
<file path=[Content_Types].xml><?xml version="1.0" encoding="utf-8"?>
<Types xmlns="http://schemas.openxmlformats.org/package/2006/content-types">
  <Override PartName="/xl/charts/chart6.xml" ContentType="application/vnd.openxmlformats-officedocument.drawingml.chart+xml"/>
  <Override PartName="/xl/pivotTables/pivotTable6.xml" ContentType="application/vnd.openxmlformats-officedocument.spreadsheetml.pivotTable+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ml.chartshapes+xml"/>
  <Override PartName="/xl/charts/chart4.xml" ContentType="application/vnd.openxmlformats-officedocument.drawingml.chart+xml"/>
  <Override PartName="/xl/drawings/drawing8.xml" ContentType="application/vnd.openxmlformats-officedocument.drawingml.chartshapes+xml"/>
  <Override PartName="/xl/pivotTables/pivotTable4.xml" ContentType="application/vnd.openxmlformats-officedocument.spreadsheetml.pivotTable+xml"/>
  <Override PartName="/xl/pivotTables/pivotTable1.xml" ContentType="application/vnd.openxmlformats-officedocument.spreadsheetml.pivotTable+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pivotTables/pivotTable2.xml" ContentType="application/vnd.openxmlformats-officedocument.spreadsheetml.pivot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drawings/drawing15.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chartsheets/sheet6.xml" ContentType="application/vnd.openxmlformats-officedocument.spreadsheetml.chartsheet+xml"/>
  <Override PartName="/xl/worksheets/sheet3.xml" ContentType="application/vnd.openxmlformats-officedocument.spreadsheetml.worksheet+xml"/>
  <Override PartName="/xl/chartsheets/sheet7.xml" ContentType="application/vnd.openxmlformats-officedocument.spreadsheetml.chartsheet+xml"/>
  <Override PartName="/xl/chartsheets/sheet8.xml" ContentType="application/vnd.openxmlformats-officedocument.spreadsheetml.chartsheet+xml"/>
  <Override PartName="/xl/externalLinks/externalLink2.xml" ContentType="application/vnd.openxmlformats-officedocument.spreadsheetml.externalLink+xml"/>
  <Override PartName="/xl/pivotCache/pivotCacheDefinition2.xml" ContentType="application/vnd.openxmlformats-officedocument.spreadsheetml.pivotCacheDefinition+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ml.chartshapes+xml"/>
  <Override PartName="/xl/worksheets/sheet1.xml" ContentType="application/vnd.openxmlformats-officedocument.spreadsheetml.worksheet+xml"/>
  <Override PartName="/xl/chartsheets/sheet4.xml" ContentType="application/vnd.openxmlformats-officedocument.spreadsheetml.chartsheet+xml"/>
  <Override PartName="/xl/chartsheets/sheet5.xml" ContentType="application/vnd.openxmlformats-officedocument.spreadsheetml.chart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drawings/drawing11.xml" ContentType="application/vnd.openxmlformats-officedocument.drawing+xml"/>
  <Override PartName="/xl/drawings/drawing12.xml" ContentType="application/vnd.openxmlformats-officedocument.drawingml.chartshapes+xml"/>
  <Override PartName="/xl/calcChain.xml" ContentType="application/vnd.openxmlformats-officedocument.spreadsheetml.calcChain+xml"/>
  <Override PartName="/xl/chartsheets/sheet2.xml" ContentType="application/vnd.openxmlformats-officedocument.spreadsheetml.chartsheet+xml"/>
  <Override PartName="/xl/chartsheets/sheet3.xml" ContentType="application/vnd.openxmlformats-officedocument.spreadsheetml.chartsheet+xml"/>
  <Override PartName="/xl/sharedStrings.xml" ContentType="application/vnd.openxmlformats-officedocument.spreadsheetml.sharedStrings+xml"/>
  <Override PartName="/xl/drawings/drawing10.xml" ContentType="application/vnd.openxmlformats-officedocument.drawingml.chartshapes+xml"/>
  <Override PartName="/xl/chartsheets/sheet1.xml" ContentType="application/vnd.openxmlformats-officedocument.spreadsheetml.chartsheet+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xl/charts/chart8.xml" ContentType="application/vnd.openxmlformats-officedocument.drawingml.chart+xml"/>
  <Override PartName="/docProps/core.xml" ContentType="application/vnd.openxmlformats-package.core-properties+xml"/>
  <Default Extension="bin" ContentType="application/vnd.openxmlformats-officedocument.spreadsheetml.printerSettings"/>
  <Override PartName="/xl/drawings/drawing9.xml" ContentType="application/vnd.openxmlformats-officedocument.drawing+xml"/>
  <Override PartName="/xl/pivotTables/pivotTable5.xml" ContentType="application/vnd.openxmlformats-officedocument.spreadsheetml.pivotTable+xml"/>
  <Override PartName="/xl/charts/chart7.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pivotTables/pivotTable3.xml" ContentType="application/vnd.openxmlformats-officedocument.spreadsheetml.pivot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hidePivotFieldList="1" defaultThemeVersion="124226"/>
  <bookViews>
    <workbookView xWindow="-15" yWindow="0" windowWidth="9150" windowHeight="11925" tabRatio="871"/>
  </bookViews>
  <sheets>
    <sheet name="MUNames&amp;Summary" sheetId="4" r:id="rId1"/>
    <sheet name="SummaryByUnit" sheetId="14" r:id="rId2"/>
    <sheet name="AnnKillChart (v9)" sheetId="23" r:id="rId3"/>
    <sheet name="CumKillChart (v9)" sheetId="24" r:id="rId4"/>
    <sheet name="AnnKillChart (v8-v9)" sheetId="28" r:id="rId5"/>
    <sheet name="CumKillChart (v8-v9)" sheetId="29" r:id="rId6"/>
    <sheet name="AnnKillChart (ALL)" sheetId="15" r:id="rId7"/>
    <sheet name="CumKillChart (ALL)" sheetId="16" r:id="rId8"/>
    <sheet name="AnnKillSummary" sheetId="20" r:id="rId9"/>
    <sheet name="PctKillSummary" sheetId="17" r:id="rId10"/>
    <sheet name="AnnKillSummaryChart" sheetId="22" r:id="rId11"/>
    <sheet name="PctKillChart" sheetId="19" r:id="rId12"/>
    <sheet name="Data" sheetId="1" r:id="rId13"/>
  </sheets>
  <externalReferences>
    <externalReference r:id="rId14"/>
    <externalReference r:id="rId15"/>
  </externalReferences>
  <definedNames>
    <definedName name="bottomRep">[1]NotesAndParameters!$C$7</definedName>
    <definedName name="maxMuRank">[1]NotesAndParameters!$D$6</definedName>
    <definedName name="minMuRank">[1]NotesAndParameters!$C$6</definedName>
    <definedName name="percentType">[1]NotesAndParameters!$B$18</definedName>
    <definedName name="Scale">SummaryByUnit!$B$1</definedName>
    <definedName name="topRep">[1]NotesAndParameters!$D$7</definedName>
    <definedName name="varSelect">[1]NotesAndParameters!$C$5</definedName>
  </definedNames>
  <calcPr calcId="125725"/>
  <pivotCaches>
    <pivotCache cacheId="11" r:id="rId16"/>
    <pivotCache cacheId="12" r:id="rId17"/>
  </pivotCaches>
</workbook>
</file>

<file path=xl/calcChain.xml><?xml version="1.0" encoding="utf-8"?>
<calcChain xmlns="http://schemas.openxmlformats.org/spreadsheetml/2006/main">
  <c r="F56" i="4"/>
  <c r="D56"/>
  <c r="C56"/>
  <c r="E56" s="1"/>
  <c r="A56"/>
  <c r="I55"/>
  <c r="F55"/>
  <c r="J55" s="1"/>
  <c r="D55"/>
  <c r="C55"/>
  <c r="G55" s="1"/>
  <c r="A55"/>
  <c r="AK60" i="1"/>
  <c r="I56" i="4" l="1"/>
  <c r="E55"/>
  <c r="H56"/>
  <c r="J56"/>
  <c r="H55"/>
  <c r="G56"/>
  <c r="BO82" i="17" l="1"/>
  <c r="BO81"/>
  <c r="BO80"/>
  <c r="BP79"/>
  <c r="BO79"/>
  <c r="BP78"/>
  <c r="BO78"/>
  <c r="BO77"/>
  <c r="BO76"/>
  <c r="BP75"/>
  <c r="BO75"/>
  <c r="BO74"/>
  <c r="BO73"/>
  <c r="BO72"/>
  <c r="BO71"/>
  <c r="BO70"/>
  <c r="BP69"/>
  <c r="BO69"/>
  <c r="BP68"/>
  <c r="BO68"/>
  <c r="BP67"/>
  <c r="BO67"/>
  <c r="BP66"/>
  <c r="BO66"/>
  <c r="BP65"/>
  <c r="BO65"/>
  <c r="BO64"/>
  <c r="BO63"/>
  <c r="BP62"/>
  <c r="BO62"/>
  <c r="BP61"/>
  <c r="BO61"/>
  <c r="BP60"/>
  <c r="BO60"/>
  <c r="BO59"/>
  <c r="BO58"/>
  <c r="BO57"/>
  <c r="BO56"/>
  <c r="BP55"/>
  <c r="BO55"/>
  <c r="BP54"/>
  <c r="BO54"/>
  <c r="BO53"/>
  <c r="BP52"/>
  <c r="BO52"/>
  <c r="BO51"/>
  <c r="BO50"/>
  <c r="BO49"/>
  <c r="BO48"/>
  <c r="BO47"/>
  <c r="BO46"/>
  <c r="BO45"/>
  <c r="BO44"/>
  <c r="BP43"/>
  <c r="BO43"/>
  <c r="BO42"/>
  <c r="BO41"/>
  <c r="BP40"/>
  <c r="BO40"/>
  <c r="BP39"/>
  <c r="BO39"/>
  <c r="BO38"/>
  <c r="BO37"/>
  <c r="BO36"/>
  <c r="BP35"/>
  <c r="BO35"/>
  <c r="BO34"/>
  <c r="BO33"/>
  <c r="BO32"/>
  <c r="BO31"/>
  <c r="BO30"/>
  <c r="BO29"/>
  <c r="BP28"/>
  <c r="BO28"/>
  <c r="BO27"/>
  <c r="BO26"/>
  <c r="BO25"/>
  <c r="BO24"/>
  <c r="BO23"/>
  <c r="BO22"/>
  <c r="BO21"/>
  <c r="BO20"/>
  <c r="BO19"/>
  <c r="BO18"/>
  <c r="BO17"/>
  <c r="BO16"/>
  <c r="BO15"/>
  <c r="BO14"/>
  <c r="BO13"/>
  <c r="BO12"/>
  <c r="BO11"/>
  <c r="BO10"/>
  <c r="BO9"/>
  <c r="BO8"/>
  <c r="BO7"/>
  <c r="BO6"/>
  <c r="BO5"/>
  <c r="CM82"/>
  <c r="CM81"/>
  <c r="CM80"/>
  <c r="CM79"/>
  <c r="CM78"/>
  <c r="CM77"/>
  <c r="CM76"/>
  <c r="CM75"/>
  <c r="CM74"/>
  <c r="CM73"/>
  <c r="CM72"/>
  <c r="CM71"/>
  <c r="CM70"/>
  <c r="CM69"/>
  <c r="CM68"/>
  <c r="CM67"/>
  <c r="CM66"/>
  <c r="CM65"/>
  <c r="CM64"/>
  <c r="CM63"/>
  <c r="CM62"/>
  <c r="CM61"/>
  <c r="CM60"/>
  <c r="CM59"/>
  <c r="CM58"/>
  <c r="CM57"/>
  <c r="CM56"/>
  <c r="CM55"/>
  <c r="CM54"/>
  <c r="CM53"/>
  <c r="CM52"/>
  <c r="CM51"/>
  <c r="CM50"/>
  <c r="CM49"/>
  <c r="CM48"/>
  <c r="CM47"/>
  <c r="CM46"/>
  <c r="CM45"/>
  <c r="CM44"/>
  <c r="CM43"/>
  <c r="CM42"/>
  <c r="CM41"/>
  <c r="CM40"/>
  <c r="CM39"/>
  <c r="CM38"/>
  <c r="CM37"/>
  <c r="CM36"/>
  <c r="CM35"/>
  <c r="CM34"/>
  <c r="CM33"/>
  <c r="CM32"/>
  <c r="CM31"/>
  <c r="CM30"/>
  <c r="CM29"/>
  <c r="CM28"/>
  <c r="CM27"/>
  <c r="CM26"/>
  <c r="CM25"/>
  <c r="CM24"/>
  <c r="CM23"/>
  <c r="CM22"/>
  <c r="CM21"/>
  <c r="CM20"/>
  <c r="CM19"/>
  <c r="CM18"/>
  <c r="CM17"/>
  <c r="CM16"/>
  <c r="CM15"/>
  <c r="CM14"/>
  <c r="CM13"/>
  <c r="CM12"/>
  <c r="CM11"/>
  <c r="CM10"/>
  <c r="CM9"/>
  <c r="CM8"/>
  <c r="CM7"/>
  <c r="CM6"/>
  <c r="CM5"/>
  <c r="CM4"/>
  <c r="AX82"/>
  <c r="BP82" s="1"/>
  <c r="AX81"/>
  <c r="BP81" s="1"/>
  <c r="AX80"/>
  <c r="BP80" s="1"/>
  <c r="AX79"/>
  <c r="AX78"/>
  <c r="AX77"/>
  <c r="BP77" s="1"/>
  <c r="AX76"/>
  <c r="BP76" s="1"/>
  <c r="AX75"/>
  <c r="AX74"/>
  <c r="BP74" s="1"/>
  <c r="AX73"/>
  <c r="BP73" s="1"/>
  <c r="AX72"/>
  <c r="BP72" s="1"/>
  <c r="AX71"/>
  <c r="BP71" s="1"/>
  <c r="AX70"/>
  <c r="BP70" s="1"/>
  <c r="AX69"/>
  <c r="AX68"/>
  <c r="AX67"/>
  <c r="AX66"/>
  <c r="AX65"/>
  <c r="AX64"/>
  <c r="BP64" s="1"/>
  <c r="AX63"/>
  <c r="BP63" s="1"/>
  <c r="AX62"/>
  <c r="AX61"/>
  <c r="AX60"/>
  <c r="AX59"/>
  <c r="BP59" s="1"/>
  <c r="AX58"/>
  <c r="BP58" s="1"/>
  <c r="AX57"/>
  <c r="BP57" s="1"/>
  <c r="AX56"/>
  <c r="BP56" s="1"/>
  <c r="AX55"/>
  <c r="AX54"/>
  <c r="AX53"/>
  <c r="BP53" s="1"/>
  <c r="AX52"/>
  <c r="AX51"/>
  <c r="BP51" s="1"/>
  <c r="AX50"/>
  <c r="BP50" s="1"/>
  <c r="AX49"/>
  <c r="BP49" s="1"/>
  <c r="AX48"/>
  <c r="BP48" s="1"/>
  <c r="AX47"/>
  <c r="BP47" s="1"/>
  <c r="AX46"/>
  <c r="BP46" s="1"/>
  <c r="AX45"/>
  <c r="BP45" s="1"/>
  <c r="AX44"/>
  <c r="BP44" s="1"/>
  <c r="AX43"/>
  <c r="AX42"/>
  <c r="BP42" s="1"/>
  <c r="AX41"/>
  <c r="BP41" s="1"/>
  <c r="AX40"/>
  <c r="AX39"/>
  <c r="AX38"/>
  <c r="BP38" s="1"/>
  <c r="AX37"/>
  <c r="BP37" s="1"/>
  <c r="AX36"/>
  <c r="BP36" s="1"/>
  <c r="AX35"/>
  <c r="AX34"/>
  <c r="BP34" s="1"/>
  <c r="AX33"/>
  <c r="BP33" s="1"/>
  <c r="AX32"/>
  <c r="BP32" s="1"/>
  <c r="AX31"/>
  <c r="BP31" s="1"/>
  <c r="AX30"/>
  <c r="BP30" s="1"/>
  <c r="AX29"/>
  <c r="BP29" s="1"/>
  <c r="AX28"/>
  <c r="AX27"/>
  <c r="BP27" s="1"/>
  <c r="AX26"/>
  <c r="BP26" s="1"/>
  <c r="AX25"/>
  <c r="BP25" s="1"/>
  <c r="AX24"/>
  <c r="BP24" s="1"/>
  <c r="AX23"/>
  <c r="BP23" s="1"/>
  <c r="AX22"/>
  <c r="BP22" s="1"/>
  <c r="AX21"/>
  <c r="BP21" s="1"/>
  <c r="AX20"/>
  <c r="BP20" s="1"/>
  <c r="AX19"/>
  <c r="BP19" s="1"/>
  <c r="AX18"/>
  <c r="BP18" s="1"/>
  <c r="AX17"/>
  <c r="BP17" s="1"/>
  <c r="AX16"/>
  <c r="BP16" s="1"/>
  <c r="AX15"/>
  <c r="BP15" s="1"/>
  <c r="AX14"/>
  <c r="BP14" s="1"/>
  <c r="AX13"/>
  <c r="BP13" s="1"/>
  <c r="AX12"/>
  <c r="BP12" s="1"/>
  <c r="AX11"/>
  <c r="BP11" s="1"/>
  <c r="AX10"/>
  <c r="BP10" s="1"/>
  <c r="AX9"/>
  <c r="BP9" s="1"/>
  <c r="AX8"/>
  <c r="BP8" s="1"/>
  <c r="AX7"/>
  <c r="BP7" s="1"/>
  <c r="AX6"/>
  <c r="BP6" s="1"/>
  <c r="AX5"/>
  <c r="BP5" s="1"/>
  <c r="AX4"/>
  <c r="BO4" s="1"/>
  <c r="AW4"/>
  <c r="BF82" i="20"/>
  <c r="BE82"/>
  <c r="BD82"/>
  <c r="BC82"/>
  <c r="BB82"/>
  <c r="BA82"/>
  <c r="AZ82"/>
  <c r="AY82"/>
  <c r="AX82"/>
  <c r="AW82"/>
  <c r="AV82"/>
  <c r="AU82"/>
  <c r="BF81"/>
  <c r="BE81"/>
  <c r="BD81"/>
  <c r="BC81"/>
  <c r="BB81"/>
  <c r="BA81"/>
  <c r="AZ81"/>
  <c r="AY81"/>
  <c r="AX81"/>
  <c r="AW81"/>
  <c r="AV81"/>
  <c r="AU81"/>
  <c r="BF80"/>
  <c r="BE80"/>
  <c r="BD80"/>
  <c r="BC80"/>
  <c r="BB80"/>
  <c r="BA80"/>
  <c r="AZ80"/>
  <c r="AY80"/>
  <c r="AX80"/>
  <c r="AW80"/>
  <c r="AV80"/>
  <c r="AU80"/>
  <c r="BF79"/>
  <c r="BE79"/>
  <c r="BD79"/>
  <c r="BC79"/>
  <c r="BB79"/>
  <c r="BA79"/>
  <c r="AZ79"/>
  <c r="AY79"/>
  <c r="AX79"/>
  <c r="AW79"/>
  <c r="AV79"/>
  <c r="AU79"/>
  <c r="BF78"/>
  <c r="BE78"/>
  <c r="BD78"/>
  <c r="BC78"/>
  <c r="BB78"/>
  <c r="BA78"/>
  <c r="AZ78"/>
  <c r="AY78"/>
  <c r="AX78"/>
  <c r="AW78"/>
  <c r="AV78"/>
  <c r="AU78"/>
  <c r="BF77"/>
  <c r="BE77"/>
  <c r="BD77"/>
  <c r="BC77"/>
  <c r="BB77"/>
  <c r="BA77"/>
  <c r="AZ77"/>
  <c r="AY77"/>
  <c r="AX77"/>
  <c r="AW77"/>
  <c r="AV77"/>
  <c r="AU77"/>
  <c r="BF76"/>
  <c r="BE76"/>
  <c r="BD76"/>
  <c r="BC76"/>
  <c r="BB76"/>
  <c r="BA76"/>
  <c r="AZ76"/>
  <c r="AY76"/>
  <c r="AX76"/>
  <c r="AW76"/>
  <c r="AV76"/>
  <c r="AU76"/>
  <c r="BF75"/>
  <c r="BE75"/>
  <c r="BD75"/>
  <c r="BC75"/>
  <c r="BB75"/>
  <c r="BA75"/>
  <c r="AZ75"/>
  <c r="AY75"/>
  <c r="AX75"/>
  <c r="AW75"/>
  <c r="AV75"/>
  <c r="AU75"/>
  <c r="BF74"/>
  <c r="BE74"/>
  <c r="BD74"/>
  <c r="BC74"/>
  <c r="BB74"/>
  <c r="BA74"/>
  <c r="AZ74"/>
  <c r="AY74"/>
  <c r="AX74"/>
  <c r="AW74"/>
  <c r="AV74"/>
  <c r="AU74"/>
  <c r="BF73"/>
  <c r="BE73"/>
  <c r="BD73"/>
  <c r="BC73"/>
  <c r="BB73"/>
  <c r="BA73"/>
  <c r="AZ73"/>
  <c r="AY73"/>
  <c r="AX73"/>
  <c r="AW73"/>
  <c r="AV73"/>
  <c r="AU73"/>
  <c r="BF72"/>
  <c r="BE72"/>
  <c r="BD72"/>
  <c r="BC72"/>
  <c r="BB72"/>
  <c r="BA72"/>
  <c r="AZ72"/>
  <c r="AY72"/>
  <c r="AX72"/>
  <c r="AW72"/>
  <c r="AV72"/>
  <c r="AU72"/>
  <c r="BF71"/>
  <c r="BE71"/>
  <c r="BD71"/>
  <c r="BC71"/>
  <c r="BB71"/>
  <c r="BA71"/>
  <c r="AZ71"/>
  <c r="AY71"/>
  <c r="AX71"/>
  <c r="AW71"/>
  <c r="AV71"/>
  <c r="AU71"/>
  <c r="BF70"/>
  <c r="BE70"/>
  <c r="BD70"/>
  <c r="BC70"/>
  <c r="BB70"/>
  <c r="BA70"/>
  <c r="AZ70"/>
  <c r="AY70"/>
  <c r="AX70"/>
  <c r="AW70"/>
  <c r="AV70"/>
  <c r="AU70"/>
  <c r="BF69"/>
  <c r="BE69"/>
  <c r="BD69"/>
  <c r="BC69"/>
  <c r="BB69"/>
  <c r="BA69"/>
  <c r="AZ69"/>
  <c r="AY69"/>
  <c r="AX69"/>
  <c r="AW69"/>
  <c r="AV69"/>
  <c r="AU69"/>
  <c r="BF68"/>
  <c r="BE68"/>
  <c r="BD68"/>
  <c r="BC68"/>
  <c r="BB68"/>
  <c r="BA68"/>
  <c r="AZ68"/>
  <c r="AY68"/>
  <c r="AX68"/>
  <c r="AW68"/>
  <c r="AV68"/>
  <c r="AU68"/>
  <c r="BF67"/>
  <c r="BE67"/>
  <c r="BD67"/>
  <c r="BC67"/>
  <c r="BB67"/>
  <c r="BA67"/>
  <c r="AZ67"/>
  <c r="AY67"/>
  <c r="AX67"/>
  <c r="AW67"/>
  <c r="AV67"/>
  <c r="AU67"/>
  <c r="BF66"/>
  <c r="BE66"/>
  <c r="BD66"/>
  <c r="BC66"/>
  <c r="BB66"/>
  <c r="BA66"/>
  <c r="AZ66"/>
  <c r="AY66"/>
  <c r="AX66"/>
  <c r="AW66"/>
  <c r="AV66"/>
  <c r="AU66"/>
  <c r="BF65"/>
  <c r="BE65"/>
  <c r="BD65"/>
  <c r="BC65"/>
  <c r="BB65"/>
  <c r="BA65"/>
  <c r="AZ65"/>
  <c r="AY65"/>
  <c r="AX65"/>
  <c r="AW65"/>
  <c r="AV65"/>
  <c r="AU65"/>
  <c r="BF64"/>
  <c r="BE64"/>
  <c r="BD64"/>
  <c r="BC64"/>
  <c r="BB64"/>
  <c r="BA64"/>
  <c r="AZ64"/>
  <c r="AY64"/>
  <c r="AX64"/>
  <c r="AW64"/>
  <c r="AV64"/>
  <c r="AU64"/>
  <c r="BF63"/>
  <c r="BE63"/>
  <c r="BD63"/>
  <c r="BC63"/>
  <c r="BB63"/>
  <c r="BA63"/>
  <c r="AZ63"/>
  <c r="AY63"/>
  <c r="AX63"/>
  <c r="AW63"/>
  <c r="AV63"/>
  <c r="AU63"/>
  <c r="BF62"/>
  <c r="BE62"/>
  <c r="BD62"/>
  <c r="BC62"/>
  <c r="BB62"/>
  <c r="BA62"/>
  <c r="AZ62"/>
  <c r="AY62"/>
  <c r="AX62"/>
  <c r="AW62"/>
  <c r="AV62"/>
  <c r="AU62"/>
  <c r="BF61"/>
  <c r="BE61"/>
  <c r="BD61"/>
  <c r="BC61"/>
  <c r="BB61"/>
  <c r="BA61"/>
  <c r="AZ61"/>
  <c r="AY61"/>
  <c r="AX61"/>
  <c r="AW61"/>
  <c r="AV61"/>
  <c r="AU61"/>
  <c r="BF60"/>
  <c r="BE60"/>
  <c r="BD60"/>
  <c r="BC60"/>
  <c r="BB60"/>
  <c r="BA60"/>
  <c r="AZ60"/>
  <c r="AY60"/>
  <c r="AX60"/>
  <c r="AW60"/>
  <c r="AV60"/>
  <c r="AU60"/>
  <c r="BF59"/>
  <c r="BE59"/>
  <c r="BD59"/>
  <c r="BC59"/>
  <c r="BB59"/>
  <c r="BA59"/>
  <c r="AZ59"/>
  <c r="AY59"/>
  <c r="AX59"/>
  <c r="AW59"/>
  <c r="AV59"/>
  <c r="AU59"/>
  <c r="BF58"/>
  <c r="BE58"/>
  <c r="BD58"/>
  <c r="BC58"/>
  <c r="BB58"/>
  <c r="BA58"/>
  <c r="AZ58"/>
  <c r="AY58"/>
  <c r="AX58"/>
  <c r="AW58"/>
  <c r="AV58"/>
  <c r="AU58"/>
  <c r="BF57"/>
  <c r="BE57"/>
  <c r="BD57"/>
  <c r="BC57"/>
  <c r="BB57"/>
  <c r="BA57"/>
  <c r="AZ57"/>
  <c r="AY57"/>
  <c r="AX57"/>
  <c r="AW57"/>
  <c r="AV57"/>
  <c r="AU57"/>
  <c r="BF56"/>
  <c r="BE56"/>
  <c r="BD56"/>
  <c r="BC56"/>
  <c r="BB56"/>
  <c r="BA56"/>
  <c r="AZ56"/>
  <c r="AY56"/>
  <c r="AX56"/>
  <c r="AW56"/>
  <c r="AV56"/>
  <c r="AU56"/>
  <c r="BF55"/>
  <c r="BE55"/>
  <c r="BD55"/>
  <c r="BC55"/>
  <c r="BB55"/>
  <c r="BA55"/>
  <c r="AZ55"/>
  <c r="AY55"/>
  <c r="AX55"/>
  <c r="AW55"/>
  <c r="AV55"/>
  <c r="AU55"/>
  <c r="BF54"/>
  <c r="BE54"/>
  <c r="BD54"/>
  <c r="BC54"/>
  <c r="BB54"/>
  <c r="BA54"/>
  <c r="AZ54"/>
  <c r="AY54"/>
  <c r="AX54"/>
  <c r="AW54"/>
  <c r="AV54"/>
  <c r="AU54"/>
  <c r="BF53"/>
  <c r="BE53"/>
  <c r="BD53"/>
  <c r="BC53"/>
  <c r="BB53"/>
  <c r="BA53"/>
  <c r="AZ53"/>
  <c r="AY53"/>
  <c r="AX53"/>
  <c r="AW53"/>
  <c r="AV53"/>
  <c r="AU53"/>
  <c r="BF52"/>
  <c r="BE52"/>
  <c r="BD52"/>
  <c r="BC52"/>
  <c r="BB52"/>
  <c r="BA52"/>
  <c r="AZ52"/>
  <c r="AY52"/>
  <c r="AX52"/>
  <c r="AW52"/>
  <c r="AV52"/>
  <c r="AU52"/>
  <c r="BF51"/>
  <c r="BE51"/>
  <c r="BD51"/>
  <c r="BC51"/>
  <c r="BB51"/>
  <c r="BA51"/>
  <c r="AZ51"/>
  <c r="AY51"/>
  <c r="AX51"/>
  <c r="AW51"/>
  <c r="AV51"/>
  <c r="AU51"/>
  <c r="BF50"/>
  <c r="BE50"/>
  <c r="BD50"/>
  <c r="BC50"/>
  <c r="BB50"/>
  <c r="BA50"/>
  <c r="AZ50"/>
  <c r="AY50"/>
  <c r="AX50"/>
  <c r="AW50"/>
  <c r="AV50"/>
  <c r="AU50"/>
  <c r="BF49"/>
  <c r="BE49"/>
  <c r="BD49"/>
  <c r="BC49"/>
  <c r="BB49"/>
  <c r="BA49"/>
  <c r="AZ49"/>
  <c r="AY49"/>
  <c r="AX49"/>
  <c r="AW49"/>
  <c r="AV49"/>
  <c r="AU49"/>
  <c r="BF48"/>
  <c r="BE48"/>
  <c r="BD48"/>
  <c r="BC48"/>
  <c r="BB48"/>
  <c r="BA48"/>
  <c r="AZ48"/>
  <c r="AY48"/>
  <c r="AX48"/>
  <c r="AW48"/>
  <c r="AV48"/>
  <c r="AU48"/>
  <c r="BF47"/>
  <c r="BE47"/>
  <c r="BD47"/>
  <c r="BC47"/>
  <c r="BB47"/>
  <c r="BA47"/>
  <c r="AZ47"/>
  <c r="AY47"/>
  <c r="AX47"/>
  <c r="AW47"/>
  <c r="AV47"/>
  <c r="AU47"/>
  <c r="BF46"/>
  <c r="BE46"/>
  <c r="BD46"/>
  <c r="BC46"/>
  <c r="BB46"/>
  <c r="BA46"/>
  <c r="AZ46"/>
  <c r="AY46"/>
  <c r="AX46"/>
  <c r="AW46"/>
  <c r="AV46"/>
  <c r="AU46"/>
  <c r="BF45"/>
  <c r="BE45"/>
  <c r="BD45"/>
  <c r="BC45"/>
  <c r="BB45"/>
  <c r="BA45"/>
  <c r="AZ45"/>
  <c r="AY45"/>
  <c r="AX45"/>
  <c r="AW45"/>
  <c r="AV45"/>
  <c r="AU45"/>
  <c r="BF44"/>
  <c r="BE44"/>
  <c r="BD44"/>
  <c r="BC44"/>
  <c r="BB44"/>
  <c r="BA44"/>
  <c r="AZ44"/>
  <c r="AY44"/>
  <c r="AX44"/>
  <c r="AW44"/>
  <c r="AV44"/>
  <c r="AU44"/>
  <c r="BF43"/>
  <c r="BE43"/>
  <c r="BD43"/>
  <c r="BC43"/>
  <c r="BB43"/>
  <c r="BA43"/>
  <c r="AZ43"/>
  <c r="AY43"/>
  <c r="AX43"/>
  <c r="AW43"/>
  <c r="AV43"/>
  <c r="AU43"/>
  <c r="BF42"/>
  <c r="BE42"/>
  <c r="BD42"/>
  <c r="BC42"/>
  <c r="BB42"/>
  <c r="BA42"/>
  <c r="AZ42"/>
  <c r="AY42"/>
  <c r="AX42"/>
  <c r="AW42"/>
  <c r="AV42"/>
  <c r="AU42"/>
  <c r="BF41"/>
  <c r="BE41"/>
  <c r="BD41"/>
  <c r="BC41"/>
  <c r="BB41"/>
  <c r="BA41"/>
  <c r="AZ41"/>
  <c r="AY41"/>
  <c r="AX41"/>
  <c r="AW41"/>
  <c r="AV41"/>
  <c r="AU41"/>
  <c r="BF40"/>
  <c r="BE40"/>
  <c r="BD40"/>
  <c r="BC40"/>
  <c r="BB40"/>
  <c r="BA40"/>
  <c r="AZ40"/>
  <c r="AY40"/>
  <c r="AX40"/>
  <c r="AW40"/>
  <c r="AV40"/>
  <c r="AU40"/>
  <c r="BF39"/>
  <c r="BE39"/>
  <c r="BD39"/>
  <c r="BC39"/>
  <c r="BB39"/>
  <c r="BA39"/>
  <c r="AZ39"/>
  <c r="AY39"/>
  <c r="AX39"/>
  <c r="AW39"/>
  <c r="AV39"/>
  <c r="AU39"/>
  <c r="BF38"/>
  <c r="BE38"/>
  <c r="BD38"/>
  <c r="BC38"/>
  <c r="BB38"/>
  <c r="BA38"/>
  <c r="AZ38"/>
  <c r="AY38"/>
  <c r="AX38"/>
  <c r="AW38"/>
  <c r="AV38"/>
  <c r="AU38"/>
  <c r="BF37"/>
  <c r="BE37"/>
  <c r="BD37"/>
  <c r="BC37"/>
  <c r="BB37"/>
  <c r="BA37"/>
  <c r="AZ37"/>
  <c r="AY37"/>
  <c r="AX37"/>
  <c r="AW37"/>
  <c r="AV37"/>
  <c r="AU37"/>
  <c r="BF36"/>
  <c r="BE36"/>
  <c r="BD36"/>
  <c r="BC36"/>
  <c r="BB36"/>
  <c r="BA36"/>
  <c r="AZ36"/>
  <c r="AY36"/>
  <c r="AX36"/>
  <c r="AW36"/>
  <c r="AV36"/>
  <c r="AU36"/>
  <c r="BF35"/>
  <c r="BE35"/>
  <c r="BD35"/>
  <c r="BC35"/>
  <c r="BB35"/>
  <c r="BA35"/>
  <c r="AZ35"/>
  <c r="AY35"/>
  <c r="AX35"/>
  <c r="AW35"/>
  <c r="AV35"/>
  <c r="AU35"/>
  <c r="BF34"/>
  <c r="BE34"/>
  <c r="BD34"/>
  <c r="BC34"/>
  <c r="BB34"/>
  <c r="BA34"/>
  <c r="AZ34"/>
  <c r="AY34"/>
  <c r="AX34"/>
  <c r="AW34"/>
  <c r="AV34"/>
  <c r="AU34"/>
  <c r="BF33"/>
  <c r="BE33"/>
  <c r="BD33"/>
  <c r="BC33"/>
  <c r="BB33"/>
  <c r="BA33"/>
  <c r="AZ33"/>
  <c r="AY33"/>
  <c r="AX33"/>
  <c r="AW33"/>
  <c r="AV33"/>
  <c r="AU33"/>
  <c r="BF32"/>
  <c r="BE32"/>
  <c r="BD32"/>
  <c r="BC32"/>
  <c r="BB32"/>
  <c r="BA32"/>
  <c r="AZ32"/>
  <c r="AY32"/>
  <c r="AX32"/>
  <c r="AW32"/>
  <c r="AV32"/>
  <c r="AU32"/>
  <c r="BF31"/>
  <c r="BE31"/>
  <c r="BD31"/>
  <c r="BC31"/>
  <c r="BB31"/>
  <c r="BA31"/>
  <c r="AZ31"/>
  <c r="AY31"/>
  <c r="AX31"/>
  <c r="AW31"/>
  <c r="AV31"/>
  <c r="AU31"/>
  <c r="BF30"/>
  <c r="BE30"/>
  <c r="BD30"/>
  <c r="BC30"/>
  <c r="BB30"/>
  <c r="BA30"/>
  <c r="AZ30"/>
  <c r="AY30"/>
  <c r="AX30"/>
  <c r="AW30"/>
  <c r="AV30"/>
  <c r="AU30"/>
  <c r="BF29"/>
  <c r="BE29"/>
  <c r="BD29"/>
  <c r="BC29"/>
  <c r="BB29"/>
  <c r="BA29"/>
  <c r="AZ29"/>
  <c r="AY29"/>
  <c r="AX29"/>
  <c r="AW29"/>
  <c r="AV29"/>
  <c r="AU29"/>
  <c r="BF28"/>
  <c r="BE28"/>
  <c r="BD28"/>
  <c r="BC28"/>
  <c r="BB28"/>
  <c r="BA28"/>
  <c r="AZ28"/>
  <c r="AY28"/>
  <c r="AX28"/>
  <c r="AW28"/>
  <c r="AV28"/>
  <c r="AU28"/>
  <c r="BF27"/>
  <c r="BE27"/>
  <c r="BD27"/>
  <c r="BC27"/>
  <c r="BB27"/>
  <c r="BA27"/>
  <c r="AZ27"/>
  <c r="AY27"/>
  <c r="AX27"/>
  <c r="AW27"/>
  <c r="AV27"/>
  <c r="AU27"/>
  <c r="BF26"/>
  <c r="BE26"/>
  <c r="BD26"/>
  <c r="BC26"/>
  <c r="BB26"/>
  <c r="BA26"/>
  <c r="AZ26"/>
  <c r="AY26"/>
  <c r="AX26"/>
  <c r="AW26"/>
  <c r="AV26"/>
  <c r="AU26"/>
  <c r="BF25"/>
  <c r="BE25"/>
  <c r="BD25"/>
  <c r="BC25"/>
  <c r="BB25"/>
  <c r="BA25"/>
  <c r="AZ25"/>
  <c r="AY25"/>
  <c r="AX25"/>
  <c r="AW25"/>
  <c r="AV25"/>
  <c r="AU25"/>
  <c r="BF24"/>
  <c r="BE24"/>
  <c r="BD24"/>
  <c r="BC24"/>
  <c r="BB24"/>
  <c r="BA24"/>
  <c r="AZ24"/>
  <c r="AY24"/>
  <c r="AX24"/>
  <c r="AW24"/>
  <c r="AV24"/>
  <c r="AU24"/>
  <c r="BF23"/>
  <c r="BE23"/>
  <c r="BD23"/>
  <c r="BC23"/>
  <c r="BB23"/>
  <c r="BA23"/>
  <c r="AZ23"/>
  <c r="AY23"/>
  <c r="AX23"/>
  <c r="AW23"/>
  <c r="AV23"/>
  <c r="AU23"/>
  <c r="BF22"/>
  <c r="BE22"/>
  <c r="BD22"/>
  <c r="BC22"/>
  <c r="BB22"/>
  <c r="BA22"/>
  <c r="AZ22"/>
  <c r="AY22"/>
  <c r="AX22"/>
  <c r="AW22"/>
  <c r="AV22"/>
  <c r="AU22"/>
  <c r="BF21"/>
  <c r="BE21"/>
  <c r="BD21"/>
  <c r="BC21"/>
  <c r="BB21"/>
  <c r="BA21"/>
  <c r="AZ21"/>
  <c r="AY21"/>
  <c r="AX21"/>
  <c r="AW21"/>
  <c r="AV21"/>
  <c r="AU21"/>
  <c r="BF20"/>
  <c r="BE20"/>
  <c r="BD20"/>
  <c r="BC20"/>
  <c r="BB20"/>
  <c r="BA20"/>
  <c r="AZ20"/>
  <c r="AY20"/>
  <c r="AX20"/>
  <c r="AW20"/>
  <c r="AV20"/>
  <c r="AU20"/>
  <c r="BF19"/>
  <c r="BE19"/>
  <c r="BD19"/>
  <c r="BC19"/>
  <c r="BB19"/>
  <c r="BA19"/>
  <c r="AZ19"/>
  <c r="AY19"/>
  <c r="AX19"/>
  <c r="AW19"/>
  <c r="AV19"/>
  <c r="AU19"/>
  <c r="BF18"/>
  <c r="BE18"/>
  <c r="BD18"/>
  <c r="BC18"/>
  <c r="BB18"/>
  <c r="BA18"/>
  <c r="AZ18"/>
  <c r="AY18"/>
  <c r="AX18"/>
  <c r="AW18"/>
  <c r="AV18"/>
  <c r="AU18"/>
  <c r="BF17"/>
  <c r="BE17"/>
  <c r="BD17"/>
  <c r="BC17"/>
  <c r="BB17"/>
  <c r="BA17"/>
  <c r="AZ17"/>
  <c r="AY17"/>
  <c r="AX17"/>
  <c r="AW17"/>
  <c r="AV17"/>
  <c r="AU17"/>
  <c r="BF16"/>
  <c r="BE16"/>
  <c r="BD16"/>
  <c r="BC16"/>
  <c r="BB16"/>
  <c r="BA16"/>
  <c r="AZ16"/>
  <c r="AY16"/>
  <c r="AX16"/>
  <c r="AW16"/>
  <c r="AV16"/>
  <c r="AU16"/>
  <c r="BF15"/>
  <c r="BE15"/>
  <c r="BD15"/>
  <c r="BC15"/>
  <c r="BB15"/>
  <c r="BA15"/>
  <c r="AZ15"/>
  <c r="AY15"/>
  <c r="AX15"/>
  <c r="AW15"/>
  <c r="AV15"/>
  <c r="AU15"/>
  <c r="BF14"/>
  <c r="BE14"/>
  <c r="BD14"/>
  <c r="BC14"/>
  <c r="BB14"/>
  <c r="BA14"/>
  <c r="AZ14"/>
  <c r="AY14"/>
  <c r="AX14"/>
  <c r="AW14"/>
  <c r="AV14"/>
  <c r="AU14"/>
  <c r="BF13"/>
  <c r="BE13"/>
  <c r="BD13"/>
  <c r="BC13"/>
  <c r="BB13"/>
  <c r="BA13"/>
  <c r="AZ13"/>
  <c r="AY13"/>
  <c r="AX13"/>
  <c r="AW13"/>
  <c r="AV13"/>
  <c r="AU13"/>
  <c r="BF12"/>
  <c r="BE12"/>
  <c r="BD12"/>
  <c r="BC12"/>
  <c r="BB12"/>
  <c r="BA12"/>
  <c r="AZ12"/>
  <c r="AY12"/>
  <c r="AX12"/>
  <c r="AW12"/>
  <c r="AV12"/>
  <c r="AU12"/>
  <c r="BF11"/>
  <c r="BE11"/>
  <c r="BD11"/>
  <c r="BC11"/>
  <c r="BB11"/>
  <c r="BA11"/>
  <c r="AZ11"/>
  <c r="AY11"/>
  <c r="AX11"/>
  <c r="AW11"/>
  <c r="AV11"/>
  <c r="AU11"/>
  <c r="BF10"/>
  <c r="BE10"/>
  <c r="BD10"/>
  <c r="BC10"/>
  <c r="BB10"/>
  <c r="BA10"/>
  <c r="AZ10"/>
  <c r="AY10"/>
  <c r="AX10"/>
  <c r="AW10"/>
  <c r="AV10"/>
  <c r="AU10"/>
  <c r="BF9"/>
  <c r="BE9"/>
  <c r="BD9"/>
  <c r="BC9"/>
  <c r="BB9"/>
  <c r="BA9"/>
  <c r="AZ9"/>
  <c r="AY9"/>
  <c r="AX9"/>
  <c r="AW9"/>
  <c r="AV9"/>
  <c r="AU9"/>
  <c r="BF8"/>
  <c r="BE8"/>
  <c r="BD8"/>
  <c r="BC8"/>
  <c r="BB8"/>
  <c r="BA8"/>
  <c r="AZ8"/>
  <c r="AY8"/>
  <c r="AX8"/>
  <c r="AW8"/>
  <c r="AV8"/>
  <c r="AU8"/>
  <c r="BF7"/>
  <c r="BE7"/>
  <c r="BD7"/>
  <c r="BC7"/>
  <c r="BB7"/>
  <c r="BA7"/>
  <c r="AZ7"/>
  <c r="AY7"/>
  <c r="AX7"/>
  <c r="AW7"/>
  <c r="AV7"/>
  <c r="AU7"/>
  <c r="BF6"/>
  <c r="BE6"/>
  <c r="BD6"/>
  <c r="BC6"/>
  <c r="BB6"/>
  <c r="BA6"/>
  <c r="AZ6"/>
  <c r="AY6"/>
  <c r="AX6"/>
  <c r="AW6"/>
  <c r="AV6"/>
  <c r="AU6"/>
  <c r="BF5"/>
  <c r="BE5"/>
  <c r="BD5"/>
  <c r="BC5"/>
  <c r="BB5"/>
  <c r="BA5"/>
  <c r="AZ5"/>
  <c r="AY5"/>
  <c r="AX5"/>
  <c r="AW5"/>
  <c r="AV5"/>
  <c r="AU5"/>
  <c r="AT82"/>
  <c r="AT81"/>
  <c r="AT80"/>
  <c r="AT79"/>
  <c r="AT78"/>
  <c r="AT77"/>
  <c r="AT76"/>
  <c r="AT75"/>
  <c r="AT74"/>
  <c r="AT73"/>
  <c r="AT72"/>
  <c r="AT71"/>
  <c r="AT70"/>
  <c r="AT69"/>
  <c r="AT68"/>
  <c r="AT67"/>
  <c r="AT66"/>
  <c r="AT65"/>
  <c r="AT64"/>
  <c r="AT63"/>
  <c r="AT62"/>
  <c r="AT61"/>
  <c r="AT60"/>
  <c r="AT59"/>
  <c r="AT58"/>
  <c r="AT57"/>
  <c r="AT56"/>
  <c r="AT55"/>
  <c r="AT54"/>
  <c r="AT53"/>
  <c r="AT52"/>
  <c r="AT51"/>
  <c r="AT50"/>
  <c r="AT49"/>
  <c r="AT48"/>
  <c r="AT47"/>
  <c r="AT46"/>
  <c r="AT45"/>
  <c r="AT44"/>
  <c r="AT43"/>
  <c r="AT42"/>
  <c r="AT41"/>
  <c r="AT40"/>
  <c r="AT39"/>
  <c r="AT38"/>
  <c r="AT37"/>
  <c r="AT36"/>
  <c r="AT35"/>
  <c r="AT34"/>
  <c r="AT33"/>
  <c r="AT32"/>
  <c r="AT31"/>
  <c r="AT30"/>
  <c r="AT29"/>
  <c r="AT28"/>
  <c r="AT27"/>
  <c r="AT26"/>
  <c r="AT25"/>
  <c r="AT24"/>
  <c r="AT23"/>
  <c r="AT22"/>
  <c r="AT21"/>
  <c r="AT20"/>
  <c r="AT19"/>
  <c r="AT18"/>
  <c r="AT17"/>
  <c r="AT16"/>
  <c r="AT15"/>
  <c r="AT14"/>
  <c r="AT13"/>
  <c r="AT12"/>
  <c r="AT11"/>
  <c r="AT10"/>
  <c r="AT9"/>
  <c r="AT8"/>
  <c r="AT7"/>
  <c r="AT6"/>
  <c r="AS82"/>
  <c r="AS81"/>
  <c r="AS80"/>
  <c r="AS79"/>
  <c r="AS78"/>
  <c r="AS77"/>
  <c r="AS76"/>
  <c r="AS75"/>
  <c r="AS74"/>
  <c r="AS73"/>
  <c r="AS72"/>
  <c r="AS71"/>
  <c r="AS70"/>
  <c r="AS69"/>
  <c r="AS68"/>
  <c r="AS67"/>
  <c r="AS66"/>
  <c r="AS65"/>
  <c r="AS64"/>
  <c r="AS63"/>
  <c r="AS62"/>
  <c r="AS61"/>
  <c r="AS60"/>
  <c r="AS59"/>
  <c r="AS58"/>
  <c r="AS57"/>
  <c r="AS56"/>
  <c r="AS55"/>
  <c r="AS54"/>
  <c r="AS53"/>
  <c r="AS52"/>
  <c r="AS51"/>
  <c r="AS50"/>
  <c r="AS49"/>
  <c r="AS48"/>
  <c r="AS47"/>
  <c r="AS46"/>
  <c r="AS45"/>
  <c r="AS44"/>
  <c r="AS43"/>
  <c r="AS42"/>
  <c r="AS41"/>
  <c r="AS40"/>
  <c r="AS39"/>
  <c r="AS38"/>
  <c r="AS37"/>
  <c r="AS36"/>
  <c r="AS35"/>
  <c r="AS34"/>
  <c r="AS33"/>
  <c r="AS32"/>
  <c r="AS31"/>
  <c r="AS30"/>
  <c r="AS29"/>
  <c r="AS28"/>
  <c r="AS27"/>
  <c r="AS26"/>
  <c r="AS25"/>
  <c r="AS24"/>
  <c r="AS23"/>
  <c r="AS22"/>
  <c r="AS21"/>
  <c r="AS20"/>
  <c r="AS19"/>
  <c r="AS18"/>
  <c r="AS17"/>
  <c r="AS16"/>
  <c r="AS15"/>
  <c r="AS14"/>
  <c r="AS13"/>
  <c r="AS12"/>
  <c r="AS11"/>
  <c r="AS10"/>
  <c r="AS9"/>
  <c r="AS8"/>
  <c r="AS7"/>
  <c r="AS6"/>
  <c r="AT5"/>
  <c r="AS5"/>
  <c r="A42" i="14" l="1"/>
  <c r="CN6" i="17"/>
  <c r="CO6"/>
  <c r="CP6"/>
  <c r="CQ6"/>
  <c r="CR6"/>
  <c r="CS6"/>
  <c r="CT6"/>
  <c r="CU6"/>
  <c r="CV6"/>
  <c r="CW6"/>
  <c r="CX6"/>
  <c r="CY6"/>
  <c r="CZ6"/>
  <c r="CN7"/>
  <c r="CO7"/>
  <c r="CP7"/>
  <c r="CQ7"/>
  <c r="CR7"/>
  <c r="CS7"/>
  <c r="CT7"/>
  <c r="CU7"/>
  <c r="CV7"/>
  <c r="CW7"/>
  <c r="CX7"/>
  <c r="CY7"/>
  <c r="CZ7"/>
  <c r="CN8"/>
  <c r="CO8"/>
  <c r="CP8"/>
  <c r="CQ8"/>
  <c r="CR8"/>
  <c r="CS8"/>
  <c r="CT8"/>
  <c r="CU8"/>
  <c r="CV8"/>
  <c r="CW8"/>
  <c r="CX8"/>
  <c r="CY8"/>
  <c r="CZ8"/>
  <c r="CN9"/>
  <c r="CO9"/>
  <c r="CP9"/>
  <c r="CQ9"/>
  <c r="CR9"/>
  <c r="CS9"/>
  <c r="CT9"/>
  <c r="CU9"/>
  <c r="CV9"/>
  <c r="CW9"/>
  <c r="CX9"/>
  <c r="CY9"/>
  <c r="CZ9"/>
  <c r="CN10"/>
  <c r="CO10"/>
  <c r="CP10"/>
  <c r="CQ10"/>
  <c r="CR10"/>
  <c r="CS10"/>
  <c r="CT10"/>
  <c r="CU10"/>
  <c r="CV10"/>
  <c r="CW10"/>
  <c r="CX10"/>
  <c r="CY10"/>
  <c r="CZ10"/>
  <c r="CN11"/>
  <c r="CO11"/>
  <c r="CP11"/>
  <c r="CQ11"/>
  <c r="CR11"/>
  <c r="CS11"/>
  <c r="CT11"/>
  <c r="CU11"/>
  <c r="CV11"/>
  <c r="CW11"/>
  <c r="CX11"/>
  <c r="CY11"/>
  <c r="CZ11"/>
  <c r="CN12"/>
  <c r="CO12"/>
  <c r="CP12"/>
  <c r="CQ12"/>
  <c r="CR12"/>
  <c r="CS12"/>
  <c r="CT12"/>
  <c r="CU12"/>
  <c r="CV12"/>
  <c r="CW12"/>
  <c r="CX12"/>
  <c r="CY12"/>
  <c r="CZ12"/>
  <c r="CN13"/>
  <c r="CO13"/>
  <c r="CP13"/>
  <c r="CQ13"/>
  <c r="CR13"/>
  <c r="CS13"/>
  <c r="CT13"/>
  <c r="CU13"/>
  <c r="CV13"/>
  <c r="CW13"/>
  <c r="CX13"/>
  <c r="CY13"/>
  <c r="CZ13"/>
  <c r="CN14"/>
  <c r="CO14"/>
  <c r="CP14"/>
  <c r="CQ14"/>
  <c r="CR14"/>
  <c r="CS14"/>
  <c r="CT14"/>
  <c r="CU14"/>
  <c r="CV14"/>
  <c r="CW14"/>
  <c r="CX14"/>
  <c r="CY14"/>
  <c r="CZ14"/>
  <c r="CN15"/>
  <c r="CO15"/>
  <c r="CP15"/>
  <c r="CQ15"/>
  <c r="CR15"/>
  <c r="CS15"/>
  <c r="CT15"/>
  <c r="CU15"/>
  <c r="CV15"/>
  <c r="CW15"/>
  <c r="CX15"/>
  <c r="CY15"/>
  <c r="CZ15"/>
  <c r="CN16"/>
  <c r="CO16"/>
  <c r="CP16"/>
  <c r="CQ16"/>
  <c r="CR16"/>
  <c r="CS16"/>
  <c r="CT16"/>
  <c r="CU16"/>
  <c r="CV16"/>
  <c r="CW16"/>
  <c r="CX16"/>
  <c r="CY16"/>
  <c r="CZ16"/>
  <c r="CN17"/>
  <c r="CO17"/>
  <c r="CP17"/>
  <c r="CQ17"/>
  <c r="CR17"/>
  <c r="CS17"/>
  <c r="CT17"/>
  <c r="CU17"/>
  <c r="CV17"/>
  <c r="CW17"/>
  <c r="CX17"/>
  <c r="CY17"/>
  <c r="CZ17"/>
  <c r="CN18"/>
  <c r="CO18"/>
  <c r="CP18"/>
  <c r="CQ18"/>
  <c r="CR18"/>
  <c r="CS18"/>
  <c r="CT18"/>
  <c r="CU18"/>
  <c r="CV18"/>
  <c r="CW18"/>
  <c r="CX18"/>
  <c r="CY18"/>
  <c r="CZ18"/>
  <c r="CN19"/>
  <c r="CO19"/>
  <c r="CP19"/>
  <c r="CQ19"/>
  <c r="CR19"/>
  <c r="CS19"/>
  <c r="CT19"/>
  <c r="CU19"/>
  <c r="CV19"/>
  <c r="CW19"/>
  <c r="CX19"/>
  <c r="CY19"/>
  <c r="CZ19"/>
  <c r="CN20"/>
  <c r="CO20"/>
  <c r="CP20"/>
  <c r="CQ20"/>
  <c r="CR20"/>
  <c r="CS20"/>
  <c r="CT20"/>
  <c r="CU20"/>
  <c r="CV20"/>
  <c r="CW20"/>
  <c r="CX20"/>
  <c r="CY20"/>
  <c r="CZ20"/>
  <c r="CN21"/>
  <c r="CO21"/>
  <c r="CP21"/>
  <c r="CQ21"/>
  <c r="CR21"/>
  <c r="CS21"/>
  <c r="CT21"/>
  <c r="CU21"/>
  <c r="CV21"/>
  <c r="CW21"/>
  <c r="CX21"/>
  <c r="CY21"/>
  <c r="CZ21"/>
  <c r="CN22"/>
  <c r="CO22"/>
  <c r="CP22"/>
  <c r="CQ22"/>
  <c r="CR22"/>
  <c r="CS22"/>
  <c r="CT22"/>
  <c r="CU22"/>
  <c r="CV22"/>
  <c r="CW22"/>
  <c r="CX22"/>
  <c r="CY22"/>
  <c r="CZ22"/>
  <c r="CN23"/>
  <c r="CO23"/>
  <c r="CP23"/>
  <c r="CQ23"/>
  <c r="CR23"/>
  <c r="CS23"/>
  <c r="CT23"/>
  <c r="CU23"/>
  <c r="CV23"/>
  <c r="CW23"/>
  <c r="CX23"/>
  <c r="CY23"/>
  <c r="CZ23"/>
  <c r="CN24"/>
  <c r="CO24"/>
  <c r="CP24"/>
  <c r="CQ24"/>
  <c r="CR24"/>
  <c r="CS24"/>
  <c r="CT24"/>
  <c r="CU24"/>
  <c r="CV24"/>
  <c r="CW24"/>
  <c r="CX24"/>
  <c r="CY24"/>
  <c r="CZ24"/>
  <c r="CN25"/>
  <c r="CO25"/>
  <c r="CP25"/>
  <c r="CQ25"/>
  <c r="CR25"/>
  <c r="CS25"/>
  <c r="CT25"/>
  <c r="CU25"/>
  <c r="CV25"/>
  <c r="CW25"/>
  <c r="CX25"/>
  <c r="CY25"/>
  <c r="CZ25"/>
  <c r="CN26"/>
  <c r="CO26"/>
  <c r="CP26"/>
  <c r="CQ26"/>
  <c r="CR26"/>
  <c r="CS26"/>
  <c r="CT26"/>
  <c r="CU26"/>
  <c r="CV26"/>
  <c r="CW26"/>
  <c r="CX26"/>
  <c r="CY26"/>
  <c r="CZ26"/>
  <c r="CN27"/>
  <c r="CO27"/>
  <c r="CP27"/>
  <c r="CQ27"/>
  <c r="CR27"/>
  <c r="CS27"/>
  <c r="CT27"/>
  <c r="CU27"/>
  <c r="CV27"/>
  <c r="CW27"/>
  <c r="CX27"/>
  <c r="CY27"/>
  <c r="CZ27"/>
  <c r="CN28"/>
  <c r="CO28"/>
  <c r="CP28"/>
  <c r="CQ28"/>
  <c r="CR28"/>
  <c r="CS28"/>
  <c r="CT28"/>
  <c r="CU28"/>
  <c r="CV28"/>
  <c r="CW28"/>
  <c r="CX28"/>
  <c r="CY28"/>
  <c r="CZ28"/>
  <c r="CN29"/>
  <c r="CO29"/>
  <c r="CP29"/>
  <c r="CQ29"/>
  <c r="CR29"/>
  <c r="CS29"/>
  <c r="CT29"/>
  <c r="CU29"/>
  <c r="CV29"/>
  <c r="CW29"/>
  <c r="CX29"/>
  <c r="CY29"/>
  <c r="CZ29"/>
  <c r="CN30"/>
  <c r="CO30"/>
  <c r="CP30"/>
  <c r="CQ30"/>
  <c r="CR30"/>
  <c r="CS30"/>
  <c r="CT30"/>
  <c r="CU30"/>
  <c r="CV30"/>
  <c r="CW30"/>
  <c r="CX30"/>
  <c r="CY30"/>
  <c r="CZ30"/>
  <c r="CN31"/>
  <c r="CO31"/>
  <c r="CP31"/>
  <c r="CQ31"/>
  <c r="CR31"/>
  <c r="CS31"/>
  <c r="CT31"/>
  <c r="CU31"/>
  <c r="CV31"/>
  <c r="CW31"/>
  <c r="CX31"/>
  <c r="CY31"/>
  <c r="CZ31"/>
  <c r="CN32"/>
  <c r="CO32"/>
  <c r="CP32"/>
  <c r="CQ32"/>
  <c r="CR32"/>
  <c r="CS32"/>
  <c r="CT32"/>
  <c r="CU32"/>
  <c r="CV32"/>
  <c r="CW32"/>
  <c r="CX32"/>
  <c r="CY32"/>
  <c r="CZ32"/>
  <c r="CN33"/>
  <c r="CO33"/>
  <c r="CP33"/>
  <c r="CQ33"/>
  <c r="CR33"/>
  <c r="CS33"/>
  <c r="CT33"/>
  <c r="CU33"/>
  <c r="CV33"/>
  <c r="CW33"/>
  <c r="CX33"/>
  <c r="CY33"/>
  <c r="CZ33"/>
  <c r="CN34"/>
  <c r="CO34"/>
  <c r="CP34"/>
  <c r="CQ34"/>
  <c r="CR34"/>
  <c r="CS34"/>
  <c r="CT34"/>
  <c r="CU34"/>
  <c r="CV34"/>
  <c r="CW34"/>
  <c r="CX34"/>
  <c r="CY34"/>
  <c r="CZ34"/>
  <c r="CN35"/>
  <c r="CO35"/>
  <c r="CP35"/>
  <c r="CQ35"/>
  <c r="CR35"/>
  <c r="CS35"/>
  <c r="CT35"/>
  <c r="CU35"/>
  <c r="CV35"/>
  <c r="CW35"/>
  <c r="CX35"/>
  <c r="CY35"/>
  <c r="CZ35"/>
  <c r="CN36"/>
  <c r="CO36"/>
  <c r="CP36"/>
  <c r="CQ36"/>
  <c r="CR36"/>
  <c r="CS36"/>
  <c r="CT36"/>
  <c r="CU36"/>
  <c r="CV36"/>
  <c r="CW36"/>
  <c r="CX36"/>
  <c r="CY36"/>
  <c r="CZ36"/>
  <c r="CN37"/>
  <c r="CO37"/>
  <c r="CP37"/>
  <c r="CQ37"/>
  <c r="CR37"/>
  <c r="CS37"/>
  <c r="CT37"/>
  <c r="CU37"/>
  <c r="CV37"/>
  <c r="CW37"/>
  <c r="CX37"/>
  <c r="CY37"/>
  <c r="CZ37"/>
  <c r="CN38"/>
  <c r="CO38"/>
  <c r="CP38"/>
  <c r="CQ38"/>
  <c r="CR38"/>
  <c r="CS38"/>
  <c r="CT38"/>
  <c r="CU38"/>
  <c r="CV38"/>
  <c r="CW38"/>
  <c r="CX38"/>
  <c r="CY38"/>
  <c r="CZ38"/>
  <c r="CN39"/>
  <c r="CO39"/>
  <c r="CP39"/>
  <c r="CQ39"/>
  <c r="CR39"/>
  <c r="CS39"/>
  <c r="CT39"/>
  <c r="CU39"/>
  <c r="CV39"/>
  <c r="CW39"/>
  <c r="CX39"/>
  <c r="CY39"/>
  <c r="CZ39"/>
  <c r="CN40"/>
  <c r="CO40"/>
  <c r="CP40"/>
  <c r="CQ40"/>
  <c r="CR40"/>
  <c r="CS40"/>
  <c r="CT40"/>
  <c r="CU40"/>
  <c r="CV40"/>
  <c r="CW40"/>
  <c r="CX40"/>
  <c r="CY40"/>
  <c r="CZ40"/>
  <c r="CN41"/>
  <c r="CO41"/>
  <c r="CP41"/>
  <c r="CQ41"/>
  <c r="CR41"/>
  <c r="CS41"/>
  <c r="CT41"/>
  <c r="CU41"/>
  <c r="CV41"/>
  <c r="CW41"/>
  <c r="CX41"/>
  <c r="CY41"/>
  <c r="CZ41"/>
  <c r="CN42"/>
  <c r="CO42"/>
  <c r="CP42"/>
  <c r="CQ42"/>
  <c r="CR42"/>
  <c r="CS42"/>
  <c r="CT42"/>
  <c r="CU42"/>
  <c r="CV42"/>
  <c r="CW42"/>
  <c r="CX42"/>
  <c r="CY42"/>
  <c r="CZ42"/>
  <c r="CN43"/>
  <c r="CO43"/>
  <c r="CP43"/>
  <c r="CQ43"/>
  <c r="CR43"/>
  <c r="CS43"/>
  <c r="CT43"/>
  <c r="CU43"/>
  <c r="CV43"/>
  <c r="CW43"/>
  <c r="CX43"/>
  <c r="CY43"/>
  <c r="CZ43"/>
  <c r="CN44"/>
  <c r="CO44"/>
  <c r="CP44"/>
  <c r="CQ44"/>
  <c r="CR44"/>
  <c r="CS44"/>
  <c r="CT44"/>
  <c r="CU44"/>
  <c r="CV44"/>
  <c r="CW44"/>
  <c r="CX44"/>
  <c r="CY44"/>
  <c r="CZ44"/>
  <c r="CN45"/>
  <c r="CO45"/>
  <c r="CP45"/>
  <c r="CQ45"/>
  <c r="CR45"/>
  <c r="CS45"/>
  <c r="CT45"/>
  <c r="CU45"/>
  <c r="CV45"/>
  <c r="CW45"/>
  <c r="CX45"/>
  <c r="CY45"/>
  <c r="CZ45"/>
  <c r="CN46"/>
  <c r="CO46"/>
  <c r="CP46"/>
  <c r="CQ46"/>
  <c r="CR46"/>
  <c r="CS46"/>
  <c r="CT46"/>
  <c r="CU46"/>
  <c r="CV46"/>
  <c r="CW46"/>
  <c r="CX46"/>
  <c r="CY46"/>
  <c r="CZ46"/>
  <c r="CN47"/>
  <c r="CO47"/>
  <c r="CP47"/>
  <c r="CQ47"/>
  <c r="CR47"/>
  <c r="CS47"/>
  <c r="CT47"/>
  <c r="CU47"/>
  <c r="CV47"/>
  <c r="CW47"/>
  <c r="CX47"/>
  <c r="CY47"/>
  <c r="CZ47"/>
  <c r="CN48"/>
  <c r="CO48"/>
  <c r="CP48"/>
  <c r="CQ48"/>
  <c r="CR48"/>
  <c r="CS48"/>
  <c r="CT48"/>
  <c r="CU48"/>
  <c r="CV48"/>
  <c r="CW48"/>
  <c r="CX48"/>
  <c r="CY48"/>
  <c r="CZ48"/>
  <c r="CN49"/>
  <c r="CO49"/>
  <c r="CP49"/>
  <c r="CQ49"/>
  <c r="CR49"/>
  <c r="CS49"/>
  <c r="CT49"/>
  <c r="CU49"/>
  <c r="CV49"/>
  <c r="CW49"/>
  <c r="CX49"/>
  <c r="CY49"/>
  <c r="CZ49"/>
  <c r="CN50"/>
  <c r="CO50"/>
  <c r="CP50"/>
  <c r="CQ50"/>
  <c r="CR50"/>
  <c r="CS50"/>
  <c r="CT50"/>
  <c r="CU50"/>
  <c r="CV50"/>
  <c r="CW50"/>
  <c r="CX50"/>
  <c r="CY50"/>
  <c r="CZ50"/>
  <c r="CN51"/>
  <c r="CO51"/>
  <c r="CP51"/>
  <c r="CQ51"/>
  <c r="CR51"/>
  <c r="CS51"/>
  <c r="CT51"/>
  <c r="CU51"/>
  <c r="CV51"/>
  <c r="CW51"/>
  <c r="CX51"/>
  <c r="CY51"/>
  <c r="CZ51"/>
  <c r="CN52"/>
  <c r="CO52"/>
  <c r="CP52"/>
  <c r="CQ52"/>
  <c r="CR52"/>
  <c r="CS52"/>
  <c r="CT52"/>
  <c r="CU52"/>
  <c r="CV52"/>
  <c r="CW52"/>
  <c r="CX52"/>
  <c r="CY52"/>
  <c r="CZ52"/>
  <c r="CN53"/>
  <c r="CO53"/>
  <c r="CP53"/>
  <c r="CQ53"/>
  <c r="CR53"/>
  <c r="CS53"/>
  <c r="CT53"/>
  <c r="CU53"/>
  <c r="CV53"/>
  <c r="CW53"/>
  <c r="CX53"/>
  <c r="CY53"/>
  <c r="CZ53"/>
  <c r="CN54"/>
  <c r="CO54"/>
  <c r="CP54"/>
  <c r="CQ54"/>
  <c r="CR54"/>
  <c r="CS54"/>
  <c r="CT54"/>
  <c r="CU54"/>
  <c r="CV54"/>
  <c r="CW54"/>
  <c r="CX54"/>
  <c r="CY54"/>
  <c r="CZ54"/>
  <c r="CN55"/>
  <c r="CO55"/>
  <c r="CP55"/>
  <c r="CQ55"/>
  <c r="CR55"/>
  <c r="CS55"/>
  <c r="CT55"/>
  <c r="CU55"/>
  <c r="CV55"/>
  <c r="CW55"/>
  <c r="CX55"/>
  <c r="CY55"/>
  <c r="CZ55"/>
  <c r="CN56"/>
  <c r="CO56"/>
  <c r="CP56"/>
  <c r="CQ56"/>
  <c r="CR56"/>
  <c r="CS56"/>
  <c r="CT56"/>
  <c r="CU56"/>
  <c r="CV56"/>
  <c r="CW56"/>
  <c r="CX56"/>
  <c r="CY56"/>
  <c r="CZ56"/>
  <c r="CN57"/>
  <c r="CO57"/>
  <c r="CP57"/>
  <c r="CQ57"/>
  <c r="CR57"/>
  <c r="CS57"/>
  <c r="CT57"/>
  <c r="CU57"/>
  <c r="CV57"/>
  <c r="CW57"/>
  <c r="CX57"/>
  <c r="CY57"/>
  <c r="CZ57"/>
  <c r="CN58"/>
  <c r="CO58"/>
  <c r="CP58"/>
  <c r="CQ58"/>
  <c r="CR58"/>
  <c r="CS58"/>
  <c r="CT58"/>
  <c r="CU58"/>
  <c r="CV58"/>
  <c r="CW58"/>
  <c r="CX58"/>
  <c r="CY58"/>
  <c r="CZ58"/>
  <c r="CN59"/>
  <c r="CO59"/>
  <c r="CP59"/>
  <c r="CQ59"/>
  <c r="CR59"/>
  <c r="CS59"/>
  <c r="CT59"/>
  <c r="CU59"/>
  <c r="CV59"/>
  <c r="CW59"/>
  <c r="CX59"/>
  <c r="CY59"/>
  <c r="CZ59"/>
  <c r="CN60"/>
  <c r="CO60"/>
  <c r="CP60"/>
  <c r="CQ60"/>
  <c r="CR60"/>
  <c r="CS60"/>
  <c r="CT60"/>
  <c r="CU60"/>
  <c r="CV60"/>
  <c r="CW60"/>
  <c r="CX60"/>
  <c r="CY60"/>
  <c r="CZ60"/>
  <c r="CN61"/>
  <c r="CO61"/>
  <c r="CP61"/>
  <c r="CQ61"/>
  <c r="CR61"/>
  <c r="CS61"/>
  <c r="CT61"/>
  <c r="CU61"/>
  <c r="CV61"/>
  <c r="CW61"/>
  <c r="CX61"/>
  <c r="CY61"/>
  <c r="CZ61"/>
  <c r="CN62"/>
  <c r="CO62"/>
  <c r="CP62"/>
  <c r="CQ62"/>
  <c r="CR62"/>
  <c r="CS62"/>
  <c r="CT62"/>
  <c r="CU62"/>
  <c r="CV62"/>
  <c r="CW62"/>
  <c r="CX62"/>
  <c r="CY62"/>
  <c r="CZ62"/>
  <c r="CN63"/>
  <c r="CO63"/>
  <c r="CP63"/>
  <c r="CQ63"/>
  <c r="CR63"/>
  <c r="CS63"/>
  <c r="CT63"/>
  <c r="CU63"/>
  <c r="CV63"/>
  <c r="CW63"/>
  <c r="CX63"/>
  <c r="CY63"/>
  <c r="CZ63"/>
  <c r="CN64"/>
  <c r="CO64"/>
  <c r="CP64"/>
  <c r="CQ64"/>
  <c r="CR64"/>
  <c r="CS64"/>
  <c r="CT64"/>
  <c r="CU64"/>
  <c r="CV64"/>
  <c r="CW64"/>
  <c r="CX64"/>
  <c r="CY64"/>
  <c r="CZ64"/>
  <c r="CN65"/>
  <c r="CO65"/>
  <c r="CP65"/>
  <c r="CQ65"/>
  <c r="CR65"/>
  <c r="CS65"/>
  <c r="CT65"/>
  <c r="CU65"/>
  <c r="CV65"/>
  <c r="CW65"/>
  <c r="CX65"/>
  <c r="CY65"/>
  <c r="CZ65"/>
  <c r="CN66"/>
  <c r="CO66"/>
  <c r="CP66"/>
  <c r="CQ66"/>
  <c r="CR66"/>
  <c r="CS66"/>
  <c r="CT66"/>
  <c r="CU66"/>
  <c r="CV66"/>
  <c r="CW66"/>
  <c r="CX66"/>
  <c r="CY66"/>
  <c r="CZ66"/>
  <c r="CN67"/>
  <c r="CO67"/>
  <c r="CP67"/>
  <c r="CQ67"/>
  <c r="CR67"/>
  <c r="CS67"/>
  <c r="CT67"/>
  <c r="CU67"/>
  <c r="CV67"/>
  <c r="CW67"/>
  <c r="CX67"/>
  <c r="CY67"/>
  <c r="CZ67"/>
  <c r="CN68"/>
  <c r="CO68"/>
  <c r="CP68"/>
  <c r="CQ68"/>
  <c r="CR68"/>
  <c r="CS68"/>
  <c r="CT68"/>
  <c r="CU68"/>
  <c r="CV68"/>
  <c r="CW68"/>
  <c r="CX68"/>
  <c r="CY68"/>
  <c r="CZ68"/>
  <c r="CN69"/>
  <c r="CO69"/>
  <c r="CP69"/>
  <c r="CQ69"/>
  <c r="CR69"/>
  <c r="CS69"/>
  <c r="CT69"/>
  <c r="CU69"/>
  <c r="CV69"/>
  <c r="CW69"/>
  <c r="CX69"/>
  <c r="CY69"/>
  <c r="CZ69"/>
  <c r="CN70"/>
  <c r="CO70"/>
  <c r="CP70"/>
  <c r="CQ70"/>
  <c r="CR70"/>
  <c r="CS70"/>
  <c r="CT70"/>
  <c r="CU70"/>
  <c r="CV70"/>
  <c r="CW70"/>
  <c r="CX70"/>
  <c r="CY70"/>
  <c r="CZ70"/>
  <c r="CN71"/>
  <c r="CO71"/>
  <c r="CP71"/>
  <c r="CQ71"/>
  <c r="CR71"/>
  <c r="CS71"/>
  <c r="CT71"/>
  <c r="CU71"/>
  <c r="CV71"/>
  <c r="CW71"/>
  <c r="CX71"/>
  <c r="CY71"/>
  <c r="CZ71"/>
  <c r="CN72"/>
  <c r="CO72"/>
  <c r="CP72"/>
  <c r="CQ72"/>
  <c r="CR72"/>
  <c r="CS72"/>
  <c r="CT72"/>
  <c r="CU72"/>
  <c r="CV72"/>
  <c r="CW72"/>
  <c r="CX72"/>
  <c r="CY72"/>
  <c r="CZ72"/>
  <c r="CN73"/>
  <c r="CO73"/>
  <c r="CP73"/>
  <c r="CQ73"/>
  <c r="CR73"/>
  <c r="CS73"/>
  <c r="CT73"/>
  <c r="CU73"/>
  <c r="CV73"/>
  <c r="CW73"/>
  <c r="CX73"/>
  <c r="CY73"/>
  <c r="CZ73"/>
  <c r="CN74"/>
  <c r="CO74"/>
  <c r="CP74"/>
  <c r="CQ74"/>
  <c r="CR74"/>
  <c r="CS74"/>
  <c r="CT74"/>
  <c r="CU74"/>
  <c r="CV74"/>
  <c r="CW74"/>
  <c r="CX74"/>
  <c r="CY74"/>
  <c r="CZ74"/>
  <c r="CN75"/>
  <c r="CO75"/>
  <c r="CP75"/>
  <c r="CQ75"/>
  <c r="CR75"/>
  <c r="CS75"/>
  <c r="CT75"/>
  <c r="CU75"/>
  <c r="CV75"/>
  <c r="CW75"/>
  <c r="CX75"/>
  <c r="CY75"/>
  <c r="CZ75"/>
  <c r="CN76"/>
  <c r="CO76"/>
  <c r="CP76"/>
  <c r="CQ76"/>
  <c r="CR76"/>
  <c r="CS76"/>
  <c r="CT76"/>
  <c r="CU76"/>
  <c r="CV76"/>
  <c r="CW76"/>
  <c r="CX76"/>
  <c r="CY76"/>
  <c r="CZ76"/>
  <c r="CN77"/>
  <c r="CO77"/>
  <c r="CP77"/>
  <c r="CQ77"/>
  <c r="CR77"/>
  <c r="CS77"/>
  <c r="CT77"/>
  <c r="CU77"/>
  <c r="CV77"/>
  <c r="CW77"/>
  <c r="CX77"/>
  <c r="CY77"/>
  <c r="CZ77"/>
  <c r="CN78"/>
  <c r="CO78"/>
  <c r="CP78"/>
  <c r="CQ78"/>
  <c r="CR78"/>
  <c r="CS78"/>
  <c r="CT78"/>
  <c r="CU78"/>
  <c r="CV78"/>
  <c r="CW78"/>
  <c r="CX78"/>
  <c r="CY78"/>
  <c r="CZ78"/>
  <c r="CN79"/>
  <c r="CO79"/>
  <c r="CP79"/>
  <c r="CQ79"/>
  <c r="CR79"/>
  <c r="CS79"/>
  <c r="CT79"/>
  <c r="CU79"/>
  <c r="CV79"/>
  <c r="CW79"/>
  <c r="CX79"/>
  <c r="CY79"/>
  <c r="CZ79"/>
  <c r="CN80"/>
  <c r="CO80"/>
  <c r="CP80"/>
  <c r="CQ80"/>
  <c r="CR80"/>
  <c r="CS80"/>
  <c r="CT80"/>
  <c r="CU80"/>
  <c r="CV80"/>
  <c r="CW80"/>
  <c r="CX80"/>
  <c r="CY80"/>
  <c r="CZ80"/>
  <c r="CN81"/>
  <c r="CO81"/>
  <c r="CP81"/>
  <c r="CQ81"/>
  <c r="CR81"/>
  <c r="CS81"/>
  <c r="CT81"/>
  <c r="CU81"/>
  <c r="CV81"/>
  <c r="CW81"/>
  <c r="CX81"/>
  <c r="CY81"/>
  <c r="CZ81"/>
  <c r="CN82"/>
  <c r="CO82"/>
  <c r="CP82"/>
  <c r="CQ82"/>
  <c r="CR82"/>
  <c r="CS82"/>
  <c r="CT82"/>
  <c r="CU82"/>
  <c r="CV82"/>
  <c r="CW82"/>
  <c r="CX82"/>
  <c r="CY82"/>
  <c r="CZ82"/>
  <c r="CO5"/>
  <c r="CP5"/>
  <c r="CQ5"/>
  <c r="CR5"/>
  <c r="CS5"/>
  <c r="CT5"/>
  <c r="CU5"/>
  <c r="CV5"/>
  <c r="CW5"/>
  <c r="CX5"/>
  <c r="CY5"/>
  <c r="CZ5"/>
  <c r="CN5"/>
  <c r="CA6"/>
  <c r="CB6"/>
  <c r="CC6"/>
  <c r="CD6"/>
  <c r="CE6"/>
  <c r="CF6"/>
  <c r="CG6"/>
  <c r="CH6"/>
  <c r="CI6"/>
  <c r="CJ6"/>
  <c r="CK6"/>
  <c r="CL6"/>
  <c r="CA7"/>
  <c r="CB7"/>
  <c r="CC7"/>
  <c r="CD7"/>
  <c r="CE7"/>
  <c r="CF7"/>
  <c r="CG7"/>
  <c r="CH7"/>
  <c r="CI7"/>
  <c r="CJ7"/>
  <c r="CK7"/>
  <c r="CL7"/>
  <c r="CA8"/>
  <c r="CB8"/>
  <c r="CC8"/>
  <c r="CD8"/>
  <c r="CE8"/>
  <c r="CF8"/>
  <c r="CG8"/>
  <c r="CH8"/>
  <c r="CI8"/>
  <c r="CJ8"/>
  <c r="CK8"/>
  <c r="CL8"/>
  <c r="CA9"/>
  <c r="CB9"/>
  <c r="CC9"/>
  <c r="CD9"/>
  <c r="CE9"/>
  <c r="CF9"/>
  <c r="CG9"/>
  <c r="CH9"/>
  <c r="CI9"/>
  <c r="CJ9"/>
  <c r="CK9"/>
  <c r="CL9"/>
  <c r="CA10"/>
  <c r="CB10"/>
  <c r="CC10"/>
  <c r="CD10"/>
  <c r="CE10"/>
  <c r="CF10"/>
  <c r="CG10"/>
  <c r="CH10"/>
  <c r="CI10"/>
  <c r="CJ10"/>
  <c r="CK10"/>
  <c r="CL10"/>
  <c r="CA11"/>
  <c r="CB11"/>
  <c r="CC11"/>
  <c r="CD11"/>
  <c r="CE11"/>
  <c r="CF11"/>
  <c r="CG11"/>
  <c r="CH11"/>
  <c r="CI11"/>
  <c r="CJ11"/>
  <c r="CK11"/>
  <c r="CL11"/>
  <c r="CA12"/>
  <c r="CB12"/>
  <c r="CC12"/>
  <c r="CD12"/>
  <c r="CE12"/>
  <c r="CF12"/>
  <c r="CG12"/>
  <c r="CH12"/>
  <c r="CI12"/>
  <c r="CJ12"/>
  <c r="CK12"/>
  <c r="CL12"/>
  <c r="CA13"/>
  <c r="CB13"/>
  <c r="CC13"/>
  <c r="CD13"/>
  <c r="CE13"/>
  <c r="CF13"/>
  <c r="CG13"/>
  <c r="CH13"/>
  <c r="CI13"/>
  <c r="CJ13"/>
  <c r="CK13"/>
  <c r="CL13"/>
  <c r="CA14"/>
  <c r="CB14"/>
  <c r="CC14"/>
  <c r="CD14"/>
  <c r="CE14"/>
  <c r="CF14"/>
  <c r="CG14"/>
  <c r="CH14"/>
  <c r="CI14"/>
  <c r="CJ14"/>
  <c r="CK14"/>
  <c r="CL14"/>
  <c r="CA15"/>
  <c r="CB15"/>
  <c r="CC15"/>
  <c r="CD15"/>
  <c r="CE15"/>
  <c r="CF15"/>
  <c r="CG15"/>
  <c r="CH15"/>
  <c r="CI15"/>
  <c r="CJ15"/>
  <c r="CK15"/>
  <c r="CL15"/>
  <c r="CA16"/>
  <c r="CB16"/>
  <c r="CC16"/>
  <c r="CD16"/>
  <c r="CE16"/>
  <c r="CF16"/>
  <c r="CG16"/>
  <c r="CH16"/>
  <c r="CI16"/>
  <c r="CJ16"/>
  <c r="CK16"/>
  <c r="CL16"/>
  <c r="CA17"/>
  <c r="CB17"/>
  <c r="CC17"/>
  <c r="CD17"/>
  <c r="CE17"/>
  <c r="CF17"/>
  <c r="CG17"/>
  <c r="CH17"/>
  <c r="CI17"/>
  <c r="CJ17"/>
  <c r="CK17"/>
  <c r="CL17"/>
  <c r="CA18"/>
  <c r="CB18"/>
  <c r="CC18"/>
  <c r="CD18"/>
  <c r="CE18"/>
  <c r="CF18"/>
  <c r="CG18"/>
  <c r="CH18"/>
  <c r="CI18"/>
  <c r="CJ18"/>
  <c r="CK18"/>
  <c r="CL18"/>
  <c r="CA19"/>
  <c r="CB19"/>
  <c r="CC19"/>
  <c r="CD19"/>
  <c r="CE19"/>
  <c r="CF19"/>
  <c r="CG19"/>
  <c r="CH19"/>
  <c r="CI19"/>
  <c r="CJ19"/>
  <c r="CK19"/>
  <c r="CL19"/>
  <c r="CA20"/>
  <c r="CB20"/>
  <c r="CC20"/>
  <c r="CD20"/>
  <c r="CE20"/>
  <c r="CF20"/>
  <c r="CG20"/>
  <c r="CH20"/>
  <c r="CI20"/>
  <c r="CJ20"/>
  <c r="CK20"/>
  <c r="CL20"/>
  <c r="CA21"/>
  <c r="CB21"/>
  <c r="CC21"/>
  <c r="CD21"/>
  <c r="CE21"/>
  <c r="CF21"/>
  <c r="CG21"/>
  <c r="CH21"/>
  <c r="CI21"/>
  <c r="CJ21"/>
  <c r="CK21"/>
  <c r="CL21"/>
  <c r="CA22"/>
  <c r="CB22"/>
  <c r="CC22"/>
  <c r="CD22"/>
  <c r="CE22"/>
  <c r="CF22"/>
  <c r="CG22"/>
  <c r="CH22"/>
  <c r="CI22"/>
  <c r="CJ22"/>
  <c r="CK22"/>
  <c r="CL22"/>
  <c r="CA23"/>
  <c r="CB23"/>
  <c r="CC23"/>
  <c r="CD23"/>
  <c r="CE23"/>
  <c r="CF23"/>
  <c r="CG23"/>
  <c r="CH23"/>
  <c r="CI23"/>
  <c r="CJ23"/>
  <c r="CK23"/>
  <c r="CL23"/>
  <c r="CA24"/>
  <c r="CB24"/>
  <c r="CC24"/>
  <c r="CD24"/>
  <c r="CE24"/>
  <c r="CF24"/>
  <c r="CG24"/>
  <c r="CH24"/>
  <c r="CI24"/>
  <c r="CJ24"/>
  <c r="CK24"/>
  <c r="CL24"/>
  <c r="CA25"/>
  <c r="CB25"/>
  <c r="CC25"/>
  <c r="CD25"/>
  <c r="CE25"/>
  <c r="CF25"/>
  <c r="CG25"/>
  <c r="CH25"/>
  <c r="CI25"/>
  <c r="CJ25"/>
  <c r="CK25"/>
  <c r="CL25"/>
  <c r="CA26"/>
  <c r="CB26"/>
  <c r="CC26"/>
  <c r="CD26"/>
  <c r="CE26"/>
  <c r="CF26"/>
  <c r="CG26"/>
  <c r="CH26"/>
  <c r="CI26"/>
  <c r="CJ26"/>
  <c r="CK26"/>
  <c r="CL26"/>
  <c r="CA27"/>
  <c r="CB27"/>
  <c r="CC27"/>
  <c r="CD27"/>
  <c r="CE27"/>
  <c r="CF27"/>
  <c r="CG27"/>
  <c r="CH27"/>
  <c r="CI27"/>
  <c r="CJ27"/>
  <c r="CK27"/>
  <c r="CL27"/>
  <c r="CA28"/>
  <c r="CB28"/>
  <c r="CC28"/>
  <c r="CD28"/>
  <c r="CE28"/>
  <c r="CF28"/>
  <c r="CG28"/>
  <c r="CH28"/>
  <c r="CI28"/>
  <c r="CJ28"/>
  <c r="CK28"/>
  <c r="CL28"/>
  <c r="CA29"/>
  <c r="CB29"/>
  <c r="CC29"/>
  <c r="CD29"/>
  <c r="CE29"/>
  <c r="CF29"/>
  <c r="CG29"/>
  <c r="CH29"/>
  <c r="CI29"/>
  <c r="CJ29"/>
  <c r="CK29"/>
  <c r="CL29"/>
  <c r="CA30"/>
  <c r="CB30"/>
  <c r="CC30"/>
  <c r="CD30"/>
  <c r="CE30"/>
  <c r="CF30"/>
  <c r="CG30"/>
  <c r="CH30"/>
  <c r="CI30"/>
  <c r="CJ30"/>
  <c r="CK30"/>
  <c r="CL30"/>
  <c r="CA31"/>
  <c r="CB31"/>
  <c r="CC31"/>
  <c r="CD31"/>
  <c r="CE31"/>
  <c r="CF31"/>
  <c r="CG31"/>
  <c r="CH31"/>
  <c r="CI31"/>
  <c r="CJ31"/>
  <c r="CK31"/>
  <c r="CL31"/>
  <c r="CA32"/>
  <c r="CB32"/>
  <c r="CC32"/>
  <c r="CD32"/>
  <c r="CE32"/>
  <c r="CF32"/>
  <c r="CG32"/>
  <c r="CH32"/>
  <c r="CI32"/>
  <c r="CJ32"/>
  <c r="CK32"/>
  <c r="CL32"/>
  <c r="CA33"/>
  <c r="CB33"/>
  <c r="CC33"/>
  <c r="CD33"/>
  <c r="CE33"/>
  <c r="CF33"/>
  <c r="CG33"/>
  <c r="CH33"/>
  <c r="CI33"/>
  <c r="CJ33"/>
  <c r="CK33"/>
  <c r="CL33"/>
  <c r="CA34"/>
  <c r="CB34"/>
  <c r="CC34"/>
  <c r="CD34"/>
  <c r="CE34"/>
  <c r="CF34"/>
  <c r="CG34"/>
  <c r="CH34"/>
  <c r="CI34"/>
  <c r="CJ34"/>
  <c r="CK34"/>
  <c r="CL34"/>
  <c r="CA35"/>
  <c r="CB35"/>
  <c r="CC35"/>
  <c r="CD35"/>
  <c r="CE35"/>
  <c r="CF35"/>
  <c r="CG35"/>
  <c r="CH35"/>
  <c r="CI35"/>
  <c r="CJ35"/>
  <c r="CK35"/>
  <c r="CL35"/>
  <c r="CA36"/>
  <c r="CB36"/>
  <c r="CC36"/>
  <c r="CD36"/>
  <c r="CE36"/>
  <c r="CF36"/>
  <c r="CG36"/>
  <c r="CH36"/>
  <c r="CI36"/>
  <c r="CJ36"/>
  <c r="CK36"/>
  <c r="CL36"/>
  <c r="CA37"/>
  <c r="CB37"/>
  <c r="CC37"/>
  <c r="CD37"/>
  <c r="CE37"/>
  <c r="CF37"/>
  <c r="CG37"/>
  <c r="CH37"/>
  <c r="CI37"/>
  <c r="CJ37"/>
  <c r="CK37"/>
  <c r="CL37"/>
  <c r="CA38"/>
  <c r="CB38"/>
  <c r="CC38"/>
  <c r="CD38"/>
  <c r="CE38"/>
  <c r="CF38"/>
  <c r="CG38"/>
  <c r="CH38"/>
  <c r="CI38"/>
  <c r="CJ38"/>
  <c r="CK38"/>
  <c r="CL38"/>
  <c r="CA39"/>
  <c r="CB39"/>
  <c r="CC39"/>
  <c r="CD39"/>
  <c r="CE39"/>
  <c r="CF39"/>
  <c r="CG39"/>
  <c r="CH39"/>
  <c r="CI39"/>
  <c r="CJ39"/>
  <c r="CK39"/>
  <c r="CL39"/>
  <c r="CA40"/>
  <c r="CB40"/>
  <c r="CC40"/>
  <c r="CD40"/>
  <c r="CE40"/>
  <c r="CF40"/>
  <c r="CG40"/>
  <c r="CH40"/>
  <c r="CI40"/>
  <c r="CJ40"/>
  <c r="CK40"/>
  <c r="CL40"/>
  <c r="CA41"/>
  <c r="CB41"/>
  <c r="CC41"/>
  <c r="CD41"/>
  <c r="CE41"/>
  <c r="CF41"/>
  <c r="CG41"/>
  <c r="CH41"/>
  <c r="CI41"/>
  <c r="CJ41"/>
  <c r="CK41"/>
  <c r="CL41"/>
  <c r="CA42"/>
  <c r="CB42"/>
  <c r="CC42"/>
  <c r="CD42"/>
  <c r="CE42"/>
  <c r="CF42"/>
  <c r="CG42"/>
  <c r="CH42"/>
  <c r="CI42"/>
  <c r="CJ42"/>
  <c r="CK42"/>
  <c r="CL42"/>
  <c r="CA43"/>
  <c r="CB43"/>
  <c r="CC43"/>
  <c r="CD43"/>
  <c r="CE43"/>
  <c r="CF43"/>
  <c r="CG43"/>
  <c r="CH43"/>
  <c r="CI43"/>
  <c r="CJ43"/>
  <c r="CK43"/>
  <c r="CL43"/>
  <c r="CA44"/>
  <c r="CB44"/>
  <c r="CC44"/>
  <c r="CD44"/>
  <c r="CE44"/>
  <c r="CF44"/>
  <c r="CG44"/>
  <c r="CH44"/>
  <c r="CI44"/>
  <c r="CJ44"/>
  <c r="CK44"/>
  <c r="CL44"/>
  <c r="CA45"/>
  <c r="CB45"/>
  <c r="CC45"/>
  <c r="CD45"/>
  <c r="CE45"/>
  <c r="CF45"/>
  <c r="CG45"/>
  <c r="CH45"/>
  <c r="CI45"/>
  <c r="CJ45"/>
  <c r="CK45"/>
  <c r="CL45"/>
  <c r="CA46"/>
  <c r="CB46"/>
  <c r="CC46"/>
  <c r="CD46"/>
  <c r="CE46"/>
  <c r="CF46"/>
  <c r="CG46"/>
  <c r="CH46"/>
  <c r="CI46"/>
  <c r="CJ46"/>
  <c r="CK46"/>
  <c r="CL46"/>
  <c r="CA47"/>
  <c r="CB47"/>
  <c r="CC47"/>
  <c r="CD47"/>
  <c r="CE47"/>
  <c r="CF47"/>
  <c r="CG47"/>
  <c r="CH47"/>
  <c r="CI47"/>
  <c r="CJ47"/>
  <c r="CK47"/>
  <c r="CL47"/>
  <c r="CA48"/>
  <c r="CB48"/>
  <c r="CC48"/>
  <c r="CD48"/>
  <c r="CE48"/>
  <c r="CF48"/>
  <c r="CG48"/>
  <c r="CH48"/>
  <c r="CI48"/>
  <c r="CJ48"/>
  <c r="CK48"/>
  <c r="CL48"/>
  <c r="CA49"/>
  <c r="CB49"/>
  <c r="CC49"/>
  <c r="CD49"/>
  <c r="CE49"/>
  <c r="CF49"/>
  <c r="CG49"/>
  <c r="CH49"/>
  <c r="CI49"/>
  <c r="CJ49"/>
  <c r="CK49"/>
  <c r="CL49"/>
  <c r="CA50"/>
  <c r="CB50"/>
  <c r="CC50"/>
  <c r="CD50"/>
  <c r="CE50"/>
  <c r="CF50"/>
  <c r="CG50"/>
  <c r="CH50"/>
  <c r="CI50"/>
  <c r="CJ50"/>
  <c r="CK50"/>
  <c r="CL50"/>
  <c r="CA51"/>
  <c r="CB51"/>
  <c r="CC51"/>
  <c r="CD51"/>
  <c r="CE51"/>
  <c r="CF51"/>
  <c r="CG51"/>
  <c r="CH51"/>
  <c r="CI51"/>
  <c r="CJ51"/>
  <c r="CK51"/>
  <c r="CL51"/>
  <c r="CA52"/>
  <c r="CB52"/>
  <c r="CC52"/>
  <c r="CD52"/>
  <c r="CE52"/>
  <c r="CF52"/>
  <c r="CG52"/>
  <c r="CH52"/>
  <c r="CI52"/>
  <c r="CJ52"/>
  <c r="CK52"/>
  <c r="CL52"/>
  <c r="CA53"/>
  <c r="CB53"/>
  <c r="CC53"/>
  <c r="CD53"/>
  <c r="CE53"/>
  <c r="CF53"/>
  <c r="CG53"/>
  <c r="CH53"/>
  <c r="CI53"/>
  <c r="CJ53"/>
  <c r="CK53"/>
  <c r="CL53"/>
  <c r="CA54"/>
  <c r="CB54"/>
  <c r="CC54"/>
  <c r="CD54"/>
  <c r="CE54"/>
  <c r="CF54"/>
  <c r="CG54"/>
  <c r="CH54"/>
  <c r="CI54"/>
  <c r="CJ54"/>
  <c r="CK54"/>
  <c r="CL54"/>
  <c r="CA55"/>
  <c r="CB55"/>
  <c r="CC55"/>
  <c r="CD55"/>
  <c r="CE55"/>
  <c r="CF55"/>
  <c r="CG55"/>
  <c r="CH55"/>
  <c r="CI55"/>
  <c r="CJ55"/>
  <c r="CK55"/>
  <c r="CL55"/>
  <c r="CA56"/>
  <c r="CB56"/>
  <c r="CC56"/>
  <c r="CD56"/>
  <c r="CE56"/>
  <c r="CF56"/>
  <c r="CG56"/>
  <c r="CH56"/>
  <c r="CI56"/>
  <c r="CJ56"/>
  <c r="CK56"/>
  <c r="CL56"/>
  <c r="CA57"/>
  <c r="CB57"/>
  <c r="CC57"/>
  <c r="CD57"/>
  <c r="CE57"/>
  <c r="CF57"/>
  <c r="CG57"/>
  <c r="CH57"/>
  <c r="CI57"/>
  <c r="CJ57"/>
  <c r="CK57"/>
  <c r="CL57"/>
  <c r="CA58"/>
  <c r="CB58"/>
  <c r="CC58"/>
  <c r="CD58"/>
  <c r="CE58"/>
  <c r="CF58"/>
  <c r="CG58"/>
  <c r="CH58"/>
  <c r="CI58"/>
  <c r="CJ58"/>
  <c r="CK58"/>
  <c r="CL58"/>
  <c r="CA59"/>
  <c r="CB59"/>
  <c r="CC59"/>
  <c r="CD59"/>
  <c r="CE59"/>
  <c r="CF59"/>
  <c r="CG59"/>
  <c r="CH59"/>
  <c r="CI59"/>
  <c r="CJ59"/>
  <c r="CK59"/>
  <c r="CL59"/>
  <c r="CA60"/>
  <c r="CB60"/>
  <c r="CC60"/>
  <c r="CD60"/>
  <c r="CE60"/>
  <c r="CF60"/>
  <c r="CG60"/>
  <c r="CH60"/>
  <c r="CI60"/>
  <c r="CJ60"/>
  <c r="CK60"/>
  <c r="CL60"/>
  <c r="CA61"/>
  <c r="CB61"/>
  <c r="CC61"/>
  <c r="CD61"/>
  <c r="CE61"/>
  <c r="CF61"/>
  <c r="CG61"/>
  <c r="CH61"/>
  <c r="CI61"/>
  <c r="CJ61"/>
  <c r="CK61"/>
  <c r="CL61"/>
  <c r="CA62"/>
  <c r="CB62"/>
  <c r="CC62"/>
  <c r="CD62"/>
  <c r="CE62"/>
  <c r="CF62"/>
  <c r="CG62"/>
  <c r="CH62"/>
  <c r="CI62"/>
  <c r="CJ62"/>
  <c r="CK62"/>
  <c r="CL62"/>
  <c r="CA63"/>
  <c r="CB63"/>
  <c r="CC63"/>
  <c r="CD63"/>
  <c r="CE63"/>
  <c r="CF63"/>
  <c r="CG63"/>
  <c r="CH63"/>
  <c r="CI63"/>
  <c r="CJ63"/>
  <c r="CK63"/>
  <c r="CL63"/>
  <c r="CA64"/>
  <c r="CB64"/>
  <c r="CC64"/>
  <c r="CD64"/>
  <c r="CE64"/>
  <c r="CF64"/>
  <c r="CG64"/>
  <c r="CH64"/>
  <c r="CI64"/>
  <c r="CJ64"/>
  <c r="CK64"/>
  <c r="CL64"/>
  <c r="CA65"/>
  <c r="CB65"/>
  <c r="CC65"/>
  <c r="CD65"/>
  <c r="CE65"/>
  <c r="CF65"/>
  <c r="CG65"/>
  <c r="CH65"/>
  <c r="CI65"/>
  <c r="CJ65"/>
  <c r="CK65"/>
  <c r="CL65"/>
  <c r="CA66"/>
  <c r="CB66"/>
  <c r="CC66"/>
  <c r="CD66"/>
  <c r="CE66"/>
  <c r="CF66"/>
  <c r="CG66"/>
  <c r="CH66"/>
  <c r="CI66"/>
  <c r="CJ66"/>
  <c r="CK66"/>
  <c r="CL66"/>
  <c r="CA67"/>
  <c r="CB67"/>
  <c r="CC67"/>
  <c r="CD67"/>
  <c r="CE67"/>
  <c r="CF67"/>
  <c r="CG67"/>
  <c r="CH67"/>
  <c r="CI67"/>
  <c r="CJ67"/>
  <c r="CK67"/>
  <c r="CL67"/>
  <c r="CA68"/>
  <c r="CB68"/>
  <c r="CC68"/>
  <c r="CD68"/>
  <c r="CE68"/>
  <c r="CF68"/>
  <c r="CG68"/>
  <c r="CH68"/>
  <c r="CI68"/>
  <c r="CJ68"/>
  <c r="CK68"/>
  <c r="CL68"/>
  <c r="CA69"/>
  <c r="CB69"/>
  <c r="CC69"/>
  <c r="CD69"/>
  <c r="CE69"/>
  <c r="CF69"/>
  <c r="CG69"/>
  <c r="CH69"/>
  <c r="CI69"/>
  <c r="CJ69"/>
  <c r="CK69"/>
  <c r="CL69"/>
  <c r="CA70"/>
  <c r="CB70"/>
  <c r="CC70"/>
  <c r="CD70"/>
  <c r="CE70"/>
  <c r="CF70"/>
  <c r="CG70"/>
  <c r="CH70"/>
  <c r="CI70"/>
  <c r="CJ70"/>
  <c r="CK70"/>
  <c r="CL70"/>
  <c r="CA71"/>
  <c r="CB71"/>
  <c r="CC71"/>
  <c r="CD71"/>
  <c r="CE71"/>
  <c r="CF71"/>
  <c r="CG71"/>
  <c r="CH71"/>
  <c r="CI71"/>
  <c r="CJ71"/>
  <c r="CK71"/>
  <c r="CL71"/>
  <c r="CA72"/>
  <c r="CB72"/>
  <c r="CC72"/>
  <c r="CD72"/>
  <c r="CE72"/>
  <c r="CF72"/>
  <c r="CG72"/>
  <c r="CH72"/>
  <c r="CI72"/>
  <c r="CJ72"/>
  <c r="CK72"/>
  <c r="CL72"/>
  <c r="CA73"/>
  <c r="CB73"/>
  <c r="CC73"/>
  <c r="CD73"/>
  <c r="CE73"/>
  <c r="CF73"/>
  <c r="CG73"/>
  <c r="CH73"/>
  <c r="CI73"/>
  <c r="CJ73"/>
  <c r="CK73"/>
  <c r="CL73"/>
  <c r="CA74"/>
  <c r="CB74"/>
  <c r="CC74"/>
  <c r="CD74"/>
  <c r="CE74"/>
  <c r="CF74"/>
  <c r="CG74"/>
  <c r="CH74"/>
  <c r="CI74"/>
  <c r="CJ74"/>
  <c r="CK74"/>
  <c r="CL74"/>
  <c r="CA75"/>
  <c r="CB75"/>
  <c r="CC75"/>
  <c r="CD75"/>
  <c r="CE75"/>
  <c r="CF75"/>
  <c r="CG75"/>
  <c r="CH75"/>
  <c r="CI75"/>
  <c r="CJ75"/>
  <c r="CK75"/>
  <c r="CL75"/>
  <c r="CA76"/>
  <c r="CB76"/>
  <c r="CC76"/>
  <c r="CD76"/>
  <c r="CE76"/>
  <c r="CF76"/>
  <c r="CG76"/>
  <c r="CH76"/>
  <c r="CI76"/>
  <c r="CJ76"/>
  <c r="CK76"/>
  <c r="CL76"/>
  <c r="CA77"/>
  <c r="CB77"/>
  <c r="CC77"/>
  <c r="CD77"/>
  <c r="CE77"/>
  <c r="CF77"/>
  <c r="CG77"/>
  <c r="CH77"/>
  <c r="CI77"/>
  <c r="CJ77"/>
  <c r="CK77"/>
  <c r="CL77"/>
  <c r="CA78"/>
  <c r="CB78"/>
  <c r="CC78"/>
  <c r="CD78"/>
  <c r="CE78"/>
  <c r="CF78"/>
  <c r="CG78"/>
  <c r="CH78"/>
  <c r="CI78"/>
  <c r="CJ78"/>
  <c r="CK78"/>
  <c r="CL78"/>
  <c r="CA79"/>
  <c r="CB79"/>
  <c r="CC79"/>
  <c r="CD79"/>
  <c r="CE79"/>
  <c r="CF79"/>
  <c r="CG79"/>
  <c r="CH79"/>
  <c r="CI79"/>
  <c r="CJ79"/>
  <c r="CK79"/>
  <c r="CL79"/>
  <c r="CA80"/>
  <c r="CB80"/>
  <c r="CC80"/>
  <c r="CD80"/>
  <c r="CE80"/>
  <c r="CF80"/>
  <c r="CG80"/>
  <c r="CH80"/>
  <c r="CI80"/>
  <c r="CJ80"/>
  <c r="CK80"/>
  <c r="CL80"/>
  <c r="CA81"/>
  <c r="CB81"/>
  <c r="CC81"/>
  <c r="CD81"/>
  <c r="CE81"/>
  <c r="CF81"/>
  <c r="CG81"/>
  <c r="CH81"/>
  <c r="CI81"/>
  <c r="CJ81"/>
  <c r="CK81"/>
  <c r="CL81"/>
  <c r="CA82"/>
  <c r="CB82"/>
  <c r="CC82"/>
  <c r="CD82"/>
  <c r="CE82"/>
  <c r="CF82"/>
  <c r="CG82"/>
  <c r="CH82"/>
  <c r="CI82"/>
  <c r="CJ82"/>
  <c r="CK82"/>
  <c r="CL82"/>
  <c r="CB5"/>
  <c r="CC5"/>
  <c r="CD5"/>
  <c r="CE5"/>
  <c r="CF5"/>
  <c r="CG5"/>
  <c r="CH5"/>
  <c r="CI5"/>
  <c r="CJ5"/>
  <c r="CK5"/>
  <c r="CL5"/>
  <c r="CA5"/>
  <c r="BV28"/>
  <c r="BV35"/>
  <c r="BV39"/>
  <c r="BV40"/>
  <c r="BV43"/>
  <c r="BV52"/>
  <c r="BV54"/>
  <c r="BV55"/>
  <c r="BV60"/>
  <c r="BV62"/>
  <c r="BV65"/>
  <c r="BV66"/>
  <c r="BV67"/>
  <c r="BV68"/>
  <c r="BV69"/>
  <c r="BV75"/>
  <c r="BV78"/>
  <c r="BV79"/>
  <c r="BU6"/>
  <c r="BU7"/>
  <c r="BU8"/>
  <c r="BU9"/>
  <c r="BU10"/>
  <c r="BU11"/>
  <c r="BU12"/>
  <c r="BU13"/>
  <c r="BU14"/>
  <c r="BU15"/>
  <c r="BU16"/>
  <c r="BU17"/>
  <c r="BU18"/>
  <c r="BU19"/>
  <c r="BU20"/>
  <c r="BU21"/>
  <c r="BU22"/>
  <c r="BU23"/>
  <c r="BU24"/>
  <c r="BU25"/>
  <c r="BU26"/>
  <c r="BU27"/>
  <c r="BU28"/>
  <c r="BU29"/>
  <c r="BU30"/>
  <c r="BU31"/>
  <c r="BU32"/>
  <c r="BU33"/>
  <c r="BU34"/>
  <c r="BU35"/>
  <c r="BU36"/>
  <c r="BU37"/>
  <c r="BU38"/>
  <c r="BU39"/>
  <c r="BU40"/>
  <c r="BU41"/>
  <c r="BU42"/>
  <c r="BU43"/>
  <c r="BU44"/>
  <c r="BU45"/>
  <c r="BU46"/>
  <c r="BU47"/>
  <c r="BU48"/>
  <c r="BU49"/>
  <c r="BU50"/>
  <c r="BU51"/>
  <c r="BU52"/>
  <c r="BU53"/>
  <c r="BU54"/>
  <c r="BU55"/>
  <c r="BU56"/>
  <c r="BU57"/>
  <c r="BU58"/>
  <c r="BU59"/>
  <c r="BU60"/>
  <c r="BU61"/>
  <c r="BU62"/>
  <c r="BU63"/>
  <c r="BU64"/>
  <c r="BU65"/>
  <c r="BU66"/>
  <c r="BU67"/>
  <c r="BU68"/>
  <c r="BU69"/>
  <c r="BU70"/>
  <c r="BU71"/>
  <c r="BU72"/>
  <c r="BU73"/>
  <c r="BU74"/>
  <c r="BU75"/>
  <c r="BU76"/>
  <c r="BU77"/>
  <c r="BU78"/>
  <c r="BU79"/>
  <c r="BU80"/>
  <c r="BU81"/>
  <c r="BU82"/>
  <c r="BU5"/>
  <c r="BT28"/>
  <c r="BT35"/>
  <c r="BT39"/>
  <c r="BT40"/>
  <c r="BT43"/>
  <c r="BT52"/>
  <c r="BT54"/>
  <c r="BT55"/>
  <c r="BT60"/>
  <c r="BT62"/>
  <c r="BT65"/>
  <c r="BT66"/>
  <c r="BT67"/>
  <c r="BT68"/>
  <c r="BT69"/>
  <c r="BT75"/>
  <c r="BT78"/>
  <c r="BT79"/>
  <c r="BS6"/>
  <c r="BS7"/>
  <c r="BS8"/>
  <c r="BS9"/>
  <c r="BS10"/>
  <c r="BS11"/>
  <c r="BS12"/>
  <c r="BS13"/>
  <c r="BS14"/>
  <c r="BS15"/>
  <c r="BS16"/>
  <c r="BS17"/>
  <c r="BS18"/>
  <c r="BS19"/>
  <c r="BS20"/>
  <c r="BS21"/>
  <c r="BS22"/>
  <c r="BS23"/>
  <c r="BS24"/>
  <c r="BS25"/>
  <c r="BS26"/>
  <c r="BS27"/>
  <c r="BS28"/>
  <c r="BS29"/>
  <c r="BS30"/>
  <c r="BS31"/>
  <c r="BS32"/>
  <c r="BS33"/>
  <c r="BS34"/>
  <c r="BS35"/>
  <c r="BS36"/>
  <c r="BS37"/>
  <c r="BS38"/>
  <c r="BS39"/>
  <c r="BS40"/>
  <c r="BS41"/>
  <c r="BS42"/>
  <c r="BS43"/>
  <c r="BS44"/>
  <c r="BS45"/>
  <c r="BS46"/>
  <c r="BS47"/>
  <c r="BS48"/>
  <c r="BS49"/>
  <c r="BS50"/>
  <c r="BS51"/>
  <c r="BS52"/>
  <c r="BS53"/>
  <c r="BS54"/>
  <c r="BS55"/>
  <c r="BS56"/>
  <c r="BS57"/>
  <c r="BS58"/>
  <c r="BS59"/>
  <c r="BS60"/>
  <c r="BS61"/>
  <c r="BS62"/>
  <c r="BS63"/>
  <c r="BS64"/>
  <c r="BS65"/>
  <c r="BS66"/>
  <c r="BS67"/>
  <c r="BS68"/>
  <c r="BS69"/>
  <c r="BS70"/>
  <c r="BS71"/>
  <c r="BS72"/>
  <c r="BS73"/>
  <c r="BS74"/>
  <c r="BS75"/>
  <c r="BS76"/>
  <c r="BS77"/>
  <c r="BS78"/>
  <c r="BS79"/>
  <c r="BS80"/>
  <c r="BS81"/>
  <c r="BS82"/>
  <c r="BS5"/>
  <c r="BR28"/>
  <c r="BR35"/>
  <c r="BR39"/>
  <c r="BR40"/>
  <c r="BR43"/>
  <c r="BR52"/>
  <c r="BR54"/>
  <c r="BR55"/>
  <c r="BR60"/>
  <c r="BR62"/>
  <c r="BR65"/>
  <c r="BR66"/>
  <c r="BR67"/>
  <c r="BR68"/>
  <c r="BR69"/>
  <c r="BR75"/>
  <c r="BR78"/>
  <c r="BR79"/>
  <c r="BQ6"/>
  <c r="BQ7"/>
  <c r="BQ8"/>
  <c r="BQ9"/>
  <c r="BQ10"/>
  <c r="BQ11"/>
  <c r="BQ12"/>
  <c r="BQ13"/>
  <c r="BQ14"/>
  <c r="BQ15"/>
  <c r="BQ16"/>
  <c r="BQ17"/>
  <c r="BQ18"/>
  <c r="BQ19"/>
  <c r="BQ20"/>
  <c r="BQ21"/>
  <c r="BQ22"/>
  <c r="BQ23"/>
  <c r="BQ24"/>
  <c r="BQ25"/>
  <c r="BQ26"/>
  <c r="BQ27"/>
  <c r="BQ28"/>
  <c r="BQ29"/>
  <c r="BQ30"/>
  <c r="BQ31"/>
  <c r="BQ32"/>
  <c r="BQ33"/>
  <c r="BQ34"/>
  <c r="BQ35"/>
  <c r="BQ36"/>
  <c r="BQ37"/>
  <c r="BQ38"/>
  <c r="BQ39"/>
  <c r="BQ40"/>
  <c r="BQ41"/>
  <c r="BQ42"/>
  <c r="BQ43"/>
  <c r="BQ44"/>
  <c r="BQ45"/>
  <c r="BQ46"/>
  <c r="BQ47"/>
  <c r="BQ48"/>
  <c r="BQ49"/>
  <c r="BQ50"/>
  <c r="BQ51"/>
  <c r="BQ52"/>
  <c r="BQ53"/>
  <c r="BQ54"/>
  <c r="BQ55"/>
  <c r="BQ56"/>
  <c r="BQ57"/>
  <c r="BQ58"/>
  <c r="BQ59"/>
  <c r="BQ60"/>
  <c r="BQ61"/>
  <c r="BQ62"/>
  <c r="BQ63"/>
  <c r="BQ64"/>
  <c r="BQ65"/>
  <c r="BQ66"/>
  <c r="BQ67"/>
  <c r="BQ68"/>
  <c r="BQ69"/>
  <c r="BQ70"/>
  <c r="BQ71"/>
  <c r="BQ72"/>
  <c r="BQ73"/>
  <c r="BQ74"/>
  <c r="BQ75"/>
  <c r="BQ76"/>
  <c r="BQ77"/>
  <c r="BQ78"/>
  <c r="BQ79"/>
  <c r="BQ80"/>
  <c r="BQ81"/>
  <c r="BQ82"/>
  <c r="BQ5"/>
  <c r="AY6"/>
  <c r="BR6" s="1"/>
  <c r="AZ6"/>
  <c r="BA6"/>
  <c r="BB6"/>
  <c r="BC6"/>
  <c r="BD6"/>
  <c r="BT6" s="1"/>
  <c r="BE6"/>
  <c r="BF6"/>
  <c r="BG6"/>
  <c r="BH6"/>
  <c r="BI6"/>
  <c r="BV6" s="1"/>
  <c r="BJ6"/>
  <c r="BK6"/>
  <c r="AY7"/>
  <c r="BR7" s="1"/>
  <c r="AZ7"/>
  <c r="BA7"/>
  <c r="BB7"/>
  <c r="BC7"/>
  <c r="BD7"/>
  <c r="BT7" s="1"/>
  <c r="BE7"/>
  <c r="BF7"/>
  <c r="BG7"/>
  <c r="BH7"/>
  <c r="BI7"/>
  <c r="BV7" s="1"/>
  <c r="BJ7"/>
  <c r="BK7"/>
  <c r="AY8"/>
  <c r="BR8" s="1"/>
  <c r="AZ8"/>
  <c r="BA8"/>
  <c r="BB8"/>
  <c r="BC8"/>
  <c r="BD8"/>
  <c r="BT8" s="1"/>
  <c r="BE8"/>
  <c r="BF8"/>
  <c r="BG8"/>
  <c r="BH8"/>
  <c r="BI8"/>
  <c r="BV8" s="1"/>
  <c r="BJ8"/>
  <c r="BK8"/>
  <c r="AY9"/>
  <c r="BR9" s="1"/>
  <c r="AZ9"/>
  <c r="BA9"/>
  <c r="BB9"/>
  <c r="BC9"/>
  <c r="BD9"/>
  <c r="BT9" s="1"/>
  <c r="BE9"/>
  <c r="BF9"/>
  <c r="BG9"/>
  <c r="BH9"/>
  <c r="BI9"/>
  <c r="BV9" s="1"/>
  <c r="BJ9"/>
  <c r="BK9"/>
  <c r="AY10"/>
  <c r="BR10" s="1"/>
  <c r="AZ10"/>
  <c r="BA10"/>
  <c r="BB10"/>
  <c r="BC10"/>
  <c r="BD10"/>
  <c r="BT10" s="1"/>
  <c r="BE10"/>
  <c r="BF10"/>
  <c r="BG10"/>
  <c r="BH10"/>
  <c r="BI10"/>
  <c r="BV10" s="1"/>
  <c r="BJ10"/>
  <c r="BK10"/>
  <c r="AY11"/>
  <c r="BR11" s="1"/>
  <c r="AZ11"/>
  <c r="BA11"/>
  <c r="BB11"/>
  <c r="BC11"/>
  <c r="BD11"/>
  <c r="BT11" s="1"/>
  <c r="BE11"/>
  <c r="BF11"/>
  <c r="BG11"/>
  <c r="BH11"/>
  <c r="BI11"/>
  <c r="BV11" s="1"/>
  <c r="BJ11"/>
  <c r="BK11"/>
  <c r="AY12"/>
  <c r="BR12" s="1"/>
  <c r="AZ12"/>
  <c r="BA12"/>
  <c r="BB12"/>
  <c r="BC12"/>
  <c r="BD12"/>
  <c r="BT12" s="1"/>
  <c r="BE12"/>
  <c r="BF12"/>
  <c r="BG12"/>
  <c r="BH12"/>
  <c r="BI12"/>
  <c r="BV12" s="1"/>
  <c r="BJ12"/>
  <c r="BK12"/>
  <c r="AY13"/>
  <c r="BR13" s="1"/>
  <c r="AZ13"/>
  <c r="BA13"/>
  <c r="BB13"/>
  <c r="BC13"/>
  <c r="BD13"/>
  <c r="BT13" s="1"/>
  <c r="BE13"/>
  <c r="BF13"/>
  <c r="BG13"/>
  <c r="BH13"/>
  <c r="BI13"/>
  <c r="BV13" s="1"/>
  <c r="BJ13"/>
  <c r="BK13"/>
  <c r="AY14"/>
  <c r="BR14" s="1"/>
  <c r="AZ14"/>
  <c r="BA14"/>
  <c r="BB14"/>
  <c r="BC14"/>
  <c r="BD14"/>
  <c r="BT14" s="1"/>
  <c r="BE14"/>
  <c r="BF14"/>
  <c r="BG14"/>
  <c r="BH14"/>
  <c r="BI14"/>
  <c r="BV14" s="1"/>
  <c r="BJ14"/>
  <c r="BK14"/>
  <c r="AY15"/>
  <c r="BR15" s="1"/>
  <c r="AZ15"/>
  <c r="BA15"/>
  <c r="BB15"/>
  <c r="BC15"/>
  <c r="BD15"/>
  <c r="BT15" s="1"/>
  <c r="BE15"/>
  <c r="BF15"/>
  <c r="BG15"/>
  <c r="BH15"/>
  <c r="BI15"/>
  <c r="BV15" s="1"/>
  <c r="BJ15"/>
  <c r="BK15"/>
  <c r="AY16"/>
  <c r="BR16" s="1"/>
  <c r="AZ16"/>
  <c r="BA16"/>
  <c r="BB16"/>
  <c r="BC16"/>
  <c r="BD16"/>
  <c r="BT16" s="1"/>
  <c r="BE16"/>
  <c r="BF16"/>
  <c r="BG16"/>
  <c r="BH16"/>
  <c r="BI16"/>
  <c r="BV16" s="1"/>
  <c r="BJ16"/>
  <c r="BK16"/>
  <c r="AY17"/>
  <c r="BR17" s="1"/>
  <c r="AZ17"/>
  <c r="BA17"/>
  <c r="BB17"/>
  <c r="BC17"/>
  <c r="BD17"/>
  <c r="BT17" s="1"/>
  <c r="BE17"/>
  <c r="BF17"/>
  <c r="BG17"/>
  <c r="BH17"/>
  <c r="BI17"/>
  <c r="BV17" s="1"/>
  <c r="BJ17"/>
  <c r="BK17"/>
  <c r="AY18"/>
  <c r="BR18" s="1"/>
  <c r="AZ18"/>
  <c r="BA18"/>
  <c r="BB18"/>
  <c r="BC18"/>
  <c r="BD18"/>
  <c r="BT18" s="1"/>
  <c r="BE18"/>
  <c r="BF18"/>
  <c r="BG18"/>
  <c r="BH18"/>
  <c r="BI18"/>
  <c r="BV18" s="1"/>
  <c r="BJ18"/>
  <c r="BK18"/>
  <c r="AY19"/>
  <c r="BR19" s="1"/>
  <c r="AZ19"/>
  <c r="BA19"/>
  <c r="BB19"/>
  <c r="BC19"/>
  <c r="BD19"/>
  <c r="BT19" s="1"/>
  <c r="BE19"/>
  <c r="BF19"/>
  <c r="BG19"/>
  <c r="BH19"/>
  <c r="BI19"/>
  <c r="BV19" s="1"/>
  <c r="BJ19"/>
  <c r="BK19"/>
  <c r="AY20"/>
  <c r="BR20" s="1"/>
  <c r="AZ20"/>
  <c r="BA20"/>
  <c r="BB20"/>
  <c r="BC20"/>
  <c r="BD20"/>
  <c r="BT20" s="1"/>
  <c r="BE20"/>
  <c r="BF20"/>
  <c r="BG20"/>
  <c r="BH20"/>
  <c r="BI20"/>
  <c r="BV20" s="1"/>
  <c r="BJ20"/>
  <c r="BK20"/>
  <c r="AY21"/>
  <c r="BR21" s="1"/>
  <c r="AZ21"/>
  <c r="BA21"/>
  <c r="BB21"/>
  <c r="BC21"/>
  <c r="BD21"/>
  <c r="BT21" s="1"/>
  <c r="BE21"/>
  <c r="BF21"/>
  <c r="BG21"/>
  <c r="BH21"/>
  <c r="BI21"/>
  <c r="BV21" s="1"/>
  <c r="BJ21"/>
  <c r="BK21"/>
  <c r="AY22"/>
  <c r="BR22" s="1"/>
  <c r="AZ22"/>
  <c r="BA22"/>
  <c r="BB22"/>
  <c r="BC22"/>
  <c r="BD22"/>
  <c r="BT22" s="1"/>
  <c r="BE22"/>
  <c r="BF22"/>
  <c r="BG22"/>
  <c r="BH22"/>
  <c r="BI22"/>
  <c r="BV22" s="1"/>
  <c r="BJ22"/>
  <c r="BK22"/>
  <c r="AY23"/>
  <c r="BR23" s="1"/>
  <c r="AZ23"/>
  <c r="BA23"/>
  <c r="BB23"/>
  <c r="BC23"/>
  <c r="BD23"/>
  <c r="BT23" s="1"/>
  <c r="BE23"/>
  <c r="BF23"/>
  <c r="BG23"/>
  <c r="BH23"/>
  <c r="BI23"/>
  <c r="BV23" s="1"/>
  <c r="BJ23"/>
  <c r="BK23"/>
  <c r="AY24"/>
  <c r="BR24" s="1"/>
  <c r="AZ24"/>
  <c r="BA24"/>
  <c r="BB24"/>
  <c r="BC24"/>
  <c r="BD24"/>
  <c r="BT24" s="1"/>
  <c r="BE24"/>
  <c r="BF24"/>
  <c r="BG24"/>
  <c r="BH24"/>
  <c r="BI24"/>
  <c r="BV24" s="1"/>
  <c r="BJ24"/>
  <c r="BK24"/>
  <c r="AY25"/>
  <c r="BR25" s="1"/>
  <c r="AZ25"/>
  <c r="BA25"/>
  <c r="BB25"/>
  <c r="BC25"/>
  <c r="BD25"/>
  <c r="BT25" s="1"/>
  <c r="BE25"/>
  <c r="BF25"/>
  <c r="BG25"/>
  <c r="BH25"/>
  <c r="BI25"/>
  <c r="BV25" s="1"/>
  <c r="BJ25"/>
  <c r="BK25"/>
  <c r="AY26"/>
  <c r="BR26" s="1"/>
  <c r="AZ26"/>
  <c r="BA26"/>
  <c r="BB26"/>
  <c r="BC26"/>
  <c r="BD26"/>
  <c r="BT26" s="1"/>
  <c r="BE26"/>
  <c r="BF26"/>
  <c r="BG26"/>
  <c r="BH26"/>
  <c r="BI26"/>
  <c r="BV26" s="1"/>
  <c r="BJ26"/>
  <c r="BK26"/>
  <c r="AY27"/>
  <c r="BR27" s="1"/>
  <c r="AZ27"/>
  <c r="BA27"/>
  <c r="BB27"/>
  <c r="BC27"/>
  <c r="BD27"/>
  <c r="BT27" s="1"/>
  <c r="BE27"/>
  <c r="BF27"/>
  <c r="BG27"/>
  <c r="BH27"/>
  <c r="BI27"/>
  <c r="BV27" s="1"/>
  <c r="BJ27"/>
  <c r="BK27"/>
  <c r="AY28"/>
  <c r="AZ28"/>
  <c r="BA28"/>
  <c r="BB28"/>
  <c r="BC28"/>
  <c r="BD28"/>
  <c r="BE28"/>
  <c r="BF28"/>
  <c r="BG28"/>
  <c r="BH28"/>
  <c r="BI28"/>
  <c r="BJ28"/>
  <c r="BK28"/>
  <c r="AY29"/>
  <c r="BR29" s="1"/>
  <c r="AZ29"/>
  <c r="BA29"/>
  <c r="BB29"/>
  <c r="BC29"/>
  <c r="BD29"/>
  <c r="BT29" s="1"/>
  <c r="BE29"/>
  <c r="BF29"/>
  <c r="BG29"/>
  <c r="BH29"/>
  <c r="BI29"/>
  <c r="BV29" s="1"/>
  <c r="BJ29"/>
  <c r="BK29"/>
  <c r="AY30"/>
  <c r="BR30" s="1"/>
  <c r="AZ30"/>
  <c r="BA30"/>
  <c r="BB30"/>
  <c r="BC30"/>
  <c r="BD30"/>
  <c r="BT30" s="1"/>
  <c r="BE30"/>
  <c r="BF30"/>
  <c r="BG30"/>
  <c r="BH30"/>
  <c r="BI30"/>
  <c r="BV30" s="1"/>
  <c r="BJ30"/>
  <c r="BK30"/>
  <c r="AY31"/>
  <c r="BR31" s="1"/>
  <c r="AZ31"/>
  <c r="BA31"/>
  <c r="BB31"/>
  <c r="BC31"/>
  <c r="BD31"/>
  <c r="BT31" s="1"/>
  <c r="BE31"/>
  <c r="BF31"/>
  <c r="BG31"/>
  <c r="BH31"/>
  <c r="BI31"/>
  <c r="BV31" s="1"/>
  <c r="BJ31"/>
  <c r="BK31"/>
  <c r="AY32"/>
  <c r="BR32" s="1"/>
  <c r="AZ32"/>
  <c r="BA32"/>
  <c r="BB32"/>
  <c r="BC32"/>
  <c r="BD32"/>
  <c r="BT32" s="1"/>
  <c r="BE32"/>
  <c r="BF32"/>
  <c r="BG32"/>
  <c r="BH32"/>
  <c r="BI32"/>
  <c r="BV32" s="1"/>
  <c r="BJ32"/>
  <c r="BK32"/>
  <c r="AY33"/>
  <c r="BR33" s="1"/>
  <c r="AZ33"/>
  <c r="BA33"/>
  <c r="BB33"/>
  <c r="BC33"/>
  <c r="BD33"/>
  <c r="BT33" s="1"/>
  <c r="BE33"/>
  <c r="BF33"/>
  <c r="BG33"/>
  <c r="BH33"/>
  <c r="BI33"/>
  <c r="BV33" s="1"/>
  <c r="BJ33"/>
  <c r="BK33"/>
  <c r="AY34"/>
  <c r="BR34" s="1"/>
  <c r="AZ34"/>
  <c r="BA34"/>
  <c r="BB34"/>
  <c r="BC34"/>
  <c r="BD34"/>
  <c r="BT34" s="1"/>
  <c r="BE34"/>
  <c r="BF34"/>
  <c r="BG34"/>
  <c r="BH34"/>
  <c r="BI34"/>
  <c r="BV34" s="1"/>
  <c r="BJ34"/>
  <c r="BK34"/>
  <c r="AY35"/>
  <c r="AZ35"/>
  <c r="BA35"/>
  <c r="BB35"/>
  <c r="BC35"/>
  <c r="BD35"/>
  <c r="BE35"/>
  <c r="BF35"/>
  <c r="BG35"/>
  <c r="BH35"/>
  <c r="BI35"/>
  <c r="BJ35"/>
  <c r="BK35"/>
  <c r="AY36"/>
  <c r="BR36" s="1"/>
  <c r="AZ36"/>
  <c r="BA36"/>
  <c r="BB36"/>
  <c r="BC36"/>
  <c r="BD36"/>
  <c r="BT36" s="1"/>
  <c r="BE36"/>
  <c r="BF36"/>
  <c r="BG36"/>
  <c r="BH36"/>
  <c r="BI36"/>
  <c r="BV36" s="1"/>
  <c r="BJ36"/>
  <c r="BK36"/>
  <c r="AY37"/>
  <c r="BR37" s="1"/>
  <c r="AZ37"/>
  <c r="BA37"/>
  <c r="BB37"/>
  <c r="BC37"/>
  <c r="BD37"/>
  <c r="BT37" s="1"/>
  <c r="BE37"/>
  <c r="BF37"/>
  <c r="BG37"/>
  <c r="BH37"/>
  <c r="BI37"/>
  <c r="BV37" s="1"/>
  <c r="BJ37"/>
  <c r="BK37"/>
  <c r="AY38"/>
  <c r="BR38" s="1"/>
  <c r="AZ38"/>
  <c r="BA38"/>
  <c r="BB38"/>
  <c r="BC38"/>
  <c r="BD38"/>
  <c r="BT38" s="1"/>
  <c r="BE38"/>
  <c r="BF38"/>
  <c r="BG38"/>
  <c r="BH38"/>
  <c r="BI38"/>
  <c r="BV38" s="1"/>
  <c r="BJ38"/>
  <c r="BK38"/>
  <c r="AY39"/>
  <c r="AZ39"/>
  <c r="BA39"/>
  <c r="BB39"/>
  <c r="BC39"/>
  <c r="BD39"/>
  <c r="BE39"/>
  <c r="BF39"/>
  <c r="BG39"/>
  <c r="BH39"/>
  <c r="BI39"/>
  <c r="BJ39"/>
  <c r="BK39"/>
  <c r="AY40"/>
  <c r="AZ40"/>
  <c r="BA40"/>
  <c r="BB40"/>
  <c r="BC40"/>
  <c r="BD40"/>
  <c r="BE40"/>
  <c r="BF40"/>
  <c r="BG40"/>
  <c r="BH40"/>
  <c r="BI40"/>
  <c r="BJ40"/>
  <c r="BK40"/>
  <c r="AY41"/>
  <c r="BR41" s="1"/>
  <c r="AZ41"/>
  <c r="BA41"/>
  <c r="BB41"/>
  <c r="BC41"/>
  <c r="BD41"/>
  <c r="BT41" s="1"/>
  <c r="BE41"/>
  <c r="BF41"/>
  <c r="BG41"/>
  <c r="BH41"/>
  <c r="BI41"/>
  <c r="BV41" s="1"/>
  <c r="BJ41"/>
  <c r="BK41"/>
  <c r="AY42"/>
  <c r="BR42" s="1"/>
  <c r="AZ42"/>
  <c r="BA42"/>
  <c r="BB42"/>
  <c r="BC42"/>
  <c r="BD42"/>
  <c r="BT42" s="1"/>
  <c r="BE42"/>
  <c r="BF42"/>
  <c r="BG42"/>
  <c r="BH42"/>
  <c r="BI42"/>
  <c r="BV42" s="1"/>
  <c r="BJ42"/>
  <c r="BK42"/>
  <c r="AY43"/>
  <c r="AZ43"/>
  <c r="BA43"/>
  <c r="BB43"/>
  <c r="BC43"/>
  <c r="BD43"/>
  <c r="BE43"/>
  <c r="BF43"/>
  <c r="BG43"/>
  <c r="BH43"/>
  <c r="BI43"/>
  <c r="BJ43"/>
  <c r="BK43"/>
  <c r="AY44"/>
  <c r="BR44" s="1"/>
  <c r="AZ44"/>
  <c r="BA44"/>
  <c r="BB44"/>
  <c r="BC44"/>
  <c r="BD44"/>
  <c r="BT44" s="1"/>
  <c r="BE44"/>
  <c r="BF44"/>
  <c r="BG44"/>
  <c r="BH44"/>
  <c r="BI44"/>
  <c r="BV44" s="1"/>
  <c r="BJ44"/>
  <c r="BK44"/>
  <c r="AY45"/>
  <c r="BR45" s="1"/>
  <c r="AZ45"/>
  <c r="BA45"/>
  <c r="BB45"/>
  <c r="BC45"/>
  <c r="BD45"/>
  <c r="BT45" s="1"/>
  <c r="BE45"/>
  <c r="BF45"/>
  <c r="BG45"/>
  <c r="BH45"/>
  <c r="BI45"/>
  <c r="BV45" s="1"/>
  <c r="BJ45"/>
  <c r="BK45"/>
  <c r="AY46"/>
  <c r="BR46" s="1"/>
  <c r="AZ46"/>
  <c r="BA46"/>
  <c r="BB46"/>
  <c r="BC46"/>
  <c r="BD46"/>
  <c r="BT46" s="1"/>
  <c r="BE46"/>
  <c r="BF46"/>
  <c r="BG46"/>
  <c r="BH46"/>
  <c r="BI46"/>
  <c r="BV46" s="1"/>
  <c r="BJ46"/>
  <c r="BK46"/>
  <c r="AY47"/>
  <c r="BR47" s="1"/>
  <c r="AZ47"/>
  <c r="BA47"/>
  <c r="BB47"/>
  <c r="BC47"/>
  <c r="BD47"/>
  <c r="BT47" s="1"/>
  <c r="BE47"/>
  <c r="BF47"/>
  <c r="BG47"/>
  <c r="BH47"/>
  <c r="BI47"/>
  <c r="BV47" s="1"/>
  <c r="BJ47"/>
  <c r="BK47"/>
  <c r="AY48"/>
  <c r="BR48" s="1"/>
  <c r="AZ48"/>
  <c r="BA48"/>
  <c r="BB48"/>
  <c r="BC48"/>
  <c r="BD48"/>
  <c r="BT48" s="1"/>
  <c r="BE48"/>
  <c r="BF48"/>
  <c r="BG48"/>
  <c r="BH48"/>
  <c r="BI48"/>
  <c r="BV48" s="1"/>
  <c r="BJ48"/>
  <c r="BK48"/>
  <c r="AY49"/>
  <c r="BR49" s="1"/>
  <c r="AZ49"/>
  <c r="BA49"/>
  <c r="BB49"/>
  <c r="BC49"/>
  <c r="BD49"/>
  <c r="BT49" s="1"/>
  <c r="BE49"/>
  <c r="BF49"/>
  <c r="BG49"/>
  <c r="BH49"/>
  <c r="BI49"/>
  <c r="BV49" s="1"/>
  <c r="BJ49"/>
  <c r="BK49"/>
  <c r="AY50"/>
  <c r="BR50" s="1"/>
  <c r="AZ50"/>
  <c r="BA50"/>
  <c r="BB50"/>
  <c r="BC50"/>
  <c r="BD50"/>
  <c r="BT50" s="1"/>
  <c r="BE50"/>
  <c r="BF50"/>
  <c r="BG50"/>
  <c r="BH50"/>
  <c r="BI50"/>
  <c r="BV50" s="1"/>
  <c r="BJ50"/>
  <c r="BK50"/>
  <c r="AY51"/>
  <c r="BR51" s="1"/>
  <c r="AZ51"/>
  <c r="BA51"/>
  <c r="BB51"/>
  <c r="BC51"/>
  <c r="BD51"/>
  <c r="BT51" s="1"/>
  <c r="BE51"/>
  <c r="BF51"/>
  <c r="BG51"/>
  <c r="BH51"/>
  <c r="BI51"/>
  <c r="BV51" s="1"/>
  <c r="BJ51"/>
  <c r="BK51"/>
  <c r="AY52"/>
  <c r="AZ52"/>
  <c r="BA52"/>
  <c r="BB52"/>
  <c r="BC52"/>
  <c r="BD52"/>
  <c r="BE52"/>
  <c r="BF52"/>
  <c r="BG52"/>
  <c r="BH52"/>
  <c r="BI52"/>
  <c r="BJ52"/>
  <c r="BK52"/>
  <c r="AY53"/>
  <c r="BR53" s="1"/>
  <c r="AZ53"/>
  <c r="BA53"/>
  <c r="BB53"/>
  <c r="BC53"/>
  <c r="BD53"/>
  <c r="BT53" s="1"/>
  <c r="BE53"/>
  <c r="BF53"/>
  <c r="BG53"/>
  <c r="BH53"/>
  <c r="BI53"/>
  <c r="BV53" s="1"/>
  <c r="BJ53"/>
  <c r="BK53"/>
  <c r="AY54"/>
  <c r="AZ54"/>
  <c r="BA54"/>
  <c r="BB54"/>
  <c r="BC54"/>
  <c r="BD54"/>
  <c r="BE54"/>
  <c r="BF54"/>
  <c r="BG54"/>
  <c r="BH54"/>
  <c r="BI54"/>
  <c r="BJ54"/>
  <c r="BK54"/>
  <c r="AY55"/>
  <c r="AZ55"/>
  <c r="BA55"/>
  <c r="BB55"/>
  <c r="BC55"/>
  <c r="BD55"/>
  <c r="BE55"/>
  <c r="BF55"/>
  <c r="BG55"/>
  <c r="BH55"/>
  <c r="BI55"/>
  <c r="BJ55"/>
  <c r="BK55"/>
  <c r="AY56"/>
  <c r="BR56" s="1"/>
  <c r="AZ56"/>
  <c r="BA56"/>
  <c r="BB56"/>
  <c r="BC56"/>
  <c r="BD56"/>
  <c r="BT56" s="1"/>
  <c r="BE56"/>
  <c r="BF56"/>
  <c r="BG56"/>
  <c r="BH56"/>
  <c r="BI56"/>
  <c r="BV56" s="1"/>
  <c r="BJ56"/>
  <c r="BK56"/>
  <c r="AY57"/>
  <c r="BR57" s="1"/>
  <c r="AZ57"/>
  <c r="BA57"/>
  <c r="BB57"/>
  <c r="BC57"/>
  <c r="BD57"/>
  <c r="BT57" s="1"/>
  <c r="BE57"/>
  <c r="BF57"/>
  <c r="BG57"/>
  <c r="BH57"/>
  <c r="BI57"/>
  <c r="BV57" s="1"/>
  <c r="BJ57"/>
  <c r="BK57"/>
  <c r="AY58"/>
  <c r="BR58" s="1"/>
  <c r="AZ58"/>
  <c r="BA58"/>
  <c r="BB58"/>
  <c r="BC58"/>
  <c r="BD58"/>
  <c r="BT58" s="1"/>
  <c r="BE58"/>
  <c r="BF58"/>
  <c r="BG58"/>
  <c r="BH58"/>
  <c r="BI58"/>
  <c r="BV58" s="1"/>
  <c r="BJ58"/>
  <c r="BK58"/>
  <c r="AY59"/>
  <c r="BR59" s="1"/>
  <c r="AZ59"/>
  <c r="BA59"/>
  <c r="BB59"/>
  <c r="BC59"/>
  <c r="BD59"/>
  <c r="BT59" s="1"/>
  <c r="BE59"/>
  <c r="BF59"/>
  <c r="BG59"/>
  <c r="BH59"/>
  <c r="BI59"/>
  <c r="BV59" s="1"/>
  <c r="BJ59"/>
  <c r="BK59"/>
  <c r="AY60"/>
  <c r="AZ60"/>
  <c r="BA60"/>
  <c r="BB60"/>
  <c r="BC60"/>
  <c r="BD60"/>
  <c r="BE60"/>
  <c r="BF60"/>
  <c r="BG60"/>
  <c r="BH60"/>
  <c r="BI60"/>
  <c r="BJ60"/>
  <c r="BK60"/>
  <c r="AY61"/>
  <c r="BR61" s="1"/>
  <c r="AZ61"/>
  <c r="BA61"/>
  <c r="BB61"/>
  <c r="BC61"/>
  <c r="BD61"/>
  <c r="BT61" s="1"/>
  <c r="BE61"/>
  <c r="BF61"/>
  <c r="BG61"/>
  <c r="BH61"/>
  <c r="BI61"/>
  <c r="BV61" s="1"/>
  <c r="BJ61"/>
  <c r="BK61"/>
  <c r="AY62"/>
  <c r="AZ62"/>
  <c r="BA62"/>
  <c r="BB62"/>
  <c r="BC62"/>
  <c r="BD62"/>
  <c r="BE62"/>
  <c r="BF62"/>
  <c r="BG62"/>
  <c r="BH62"/>
  <c r="BI62"/>
  <c r="BJ62"/>
  <c r="BK62"/>
  <c r="AY63"/>
  <c r="BR63" s="1"/>
  <c r="AZ63"/>
  <c r="BA63"/>
  <c r="BB63"/>
  <c r="BC63"/>
  <c r="BD63"/>
  <c r="BT63" s="1"/>
  <c r="BE63"/>
  <c r="BF63"/>
  <c r="BG63"/>
  <c r="BH63"/>
  <c r="BI63"/>
  <c r="BV63" s="1"/>
  <c r="BJ63"/>
  <c r="BK63"/>
  <c r="AY64"/>
  <c r="BR64" s="1"/>
  <c r="AZ64"/>
  <c r="BA64"/>
  <c r="BB64"/>
  <c r="BC64"/>
  <c r="BD64"/>
  <c r="BT64" s="1"/>
  <c r="BE64"/>
  <c r="BF64"/>
  <c r="BG64"/>
  <c r="BH64"/>
  <c r="BI64"/>
  <c r="BV64" s="1"/>
  <c r="BJ64"/>
  <c r="BK64"/>
  <c r="AY65"/>
  <c r="AZ65"/>
  <c r="BA65"/>
  <c r="BB65"/>
  <c r="BC65"/>
  <c r="BD65"/>
  <c r="BE65"/>
  <c r="BF65"/>
  <c r="BG65"/>
  <c r="BH65"/>
  <c r="BI65"/>
  <c r="BJ65"/>
  <c r="BK65"/>
  <c r="AY66"/>
  <c r="AZ66"/>
  <c r="BA66"/>
  <c r="BB66"/>
  <c r="BC66"/>
  <c r="BD66"/>
  <c r="BE66"/>
  <c r="BF66"/>
  <c r="BG66"/>
  <c r="BH66"/>
  <c r="BI66"/>
  <c r="BJ66"/>
  <c r="BK66"/>
  <c r="AY67"/>
  <c r="AZ67"/>
  <c r="BA67"/>
  <c r="BB67"/>
  <c r="BC67"/>
  <c r="BD67"/>
  <c r="BE67"/>
  <c r="BF67"/>
  <c r="BG67"/>
  <c r="BH67"/>
  <c r="BI67"/>
  <c r="BJ67"/>
  <c r="BK67"/>
  <c r="AY68"/>
  <c r="AZ68"/>
  <c r="BA68"/>
  <c r="BB68"/>
  <c r="BC68"/>
  <c r="BD68"/>
  <c r="BE68"/>
  <c r="BF68"/>
  <c r="BG68"/>
  <c r="BH68"/>
  <c r="BI68"/>
  <c r="BJ68"/>
  <c r="BK68"/>
  <c r="AY69"/>
  <c r="AZ69"/>
  <c r="BA69"/>
  <c r="BB69"/>
  <c r="BC69"/>
  <c r="BD69"/>
  <c r="BE69"/>
  <c r="BF69"/>
  <c r="BG69"/>
  <c r="BH69"/>
  <c r="BI69"/>
  <c r="BJ69"/>
  <c r="BK69"/>
  <c r="AY70"/>
  <c r="BR70" s="1"/>
  <c r="AZ70"/>
  <c r="BA70"/>
  <c r="BB70"/>
  <c r="BC70"/>
  <c r="BD70"/>
  <c r="BT70" s="1"/>
  <c r="BE70"/>
  <c r="BF70"/>
  <c r="BG70"/>
  <c r="BH70"/>
  <c r="BI70"/>
  <c r="BV70" s="1"/>
  <c r="BJ70"/>
  <c r="BK70"/>
  <c r="AY71"/>
  <c r="BR71" s="1"/>
  <c r="AZ71"/>
  <c r="BA71"/>
  <c r="BB71"/>
  <c r="BC71"/>
  <c r="BD71"/>
  <c r="BT71" s="1"/>
  <c r="BE71"/>
  <c r="BF71"/>
  <c r="BG71"/>
  <c r="BH71"/>
  <c r="BI71"/>
  <c r="BV71" s="1"/>
  <c r="BJ71"/>
  <c r="BK71"/>
  <c r="AY72"/>
  <c r="BR72" s="1"/>
  <c r="AZ72"/>
  <c r="BA72"/>
  <c r="BB72"/>
  <c r="BC72"/>
  <c r="BD72"/>
  <c r="BT72" s="1"/>
  <c r="BE72"/>
  <c r="BF72"/>
  <c r="BG72"/>
  <c r="BH72"/>
  <c r="BI72"/>
  <c r="BV72" s="1"/>
  <c r="BJ72"/>
  <c r="BK72"/>
  <c r="AY73"/>
  <c r="BR73" s="1"/>
  <c r="AZ73"/>
  <c r="BA73"/>
  <c r="BB73"/>
  <c r="BC73"/>
  <c r="BD73"/>
  <c r="BT73" s="1"/>
  <c r="BE73"/>
  <c r="BF73"/>
  <c r="BG73"/>
  <c r="BH73"/>
  <c r="BI73"/>
  <c r="BV73" s="1"/>
  <c r="BJ73"/>
  <c r="BK73"/>
  <c r="AY74"/>
  <c r="BR74" s="1"/>
  <c r="AZ74"/>
  <c r="BA74"/>
  <c r="BB74"/>
  <c r="BC74"/>
  <c r="BD74"/>
  <c r="BT74" s="1"/>
  <c r="BE74"/>
  <c r="BF74"/>
  <c r="BG74"/>
  <c r="BH74"/>
  <c r="BI74"/>
  <c r="BV74" s="1"/>
  <c r="BJ74"/>
  <c r="BK74"/>
  <c r="AY75"/>
  <c r="AZ75"/>
  <c r="BA75"/>
  <c r="BB75"/>
  <c r="BC75"/>
  <c r="BD75"/>
  <c r="BE75"/>
  <c r="BF75"/>
  <c r="BG75"/>
  <c r="BH75"/>
  <c r="BI75"/>
  <c r="BJ75"/>
  <c r="BK75"/>
  <c r="AY76"/>
  <c r="BR76" s="1"/>
  <c r="AZ76"/>
  <c r="BA76"/>
  <c r="BB76"/>
  <c r="BC76"/>
  <c r="BD76"/>
  <c r="BT76" s="1"/>
  <c r="BE76"/>
  <c r="BF76"/>
  <c r="BG76"/>
  <c r="BH76"/>
  <c r="BI76"/>
  <c r="BV76" s="1"/>
  <c r="BJ76"/>
  <c r="BK76"/>
  <c r="AY77"/>
  <c r="BR77" s="1"/>
  <c r="AZ77"/>
  <c r="BA77"/>
  <c r="BB77"/>
  <c r="BC77"/>
  <c r="BD77"/>
  <c r="BT77" s="1"/>
  <c r="BE77"/>
  <c r="BF77"/>
  <c r="BG77"/>
  <c r="BH77"/>
  <c r="BI77"/>
  <c r="BV77" s="1"/>
  <c r="BJ77"/>
  <c r="BK77"/>
  <c r="AY78"/>
  <c r="AZ78"/>
  <c r="BA78"/>
  <c r="BB78"/>
  <c r="BC78"/>
  <c r="BD78"/>
  <c r="BE78"/>
  <c r="BF78"/>
  <c r="BG78"/>
  <c r="BH78"/>
  <c r="BI78"/>
  <c r="BJ78"/>
  <c r="BK78"/>
  <c r="AY79"/>
  <c r="AZ79"/>
  <c r="BA79"/>
  <c r="BB79"/>
  <c r="BC79"/>
  <c r="BD79"/>
  <c r="BE79"/>
  <c r="BF79"/>
  <c r="BG79"/>
  <c r="BH79"/>
  <c r="BI79"/>
  <c r="BJ79"/>
  <c r="BK79"/>
  <c r="AY80"/>
  <c r="BR80" s="1"/>
  <c r="AZ80"/>
  <c r="BA80"/>
  <c r="BB80"/>
  <c r="BC80"/>
  <c r="BD80"/>
  <c r="BT80" s="1"/>
  <c r="BE80"/>
  <c r="BF80"/>
  <c r="BG80"/>
  <c r="BH80"/>
  <c r="BI80"/>
  <c r="BV80" s="1"/>
  <c r="BJ80"/>
  <c r="BK80"/>
  <c r="AY81"/>
  <c r="BR81" s="1"/>
  <c r="AZ81"/>
  <c r="BA81"/>
  <c r="BB81"/>
  <c r="BC81"/>
  <c r="BD81"/>
  <c r="BT81" s="1"/>
  <c r="BE81"/>
  <c r="BF81"/>
  <c r="BG81"/>
  <c r="BH81"/>
  <c r="BI81"/>
  <c r="BV81" s="1"/>
  <c r="BJ81"/>
  <c r="BK81"/>
  <c r="AY82"/>
  <c r="BR82" s="1"/>
  <c r="AZ82"/>
  <c r="BA82"/>
  <c r="BB82"/>
  <c r="BC82"/>
  <c r="BD82"/>
  <c r="BT82" s="1"/>
  <c r="BE82"/>
  <c r="BF82"/>
  <c r="BG82"/>
  <c r="BH82"/>
  <c r="BI82"/>
  <c r="BV82" s="1"/>
  <c r="BJ82"/>
  <c r="BK82"/>
  <c r="AZ5"/>
  <c r="BA5"/>
  <c r="BB5"/>
  <c r="BC5"/>
  <c r="BD5"/>
  <c r="BT5" s="1"/>
  <c r="BE5"/>
  <c r="BF5"/>
  <c r="BG5"/>
  <c r="BH5"/>
  <c r="BI5"/>
  <c r="BV5" s="1"/>
  <c r="BJ5"/>
  <c r="BK5"/>
  <c r="AY5"/>
  <c r="BR5" s="1"/>
  <c r="AL6"/>
  <c r="AM6"/>
  <c r="AN6"/>
  <c r="AO6"/>
  <c r="AP6"/>
  <c r="AQ6"/>
  <c r="AR6"/>
  <c r="AS6"/>
  <c r="AT6"/>
  <c r="AU6"/>
  <c r="AV6"/>
  <c r="AW6"/>
  <c r="AL7"/>
  <c r="AM7"/>
  <c r="AN7"/>
  <c r="AO7"/>
  <c r="AP7"/>
  <c r="AQ7"/>
  <c r="AR7"/>
  <c r="AS7"/>
  <c r="AT7"/>
  <c r="AU7"/>
  <c r="AV7"/>
  <c r="AW7"/>
  <c r="AL8"/>
  <c r="AM8"/>
  <c r="AN8"/>
  <c r="AO8"/>
  <c r="AP8"/>
  <c r="AQ8"/>
  <c r="AR8"/>
  <c r="AS8"/>
  <c r="AT8"/>
  <c r="AU8"/>
  <c r="AV8"/>
  <c r="AW8"/>
  <c r="AL9"/>
  <c r="AM9"/>
  <c r="AN9"/>
  <c r="AO9"/>
  <c r="AP9"/>
  <c r="AQ9"/>
  <c r="AR9"/>
  <c r="AS9"/>
  <c r="AT9"/>
  <c r="AU9"/>
  <c r="AV9"/>
  <c r="AW9"/>
  <c r="AL10"/>
  <c r="AM10"/>
  <c r="AN10"/>
  <c r="AO10"/>
  <c r="AP10"/>
  <c r="AQ10"/>
  <c r="AR10"/>
  <c r="AS10"/>
  <c r="AT10"/>
  <c r="AU10"/>
  <c r="AV10"/>
  <c r="AW10"/>
  <c r="AL11"/>
  <c r="AM11"/>
  <c r="AN11"/>
  <c r="AO11"/>
  <c r="AP11"/>
  <c r="AQ11"/>
  <c r="AR11"/>
  <c r="AS11"/>
  <c r="AT11"/>
  <c r="AU11"/>
  <c r="AV11"/>
  <c r="AW11"/>
  <c r="AL12"/>
  <c r="AM12"/>
  <c r="AN12"/>
  <c r="AO12"/>
  <c r="AP12"/>
  <c r="AQ12"/>
  <c r="AR12"/>
  <c r="AS12"/>
  <c r="AT12"/>
  <c r="AU12"/>
  <c r="AV12"/>
  <c r="AW12"/>
  <c r="AL13"/>
  <c r="AM13"/>
  <c r="AN13"/>
  <c r="AO13"/>
  <c r="AP13"/>
  <c r="AQ13"/>
  <c r="AR13"/>
  <c r="AS13"/>
  <c r="AT13"/>
  <c r="AU13"/>
  <c r="AV13"/>
  <c r="AW13"/>
  <c r="AL14"/>
  <c r="AM14"/>
  <c r="AN14"/>
  <c r="AO14"/>
  <c r="AP14"/>
  <c r="AQ14"/>
  <c r="AR14"/>
  <c r="AS14"/>
  <c r="AT14"/>
  <c r="AU14"/>
  <c r="AV14"/>
  <c r="AW14"/>
  <c r="AL15"/>
  <c r="AM15"/>
  <c r="AN15"/>
  <c r="AO15"/>
  <c r="AP15"/>
  <c r="AQ15"/>
  <c r="AR15"/>
  <c r="AS15"/>
  <c r="AT15"/>
  <c r="AU15"/>
  <c r="AV15"/>
  <c r="AW15"/>
  <c r="AL16"/>
  <c r="AM16"/>
  <c r="AN16"/>
  <c r="AO16"/>
  <c r="AP16"/>
  <c r="AQ16"/>
  <c r="AR16"/>
  <c r="AS16"/>
  <c r="AT16"/>
  <c r="AU16"/>
  <c r="AV16"/>
  <c r="AW16"/>
  <c r="AL17"/>
  <c r="AM17"/>
  <c r="AN17"/>
  <c r="AO17"/>
  <c r="AP17"/>
  <c r="AQ17"/>
  <c r="AR17"/>
  <c r="AS17"/>
  <c r="AT17"/>
  <c r="AU17"/>
  <c r="AV17"/>
  <c r="AW17"/>
  <c r="AL18"/>
  <c r="AM18"/>
  <c r="AN18"/>
  <c r="AO18"/>
  <c r="AP18"/>
  <c r="AQ18"/>
  <c r="AR18"/>
  <c r="AS18"/>
  <c r="AT18"/>
  <c r="AU18"/>
  <c r="AV18"/>
  <c r="AW18"/>
  <c r="AL19"/>
  <c r="AM19"/>
  <c r="AN19"/>
  <c r="AO19"/>
  <c r="AP19"/>
  <c r="AQ19"/>
  <c r="AR19"/>
  <c r="AS19"/>
  <c r="AT19"/>
  <c r="AU19"/>
  <c r="AV19"/>
  <c r="AW19"/>
  <c r="AL20"/>
  <c r="AM20"/>
  <c r="AN20"/>
  <c r="AO20"/>
  <c r="AP20"/>
  <c r="AQ20"/>
  <c r="AR20"/>
  <c r="AS20"/>
  <c r="AT20"/>
  <c r="AU20"/>
  <c r="AV20"/>
  <c r="AW20"/>
  <c r="AL21"/>
  <c r="AM21"/>
  <c r="AN21"/>
  <c r="AO21"/>
  <c r="AP21"/>
  <c r="AQ21"/>
  <c r="AR21"/>
  <c r="AS21"/>
  <c r="AT21"/>
  <c r="AU21"/>
  <c r="AV21"/>
  <c r="AW21"/>
  <c r="AL22"/>
  <c r="AM22"/>
  <c r="AN22"/>
  <c r="AO22"/>
  <c r="AP22"/>
  <c r="AQ22"/>
  <c r="AR22"/>
  <c r="AS22"/>
  <c r="AT22"/>
  <c r="AU22"/>
  <c r="AV22"/>
  <c r="AW22"/>
  <c r="AL23"/>
  <c r="AM23"/>
  <c r="AN23"/>
  <c r="AO23"/>
  <c r="AP23"/>
  <c r="AQ23"/>
  <c r="AR23"/>
  <c r="AS23"/>
  <c r="AT23"/>
  <c r="AU23"/>
  <c r="AV23"/>
  <c r="AW23"/>
  <c r="AL24"/>
  <c r="AM24"/>
  <c r="AN24"/>
  <c r="AO24"/>
  <c r="AP24"/>
  <c r="AQ24"/>
  <c r="AR24"/>
  <c r="AS24"/>
  <c r="AT24"/>
  <c r="AU24"/>
  <c r="AV24"/>
  <c r="AW24"/>
  <c r="AL25"/>
  <c r="AM25"/>
  <c r="AN25"/>
  <c r="AO25"/>
  <c r="AP25"/>
  <c r="AQ25"/>
  <c r="AR25"/>
  <c r="AS25"/>
  <c r="AT25"/>
  <c r="AU25"/>
  <c r="AV25"/>
  <c r="AW25"/>
  <c r="AL26"/>
  <c r="AM26"/>
  <c r="AN26"/>
  <c r="AO26"/>
  <c r="AP26"/>
  <c r="AQ26"/>
  <c r="AR26"/>
  <c r="AS26"/>
  <c r="AT26"/>
  <c r="AU26"/>
  <c r="AV26"/>
  <c r="AW26"/>
  <c r="AL27"/>
  <c r="AM27"/>
  <c r="AN27"/>
  <c r="AO27"/>
  <c r="AP27"/>
  <c r="AQ27"/>
  <c r="AR27"/>
  <c r="AS27"/>
  <c r="AT27"/>
  <c r="AU27"/>
  <c r="AV27"/>
  <c r="AW27"/>
  <c r="AL28"/>
  <c r="AM28"/>
  <c r="AN28"/>
  <c r="AO28"/>
  <c r="AP28"/>
  <c r="AQ28"/>
  <c r="AR28"/>
  <c r="AS28"/>
  <c r="AT28"/>
  <c r="AU28"/>
  <c r="AV28"/>
  <c r="AW28"/>
  <c r="AL29"/>
  <c r="AM29"/>
  <c r="AN29"/>
  <c r="AO29"/>
  <c r="AP29"/>
  <c r="AQ29"/>
  <c r="AR29"/>
  <c r="AS29"/>
  <c r="AT29"/>
  <c r="AU29"/>
  <c r="AV29"/>
  <c r="AW29"/>
  <c r="AL30"/>
  <c r="AM30"/>
  <c r="AN30"/>
  <c r="AO30"/>
  <c r="AP30"/>
  <c r="AQ30"/>
  <c r="AR30"/>
  <c r="AS30"/>
  <c r="AT30"/>
  <c r="AU30"/>
  <c r="AV30"/>
  <c r="AW30"/>
  <c r="AL31"/>
  <c r="AM31"/>
  <c r="AN31"/>
  <c r="AO31"/>
  <c r="AP31"/>
  <c r="AQ31"/>
  <c r="AR31"/>
  <c r="AS31"/>
  <c r="AT31"/>
  <c r="AU31"/>
  <c r="AV31"/>
  <c r="AW31"/>
  <c r="AL32"/>
  <c r="AM32"/>
  <c r="AN32"/>
  <c r="AO32"/>
  <c r="AP32"/>
  <c r="AQ32"/>
  <c r="AR32"/>
  <c r="AS32"/>
  <c r="AT32"/>
  <c r="AU32"/>
  <c r="AV32"/>
  <c r="AW32"/>
  <c r="AL33"/>
  <c r="AM33"/>
  <c r="AN33"/>
  <c r="AO33"/>
  <c r="AP33"/>
  <c r="AQ33"/>
  <c r="AR33"/>
  <c r="AS33"/>
  <c r="AT33"/>
  <c r="AU33"/>
  <c r="AV33"/>
  <c r="AW33"/>
  <c r="AL34"/>
  <c r="AM34"/>
  <c r="AN34"/>
  <c r="AO34"/>
  <c r="AP34"/>
  <c r="AQ34"/>
  <c r="AR34"/>
  <c r="AS34"/>
  <c r="AT34"/>
  <c r="AU34"/>
  <c r="AV34"/>
  <c r="AW34"/>
  <c r="AL35"/>
  <c r="AM35"/>
  <c r="AN35"/>
  <c r="AO35"/>
  <c r="AP35"/>
  <c r="AQ35"/>
  <c r="AR35"/>
  <c r="AS35"/>
  <c r="AT35"/>
  <c r="AU35"/>
  <c r="AV35"/>
  <c r="AW35"/>
  <c r="AL36"/>
  <c r="AM36"/>
  <c r="AN36"/>
  <c r="AO36"/>
  <c r="AP36"/>
  <c r="AQ36"/>
  <c r="AR36"/>
  <c r="AS36"/>
  <c r="AT36"/>
  <c r="AU36"/>
  <c r="AV36"/>
  <c r="AW36"/>
  <c r="AL37"/>
  <c r="AM37"/>
  <c r="AN37"/>
  <c r="AO37"/>
  <c r="AP37"/>
  <c r="AQ37"/>
  <c r="AR37"/>
  <c r="AS37"/>
  <c r="AT37"/>
  <c r="AU37"/>
  <c r="AV37"/>
  <c r="AW37"/>
  <c r="AL38"/>
  <c r="AM38"/>
  <c r="AN38"/>
  <c r="AO38"/>
  <c r="AP38"/>
  <c r="AQ38"/>
  <c r="AR38"/>
  <c r="AS38"/>
  <c r="AT38"/>
  <c r="AU38"/>
  <c r="AV38"/>
  <c r="AW38"/>
  <c r="AL39"/>
  <c r="AM39"/>
  <c r="AN39"/>
  <c r="AO39"/>
  <c r="AP39"/>
  <c r="AQ39"/>
  <c r="AR39"/>
  <c r="AS39"/>
  <c r="AT39"/>
  <c r="AU39"/>
  <c r="AV39"/>
  <c r="AW39"/>
  <c r="AL40"/>
  <c r="AM40"/>
  <c r="AN40"/>
  <c r="AO40"/>
  <c r="AP40"/>
  <c r="AQ40"/>
  <c r="AR40"/>
  <c r="AS40"/>
  <c r="AT40"/>
  <c r="AU40"/>
  <c r="AV40"/>
  <c r="AW40"/>
  <c r="AL41"/>
  <c r="AM41"/>
  <c r="AN41"/>
  <c r="AO41"/>
  <c r="AP41"/>
  <c r="AQ41"/>
  <c r="AR41"/>
  <c r="AS41"/>
  <c r="AT41"/>
  <c r="AU41"/>
  <c r="AV41"/>
  <c r="AW41"/>
  <c r="AL42"/>
  <c r="AM42"/>
  <c r="AN42"/>
  <c r="AO42"/>
  <c r="AP42"/>
  <c r="AQ42"/>
  <c r="AR42"/>
  <c r="AS42"/>
  <c r="AT42"/>
  <c r="AU42"/>
  <c r="AV42"/>
  <c r="AW42"/>
  <c r="AL43"/>
  <c r="AM43"/>
  <c r="AN43"/>
  <c r="AO43"/>
  <c r="AP43"/>
  <c r="AQ43"/>
  <c r="AR43"/>
  <c r="AS43"/>
  <c r="AT43"/>
  <c r="AU43"/>
  <c r="AV43"/>
  <c r="AW43"/>
  <c r="AL44"/>
  <c r="AM44"/>
  <c r="AN44"/>
  <c r="AO44"/>
  <c r="AP44"/>
  <c r="AQ44"/>
  <c r="AR44"/>
  <c r="AS44"/>
  <c r="AT44"/>
  <c r="AU44"/>
  <c r="AV44"/>
  <c r="AW44"/>
  <c r="AL45"/>
  <c r="AM45"/>
  <c r="AN45"/>
  <c r="AO45"/>
  <c r="AP45"/>
  <c r="AQ45"/>
  <c r="AR45"/>
  <c r="AS45"/>
  <c r="AT45"/>
  <c r="AU45"/>
  <c r="AV45"/>
  <c r="AW45"/>
  <c r="AL46"/>
  <c r="AM46"/>
  <c r="AN46"/>
  <c r="AO46"/>
  <c r="AP46"/>
  <c r="AQ46"/>
  <c r="AR46"/>
  <c r="AS46"/>
  <c r="AT46"/>
  <c r="AU46"/>
  <c r="AV46"/>
  <c r="AW46"/>
  <c r="AL47"/>
  <c r="AM47"/>
  <c r="AN47"/>
  <c r="AO47"/>
  <c r="AP47"/>
  <c r="AQ47"/>
  <c r="AR47"/>
  <c r="AS47"/>
  <c r="AT47"/>
  <c r="AU47"/>
  <c r="AV47"/>
  <c r="AW47"/>
  <c r="AL48"/>
  <c r="AM48"/>
  <c r="AN48"/>
  <c r="AO48"/>
  <c r="AP48"/>
  <c r="AQ48"/>
  <c r="AR48"/>
  <c r="AS48"/>
  <c r="AT48"/>
  <c r="AU48"/>
  <c r="AV48"/>
  <c r="AW48"/>
  <c r="AL49"/>
  <c r="AM49"/>
  <c r="AN49"/>
  <c r="AO49"/>
  <c r="AP49"/>
  <c r="AQ49"/>
  <c r="AR49"/>
  <c r="AS49"/>
  <c r="AT49"/>
  <c r="AU49"/>
  <c r="AV49"/>
  <c r="AW49"/>
  <c r="AL50"/>
  <c r="AM50"/>
  <c r="AN50"/>
  <c r="AO50"/>
  <c r="AP50"/>
  <c r="AQ50"/>
  <c r="AR50"/>
  <c r="AS50"/>
  <c r="AT50"/>
  <c r="AU50"/>
  <c r="AV50"/>
  <c r="AW50"/>
  <c r="AL51"/>
  <c r="AM51"/>
  <c r="AN51"/>
  <c r="AO51"/>
  <c r="AP51"/>
  <c r="AQ51"/>
  <c r="AR51"/>
  <c r="AS51"/>
  <c r="AT51"/>
  <c r="AU51"/>
  <c r="AV51"/>
  <c r="AW51"/>
  <c r="AL52"/>
  <c r="AM52"/>
  <c r="AN52"/>
  <c r="AO52"/>
  <c r="AP52"/>
  <c r="AQ52"/>
  <c r="AR52"/>
  <c r="AS52"/>
  <c r="AT52"/>
  <c r="AU52"/>
  <c r="AV52"/>
  <c r="AW52"/>
  <c r="AL53"/>
  <c r="AM53"/>
  <c r="AN53"/>
  <c r="AO53"/>
  <c r="AP53"/>
  <c r="AQ53"/>
  <c r="AR53"/>
  <c r="AS53"/>
  <c r="AT53"/>
  <c r="AU53"/>
  <c r="AV53"/>
  <c r="AW53"/>
  <c r="AL54"/>
  <c r="AM54"/>
  <c r="AN54"/>
  <c r="AO54"/>
  <c r="AP54"/>
  <c r="AQ54"/>
  <c r="AR54"/>
  <c r="AS54"/>
  <c r="AT54"/>
  <c r="AU54"/>
  <c r="AV54"/>
  <c r="AW54"/>
  <c r="AL55"/>
  <c r="AM55"/>
  <c r="AN55"/>
  <c r="AO55"/>
  <c r="AP55"/>
  <c r="AQ55"/>
  <c r="AR55"/>
  <c r="AS55"/>
  <c r="AT55"/>
  <c r="AU55"/>
  <c r="AV55"/>
  <c r="AW55"/>
  <c r="AL56"/>
  <c r="AM56"/>
  <c r="AN56"/>
  <c r="AO56"/>
  <c r="AP56"/>
  <c r="AQ56"/>
  <c r="AR56"/>
  <c r="AS56"/>
  <c r="AT56"/>
  <c r="AU56"/>
  <c r="AV56"/>
  <c r="AW56"/>
  <c r="AL57"/>
  <c r="AM57"/>
  <c r="AN57"/>
  <c r="AO57"/>
  <c r="AP57"/>
  <c r="AQ57"/>
  <c r="AR57"/>
  <c r="AS57"/>
  <c r="AT57"/>
  <c r="AU57"/>
  <c r="AV57"/>
  <c r="AW57"/>
  <c r="AL58"/>
  <c r="AM58"/>
  <c r="AN58"/>
  <c r="AO58"/>
  <c r="AP58"/>
  <c r="AQ58"/>
  <c r="AR58"/>
  <c r="AS58"/>
  <c r="AT58"/>
  <c r="AU58"/>
  <c r="AV58"/>
  <c r="AW58"/>
  <c r="AL59"/>
  <c r="AM59"/>
  <c r="AN59"/>
  <c r="AO59"/>
  <c r="AP59"/>
  <c r="AQ59"/>
  <c r="AR59"/>
  <c r="AS59"/>
  <c r="AT59"/>
  <c r="AU59"/>
  <c r="AV59"/>
  <c r="AW59"/>
  <c r="AL60"/>
  <c r="AM60"/>
  <c r="AN60"/>
  <c r="AO60"/>
  <c r="AP60"/>
  <c r="AQ60"/>
  <c r="AR60"/>
  <c r="AS60"/>
  <c r="AT60"/>
  <c r="AU60"/>
  <c r="AV60"/>
  <c r="AW60"/>
  <c r="AL61"/>
  <c r="AM61"/>
  <c r="AN61"/>
  <c r="AO61"/>
  <c r="AP61"/>
  <c r="AQ61"/>
  <c r="AR61"/>
  <c r="AS61"/>
  <c r="AT61"/>
  <c r="AU61"/>
  <c r="AV61"/>
  <c r="AW61"/>
  <c r="AL62"/>
  <c r="AM62"/>
  <c r="AN62"/>
  <c r="AO62"/>
  <c r="AP62"/>
  <c r="AQ62"/>
  <c r="AR62"/>
  <c r="AS62"/>
  <c r="AT62"/>
  <c r="AU62"/>
  <c r="AV62"/>
  <c r="AW62"/>
  <c r="AL63"/>
  <c r="AM63"/>
  <c r="AN63"/>
  <c r="AO63"/>
  <c r="AP63"/>
  <c r="AQ63"/>
  <c r="AR63"/>
  <c r="AS63"/>
  <c r="AT63"/>
  <c r="AU63"/>
  <c r="AV63"/>
  <c r="AW63"/>
  <c r="AL64"/>
  <c r="AM64"/>
  <c r="AN64"/>
  <c r="AO64"/>
  <c r="AP64"/>
  <c r="AQ64"/>
  <c r="AR64"/>
  <c r="AS64"/>
  <c r="AT64"/>
  <c r="AU64"/>
  <c r="AV64"/>
  <c r="AW64"/>
  <c r="AL65"/>
  <c r="AM65"/>
  <c r="AN65"/>
  <c r="AO65"/>
  <c r="AP65"/>
  <c r="AQ65"/>
  <c r="AR65"/>
  <c r="AS65"/>
  <c r="AT65"/>
  <c r="AU65"/>
  <c r="AV65"/>
  <c r="AW65"/>
  <c r="AL66"/>
  <c r="AM66"/>
  <c r="AN66"/>
  <c r="AO66"/>
  <c r="AP66"/>
  <c r="AQ66"/>
  <c r="AR66"/>
  <c r="AS66"/>
  <c r="AT66"/>
  <c r="AU66"/>
  <c r="AV66"/>
  <c r="AW66"/>
  <c r="AL67"/>
  <c r="AM67"/>
  <c r="AN67"/>
  <c r="AO67"/>
  <c r="AP67"/>
  <c r="AQ67"/>
  <c r="AR67"/>
  <c r="AS67"/>
  <c r="AT67"/>
  <c r="AU67"/>
  <c r="AV67"/>
  <c r="AW67"/>
  <c r="AL68"/>
  <c r="AM68"/>
  <c r="AN68"/>
  <c r="AO68"/>
  <c r="AP68"/>
  <c r="AQ68"/>
  <c r="AR68"/>
  <c r="AS68"/>
  <c r="AT68"/>
  <c r="AU68"/>
  <c r="AV68"/>
  <c r="AW68"/>
  <c r="AL69"/>
  <c r="AM69"/>
  <c r="AN69"/>
  <c r="AO69"/>
  <c r="AP69"/>
  <c r="AQ69"/>
  <c r="AR69"/>
  <c r="AS69"/>
  <c r="AT69"/>
  <c r="AU69"/>
  <c r="AV69"/>
  <c r="AW69"/>
  <c r="AL70"/>
  <c r="AM70"/>
  <c r="AN70"/>
  <c r="AO70"/>
  <c r="AP70"/>
  <c r="AQ70"/>
  <c r="AR70"/>
  <c r="AS70"/>
  <c r="AT70"/>
  <c r="AU70"/>
  <c r="AV70"/>
  <c r="AW70"/>
  <c r="AL71"/>
  <c r="AM71"/>
  <c r="AN71"/>
  <c r="AO71"/>
  <c r="AP71"/>
  <c r="AQ71"/>
  <c r="AR71"/>
  <c r="AS71"/>
  <c r="AT71"/>
  <c r="AU71"/>
  <c r="AV71"/>
  <c r="AW71"/>
  <c r="AL72"/>
  <c r="AM72"/>
  <c r="AN72"/>
  <c r="AO72"/>
  <c r="AP72"/>
  <c r="AQ72"/>
  <c r="AR72"/>
  <c r="AS72"/>
  <c r="AT72"/>
  <c r="AU72"/>
  <c r="AV72"/>
  <c r="AW72"/>
  <c r="AL73"/>
  <c r="AM73"/>
  <c r="AN73"/>
  <c r="AO73"/>
  <c r="AP73"/>
  <c r="AQ73"/>
  <c r="AR73"/>
  <c r="AS73"/>
  <c r="AT73"/>
  <c r="AU73"/>
  <c r="AV73"/>
  <c r="AW73"/>
  <c r="AL74"/>
  <c r="AM74"/>
  <c r="AN74"/>
  <c r="AO74"/>
  <c r="AP74"/>
  <c r="AQ74"/>
  <c r="AR74"/>
  <c r="AS74"/>
  <c r="AT74"/>
  <c r="AU74"/>
  <c r="AV74"/>
  <c r="AW74"/>
  <c r="AL75"/>
  <c r="AM75"/>
  <c r="AN75"/>
  <c r="AO75"/>
  <c r="AP75"/>
  <c r="AQ75"/>
  <c r="AR75"/>
  <c r="AS75"/>
  <c r="AT75"/>
  <c r="AU75"/>
  <c r="AV75"/>
  <c r="AW75"/>
  <c r="AL76"/>
  <c r="AM76"/>
  <c r="AN76"/>
  <c r="AO76"/>
  <c r="AP76"/>
  <c r="AQ76"/>
  <c r="AR76"/>
  <c r="AS76"/>
  <c r="AT76"/>
  <c r="AU76"/>
  <c r="AV76"/>
  <c r="AW76"/>
  <c r="AL77"/>
  <c r="AM77"/>
  <c r="AN77"/>
  <c r="AO77"/>
  <c r="AP77"/>
  <c r="AQ77"/>
  <c r="AR77"/>
  <c r="AS77"/>
  <c r="AT77"/>
  <c r="AU77"/>
  <c r="AV77"/>
  <c r="AW77"/>
  <c r="AL78"/>
  <c r="AM78"/>
  <c r="AN78"/>
  <c r="AO78"/>
  <c r="AP78"/>
  <c r="AQ78"/>
  <c r="AR78"/>
  <c r="AS78"/>
  <c r="AT78"/>
  <c r="AU78"/>
  <c r="AV78"/>
  <c r="AW78"/>
  <c r="AL79"/>
  <c r="AM79"/>
  <c r="AN79"/>
  <c r="AO79"/>
  <c r="AP79"/>
  <c r="AQ79"/>
  <c r="AR79"/>
  <c r="AS79"/>
  <c r="AT79"/>
  <c r="AU79"/>
  <c r="AV79"/>
  <c r="AW79"/>
  <c r="AL80"/>
  <c r="AM80"/>
  <c r="AN80"/>
  <c r="AO80"/>
  <c r="AP80"/>
  <c r="AQ80"/>
  <c r="AR80"/>
  <c r="AS80"/>
  <c r="AT80"/>
  <c r="AU80"/>
  <c r="AV80"/>
  <c r="AW80"/>
  <c r="AL81"/>
  <c r="AM81"/>
  <c r="AN81"/>
  <c r="AO81"/>
  <c r="AP81"/>
  <c r="AQ81"/>
  <c r="AR81"/>
  <c r="AS81"/>
  <c r="AT81"/>
  <c r="AU81"/>
  <c r="AV81"/>
  <c r="AW81"/>
  <c r="AL82"/>
  <c r="AM82"/>
  <c r="AN82"/>
  <c r="AO82"/>
  <c r="AP82"/>
  <c r="AQ82"/>
  <c r="AR82"/>
  <c r="AS82"/>
  <c r="AT82"/>
  <c r="AU82"/>
  <c r="AV82"/>
  <c r="AW82"/>
  <c r="AM5"/>
  <c r="AN5"/>
  <c r="AO5"/>
  <c r="AP5"/>
  <c r="AQ5"/>
  <c r="AR5"/>
  <c r="AS5"/>
  <c r="AT5"/>
  <c r="AU5"/>
  <c r="AV5"/>
  <c r="AW5"/>
  <c r="AL5"/>
  <c r="BZ5"/>
  <c r="BZ6"/>
  <c r="BZ7"/>
  <c r="BZ8"/>
  <c r="BZ9"/>
  <c r="BZ10"/>
  <c r="BZ11"/>
  <c r="BZ12"/>
  <c r="BZ13"/>
  <c r="BZ14"/>
  <c r="BZ15"/>
  <c r="BZ16"/>
  <c r="BZ17"/>
  <c r="BZ18"/>
  <c r="BZ19"/>
  <c r="BZ20"/>
  <c r="BZ21"/>
  <c r="BZ22"/>
  <c r="BZ23"/>
  <c r="BZ24"/>
  <c r="BZ25"/>
  <c r="BZ26"/>
  <c r="BZ27"/>
  <c r="BZ28"/>
  <c r="BZ29"/>
  <c r="BZ30"/>
  <c r="BZ31"/>
  <c r="BZ32"/>
  <c r="BZ33"/>
  <c r="BZ34"/>
  <c r="BZ35"/>
  <c r="BZ36"/>
  <c r="BZ37"/>
  <c r="BZ38"/>
  <c r="BZ39"/>
  <c r="BZ40"/>
  <c r="BZ41"/>
  <c r="BZ42"/>
  <c r="BZ43"/>
  <c r="BZ44"/>
  <c r="BZ45"/>
  <c r="BZ46"/>
  <c r="BZ47"/>
  <c r="BZ48"/>
  <c r="BZ49"/>
  <c r="BZ50"/>
  <c r="BZ51"/>
  <c r="BZ52"/>
  <c r="BZ53"/>
  <c r="BZ54"/>
  <c r="BZ55"/>
  <c r="BZ56"/>
  <c r="BZ57"/>
  <c r="BZ58"/>
  <c r="BZ59"/>
  <c r="BZ60"/>
  <c r="BZ61"/>
  <c r="BZ62"/>
  <c r="BZ63"/>
  <c r="BZ64"/>
  <c r="BZ65"/>
  <c r="BZ66"/>
  <c r="BZ67"/>
  <c r="BZ68"/>
  <c r="BZ69"/>
  <c r="BZ70"/>
  <c r="BZ71"/>
  <c r="BZ72"/>
  <c r="BZ73"/>
  <c r="BZ74"/>
  <c r="BZ75"/>
  <c r="BZ76"/>
  <c r="BZ77"/>
  <c r="BZ78"/>
  <c r="BZ79"/>
  <c r="BZ80"/>
  <c r="BZ81"/>
  <c r="BZ82"/>
  <c r="BY15"/>
  <c r="BY16"/>
  <c r="BY17"/>
  <c r="BY18"/>
  <c r="BY19"/>
  <c r="BY20"/>
  <c r="BY21"/>
  <c r="BY22"/>
  <c r="BY23"/>
  <c r="BY24"/>
  <c r="BY25"/>
  <c r="BY26"/>
  <c r="BY27"/>
  <c r="BY28"/>
  <c r="BY29"/>
  <c r="BY30"/>
  <c r="BY31"/>
  <c r="BY32"/>
  <c r="BY33"/>
  <c r="BY34"/>
  <c r="BY35"/>
  <c r="BY36"/>
  <c r="BY37"/>
  <c r="BY38"/>
  <c r="BY39"/>
  <c r="BY40"/>
  <c r="BY41"/>
  <c r="BY42"/>
  <c r="BY43"/>
  <c r="BY44"/>
  <c r="BY45"/>
  <c r="BY46"/>
  <c r="BY47"/>
  <c r="BY48"/>
  <c r="BY49"/>
  <c r="BY50"/>
  <c r="BY51"/>
  <c r="BY52"/>
  <c r="BY53"/>
  <c r="BY54"/>
  <c r="BY55"/>
  <c r="BY56"/>
  <c r="BY57"/>
  <c r="BY58"/>
  <c r="BY59"/>
  <c r="BY60"/>
  <c r="BY61"/>
  <c r="BY62"/>
  <c r="BY63"/>
  <c r="BY64"/>
  <c r="BY65"/>
  <c r="BY66"/>
  <c r="BY67"/>
  <c r="BY68"/>
  <c r="BY69"/>
  <c r="BY70"/>
  <c r="BY71"/>
  <c r="BY72"/>
  <c r="BY73"/>
  <c r="BY74"/>
  <c r="BY75"/>
  <c r="BY76"/>
  <c r="BY77"/>
  <c r="BY78"/>
  <c r="BY79"/>
  <c r="BY80"/>
  <c r="BY81"/>
  <c r="BY82"/>
  <c r="BY5"/>
  <c r="BY6"/>
  <c r="BY7"/>
  <c r="BY8"/>
  <c r="BY9"/>
  <c r="BY10"/>
  <c r="BY11"/>
  <c r="BY12"/>
  <c r="BY13"/>
  <c r="BY14"/>
  <c r="CO4"/>
  <c r="CP4"/>
  <c r="CQ4"/>
  <c r="CR4"/>
  <c r="CS4"/>
  <c r="CT4"/>
  <c r="CU4"/>
  <c r="CV4"/>
  <c r="CW4"/>
  <c r="CX4"/>
  <c r="CY4"/>
  <c r="CZ4"/>
  <c r="CN4"/>
  <c r="CL4"/>
  <c r="CJ4"/>
  <c r="CK4"/>
  <c r="CB4"/>
  <c r="CC4"/>
  <c r="CD4"/>
  <c r="CE4"/>
  <c r="CF4"/>
  <c r="CG4"/>
  <c r="CH4"/>
  <c r="CI4"/>
  <c r="CA4"/>
  <c r="BZ4"/>
  <c r="BY4"/>
  <c r="AJ4"/>
  <c r="BM4" s="1"/>
  <c r="AJ5"/>
  <c r="BM5" s="1"/>
  <c r="AJ6"/>
  <c r="BM6" s="1"/>
  <c r="AJ7"/>
  <c r="BM7" s="1"/>
  <c r="AJ8"/>
  <c r="BM8" s="1"/>
  <c r="AJ9"/>
  <c r="BM9" s="1"/>
  <c r="AJ10"/>
  <c r="BM10" s="1"/>
  <c r="AJ11"/>
  <c r="BM11" s="1"/>
  <c r="AJ12"/>
  <c r="BM12" s="1"/>
  <c r="AJ13"/>
  <c r="BM13" s="1"/>
  <c r="AJ14"/>
  <c r="BM14" s="1"/>
  <c r="AJ15"/>
  <c r="BM15" s="1"/>
  <c r="AJ16"/>
  <c r="BM16" s="1"/>
  <c r="AJ17"/>
  <c r="BM17" s="1"/>
  <c r="AJ18"/>
  <c r="BM18" s="1"/>
  <c r="AJ19"/>
  <c r="BM19" s="1"/>
  <c r="AJ20"/>
  <c r="BM20" s="1"/>
  <c r="AJ21"/>
  <c r="BM21" s="1"/>
  <c r="AJ22"/>
  <c r="BM22" s="1"/>
  <c r="AJ23"/>
  <c r="BM23" s="1"/>
  <c r="AJ24"/>
  <c r="BM24" s="1"/>
  <c r="AJ25"/>
  <c r="BM25" s="1"/>
  <c r="AJ26"/>
  <c r="BM26" s="1"/>
  <c r="AJ27"/>
  <c r="BM27" s="1"/>
  <c r="AJ28"/>
  <c r="BM28" s="1"/>
  <c r="AJ29"/>
  <c r="BM29" s="1"/>
  <c r="AJ30"/>
  <c r="BM30" s="1"/>
  <c r="AJ31"/>
  <c r="BM31" s="1"/>
  <c r="AJ32"/>
  <c r="BM32" s="1"/>
  <c r="AJ33"/>
  <c r="BM33" s="1"/>
  <c r="AJ34"/>
  <c r="BM34" s="1"/>
  <c r="AJ35"/>
  <c r="BM35" s="1"/>
  <c r="AJ36"/>
  <c r="BM36" s="1"/>
  <c r="AJ37"/>
  <c r="BM37" s="1"/>
  <c r="AJ38"/>
  <c r="BM38" s="1"/>
  <c r="AJ39"/>
  <c r="BM39" s="1"/>
  <c r="AJ40"/>
  <c r="BM40" s="1"/>
  <c r="AJ41"/>
  <c r="BM41" s="1"/>
  <c r="AJ42"/>
  <c r="BM42" s="1"/>
  <c r="AJ43"/>
  <c r="BM43" s="1"/>
  <c r="AJ44"/>
  <c r="BM44" s="1"/>
  <c r="AJ45"/>
  <c r="BM45" s="1"/>
  <c r="AJ46"/>
  <c r="BM46" s="1"/>
  <c r="AJ47"/>
  <c r="BM47" s="1"/>
  <c r="AJ48"/>
  <c r="BM48" s="1"/>
  <c r="AJ49"/>
  <c r="BM49" s="1"/>
  <c r="AJ50"/>
  <c r="BM50" s="1"/>
  <c r="AJ51"/>
  <c r="BM51" s="1"/>
  <c r="AJ52"/>
  <c r="BM52" s="1"/>
  <c r="AJ53"/>
  <c r="BM53" s="1"/>
  <c r="AJ54"/>
  <c r="BM54" s="1"/>
  <c r="AJ55"/>
  <c r="BM55" s="1"/>
  <c r="AJ56"/>
  <c r="BM56" s="1"/>
  <c r="AJ57"/>
  <c r="BM57" s="1"/>
  <c r="AJ58"/>
  <c r="BM58" s="1"/>
  <c r="AJ59"/>
  <c r="BM59" s="1"/>
  <c r="AJ60"/>
  <c r="BM60" s="1"/>
  <c r="AJ61"/>
  <c r="BM61" s="1"/>
  <c r="AJ62"/>
  <c r="BM62" s="1"/>
  <c r="AJ63"/>
  <c r="BM63" s="1"/>
  <c r="AJ64"/>
  <c r="BM64" s="1"/>
  <c r="AJ65"/>
  <c r="BM65" s="1"/>
  <c r="AJ66"/>
  <c r="BM66" s="1"/>
  <c r="AJ67"/>
  <c r="BM67" s="1"/>
  <c r="AJ68"/>
  <c r="BM68" s="1"/>
  <c r="AJ69"/>
  <c r="BM69" s="1"/>
  <c r="AJ70"/>
  <c r="BM70" s="1"/>
  <c r="AJ71"/>
  <c r="BM71" s="1"/>
  <c r="AJ72"/>
  <c r="BM72" s="1"/>
  <c r="AJ73"/>
  <c r="BM73" s="1"/>
  <c r="AJ74"/>
  <c r="BM74" s="1"/>
  <c r="AJ75"/>
  <c r="BM75" s="1"/>
  <c r="AJ76"/>
  <c r="BM76" s="1"/>
  <c r="AJ77"/>
  <c r="BM77" s="1"/>
  <c r="AJ78"/>
  <c r="BM78" s="1"/>
  <c r="AJ79"/>
  <c r="BM79" s="1"/>
  <c r="AJ80"/>
  <c r="BM80" s="1"/>
  <c r="AJ81"/>
  <c r="BM81" s="1"/>
  <c r="AJ82"/>
  <c r="BM82" s="1"/>
  <c r="AZ4"/>
  <c r="BA4"/>
  <c r="BB4"/>
  <c r="BC4"/>
  <c r="BD4"/>
  <c r="BS4" s="1"/>
  <c r="BE4"/>
  <c r="BF4"/>
  <c r="BG4"/>
  <c r="BH4"/>
  <c r="BI4"/>
  <c r="BU4" s="1"/>
  <c r="BJ4"/>
  <c r="BK4"/>
  <c r="AY4"/>
  <c r="BQ4" s="1"/>
  <c r="AV4"/>
  <c r="AM4"/>
  <c r="AN4"/>
  <c r="AO4"/>
  <c r="AP4"/>
  <c r="AQ4"/>
  <c r="AR4"/>
  <c r="AS4"/>
  <c r="AT4"/>
  <c r="AU4"/>
  <c r="AL4"/>
  <c r="AK5"/>
  <c r="BN5" s="1"/>
  <c r="AK6"/>
  <c r="BN6" s="1"/>
  <c r="AK7"/>
  <c r="BN7" s="1"/>
  <c r="AK8"/>
  <c r="BN8" s="1"/>
  <c r="AK9"/>
  <c r="BN9" s="1"/>
  <c r="AK10"/>
  <c r="BN10" s="1"/>
  <c r="AK11"/>
  <c r="BN11" s="1"/>
  <c r="AK12"/>
  <c r="BN12" s="1"/>
  <c r="AK13"/>
  <c r="BN13" s="1"/>
  <c r="AK14"/>
  <c r="BN14" s="1"/>
  <c r="AK15"/>
  <c r="BN15" s="1"/>
  <c r="AK16"/>
  <c r="BN16" s="1"/>
  <c r="AK17"/>
  <c r="BN17" s="1"/>
  <c r="AK18"/>
  <c r="BN18" s="1"/>
  <c r="AK19"/>
  <c r="BN19" s="1"/>
  <c r="AK20"/>
  <c r="BN20" s="1"/>
  <c r="AK21"/>
  <c r="BN21" s="1"/>
  <c r="AK22"/>
  <c r="BN22" s="1"/>
  <c r="AK23"/>
  <c r="BN23" s="1"/>
  <c r="AK24"/>
  <c r="BN24" s="1"/>
  <c r="AK25"/>
  <c r="BN25" s="1"/>
  <c r="AK26"/>
  <c r="BN26" s="1"/>
  <c r="AK27"/>
  <c r="BN27" s="1"/>
  <c r="AK28"/>
  <c r="BN28" s="1"/>
  <c r="AK29"/>
  <c r="BN29" s="1"/>
  <c r="AK30"/>
  <c r="BN30" s="1"/>
  <c r="AK31"/>
  <c r="BN31" s="1"/>
  <c r="AK32"/>
  <c r="BN32" s="1"/>
  <c r="AK33"/>
  <c r="BN33" s="1"/>
  <c r="AK34"/>
  <c r="BN34" s="1"/>
  <c r="AK35"/>
  <c r="BN35" s="1"/>
  <c r="AK36"/>
  <c r="BN36" s="1"/>
  <c r="AK37"/>
  <c r="BN37" s="1"/>
  <c r="AK38"/>
  <c r="BN38" s="1"/>
  <c r="AK39"/>
  <c r="BN39" s="1"/>
  <c r="AK40"/>
  <c r="BN40" s="1"/>
  <c r="AK41"/>
  <c r="BN41" s="1"/>
  <c r="AK42"/>
  <c r="BN42" s="1"/>
  <c r="AK43"/>
  <c r="BN43" s="1"/>
  <c r="AK44"/>
  <c r="BN44" s="1"/>
  <c r="AK45"/>
  <c r="BN45" s="1"/>
  <c r="AK46"/>
  <c r="BN46" s="1"/>
  <c r="AK47"/>
  <c r="BN47" s="1"/>
  <c r="AK48"/>
  <c r="BN48" s="1"/>
  <c r="AK49"/>
  <c r="BN49" s="1"/>
  <c r="AK50"/>
  <c r="BN50" s="1"/>
  <c r="AK51"/>
  <c r="BN51" s="1"/>
  <c r="AK52"/>
  <c r="BN52" s="1"/>
  <c r="AK53"/>
  <c r="BN53" s="1"/>
  <c r="AK54"/>
  <c r="BN54" s="1"/>
  <c r="AK55"/>
  <c r="BN55" s="1"/>
  <c r="AK56"/>
  <c r="BN56" s="1"/>
  <c r="AK57"/>
  <c r="BN57" s="1"/>
  <c r="AK58"/>
  <c r="BN58" s="1"/>
  <c r="AK59"/>
  <c r="BN59" s="1"/>
  <c r="AK60"/>
  <c r="BN60" s="1"/>
  <c r="AK61"/>
  <c r="BN61" s="1"/>
  <c r="AK62"/>
  <c r="BN62" s="1"/>
  <c r="AK63"/>
  <c r="BN63" s="1"/>
  <c r="AK64"/>
  <c r="BN64" s="1"/>
  <c r="AK65"/>
  <c r="BN65" s="1"/>
  <c r="AK66"/>
  <c r="BN66" s="1"/>
  <c r="AK67"/>
  <c r="BN67" s="1"/>
  <c r="AK68"/>
  <c r="BN68" s="1"/>
  <c r="AK69"/>
  <c r="BN69" s="1"/>
  <c r="AK70"/>
  <c r="BN70" s="1"/>
  <c r="AK71"/>
  <c r="BN71" s="1"/>
  <c r="AK72"/>
  <c r="BN72" s="1"/>
  <c r="AK73"/>
  <c r="BN73" s="1"/>
  <c r="AK74"/>
  <c r="BN74" s="1"/>
  <c r="AK75"/>
  <c r="BN75" s="1"/>
  <c r="AK76"/>
  <c r="BN76" s="1"/>
  <c r="AK77"/>
  <c r="BN77" s="1"/>
  <c r="AK78"/>
  <c r="BN78" s="1"/>
  <c r="AK79"/>
  <c r="BN79" s="1"/>
  <c r="AK80"/>
  <c r="BN80" s="1"/>
  <c r="AK81"/>
  <c r="BN81" s="1"/>
  <c r="AK82"/>
  <c r="BN82" s="1"/>
  <c r="AK4"/>
  <c r="BN4" s="1"/>
  <c r="F44" i="4"/>
  <c r="H44" s="1"/>
  <c r="F45"/>
  <c r="J45" s="1"/>
  <c r="F46"/>
  <c r="J46" s="1"/>
  <c r="F47"/>
  <c r="J47" s="1"/>
  <c r="F48"/>
  <c r="H48" s="1"/>
  <c r="F49"/>
  <c r="I49" s="1"/>
  <c r="F50"/>
  <c r="J50" s="1"/>
  <c r="F51"/>
  <c r="I51" s="1"/>
  <c r="F52"/>
  <c r="J52" s="1"/>
  <c r="F53"/>
  <c r="I53" s="1"/>
  <c r="F54"/>
  <c r="J54" s="1"/>
  <c r="F35"/>
  <c r="G35" s="1"/>
  <c r="F36"/>
  <c r="G36" s="1"/>
  <c r="F37"/>
  <c r="G37" s="1"/>
  <c r="F38"/>
  <c r="G38" s="1"/>
  <c r="F39"/>
  <c r="G39" s="1"/>
  <c r="F40"/>
  <c r="G40" s="1"/>
  <c r="F41"/>
  <c r="H41" s="1"/>
  <c r="F42"/>
  <c r="I42" s="1"/>
  <c r="F43"/>
  <c r="H43" s="1"/>
  <c r="F17"/>
  <c r="G17" s="1"/>
  <c r="F18"/>
  <c r="G18" s="1"/>
  <c r="F19"/>
  <c r="H19" s="1"/>
  <c r="F20"/>
  <c r="G20" s="1"/>
  <c r="F21"/>
  <c r="H21" s="1"/>
  <c r="F22"/>
  <c r="G22" s="1"/>
  <c r="F23"/>
  <c r="G23" s="1"/>
  <c r="F24"/>
  <c r="G24" s="1"/>
  <c r="F25"/>
  <c r="G25" s="1"/>
  <c r="F26"/>
  <c r="H26" s="1"/>
  <c r="F27"/>
  <c r="G27" s="1"/>
  <c r="F28"/>
  <c r="H28" s="1"/>
  <c r="F29"/>
  <c r="G29" s="1"/>
  <c r="F30"/>
  <c r="H30" s="1"/>
  <c r="F31"/>
  <c r="H31" s="1"/>
  <c r="F32"/>
  <c r="H32" s="1"/>
  <c r="F33"/>
  <c r="H33" s="1"/>
  <c r="F34"/>
  <c r="G34" s="1"/>
  <c r="A17"/>
  <c r="A18"/>
  <c r="A19"/>
  <c r="A20"/>
  <c r="A21"/>
  <c r="A22"/>
  <c r="A23"/>
  <c r="A24"/>
  <c r="A25"/>
  <c r="A26"/>
  <c r="A27"/>
  <c r="A28"/>
  <c r="A29"/>
  <c r="A30"/>
  <c r="A31"/>
  <c r="A32"/>
  <c r="A33"/>
  <c r="A34"/>
  <c r="A35"/>
  <c r="A36"/>
  <c r="A37"/>
  <c r="A38"/>
  <c r="A39"/>
  <c r="A40"/>
  <c r="A41"/>
  <c r="A42"/>
  <c r="A43"/>
  <c r="A44"/>
  <c r="A45"/>
  <c r="A46"/>
  <c r="A47"/>
  <c r="A48"/>
  <c r="A49"/>
  <c r="A50"/>
  <c r="A51"/>
  <c r="A52"/>
  <c r="A53"/>
  <c r="A54"/>
  <c r="A16"/>
  <c r="AL3" i="1"/>
  <c r="AL4"/>
  <c r="AL5"/>
  <c r="AL6"/>
  <c r="AL7"/>
  <c r="AL8"/>
  <c r="AL9"/>
  <c r="AL10"/>
  <c r="AL11"/>
  <c r="AL12"/>
  <c r="AL13"/>
  <c r="AL14"/>
  <c r="AL15"/>
  <c r="AL16"/>
  <c r="AL17"/>
  <c r="AL18"/>
  <c r="AL19"/>
  <c r="AL20"/>
  <c r="AL21"/>
  <c r="AL22"/>
  <c r="AL23"/>
  <c r="AL24"/>
  <c r="AL25"/>
  <c r="AL26"/>
  <c r="AL27"/>
  <c r="AL28"/>
  <c r="AL29"/>
  <c r="AL30"/>
  <c r="AL31"/>
  <c r="AL32"/>
  <c r="AL33"/>
  <c r="AL34"/>
  <c r="AL35"/>
  <c r="AL36"/>
  <c r="AL37"/>
  <c r="AL38"/>
  <c r="AL39"/>
  <c r="AL40"/>
  <c r="AL60"/>
  <c r="AL41"/>
  <c r="AL61"/>
  <c r="AL52"/>
  <c r="AL42"/>
  <c r="AL43"/>
  <c r="AL62"/>
  <c r="AL57"/>
  <c r="AL63"/>
  <c r="AL64"/>
  <c r="AL51"/>
  <c r="AL50"/>
  <c r="AL44"/>
  <c r="AL54"/>
  <c r="AL65"/>
  <c r="AL66"/>
  <c r="AL67"/>
  <c r="AL45"/>
  <c r="AL56"/>
  <c r="AL68"/>
  <c r="AL69"/>
  <c r="AL70"/>
  <c r="AL71"/>
  <c r="AL72"/>
  <c r="AL46"/>
  <c r="AL55"/>
  <c r="AL58"/>
  <c r="AL59"/>
  <c r="AL53"/>
  <c r="AL73"/>
  <c r="AL47"/>
  <c r="AL48"/>
  <c r="AL74"/>
  <c r="AL75"/>
  <c r="AL49"/>
  <c r="AL76"/>
  <c r="AL77"/>
  <c r="AL78"/>
  <c r="AL79"/>
  <c r="AL80"/>
  <c r="AL81"/>
  <c r="AL82"/>
  <c r="AL83"/>
  <c r="AL84"/>
  <c r="AL85"/>
  <c r="AL86"/>
  <c r="AL87"/>
  <c r="AL88"/>
  <c r="AL89"/>
  <c r="AL90"/>
  <c r="AL91"/>
  <c r="AL92"/>
  <c r="AL93"/>
  <c r="AL94"/>
  <c r="AL95"/>
  <c r="AL96"/>
  <c r="AL97"/>
  <c r="AL98"/>
  <c r="AL99"/>
  <c r="AL100"/>
  <c r="AL101"/>
  <c r="AL102"/>
  <c r="AL103"/>
  <c r="AL104"/>
  <c r="AL105"/>
  <c r="AL106"/>
  <c r="AL107"/>
  <c r="AL108"/>
  <c r="AL109"/>
  <c r="AL110"/>
  <c r="AL111"/>
  <c r="AL112"/>
  <c r="AL113"/>
  <c r="AL114"/>
  <c r="AL134"/>
  <c r="AL123"/>
  <c r="AL135"/>
  <c r="AL126"/>
  <c r="AL122"/>
  <c r="AL115"/>
  <c r="AL136"/>
  <c r="AL131"/>
  <c r="AL137"/>
  <c r="AL138"/>
  <c r="AL128"/>
  <c r="AL124"/>
  <c r="AL116"/>
  <c r="AL125"/>
  <c r="AL139"/>
  <c r="AL140"/>
  <c r="AL141"/>
  <c r="AL117"/>
  <c r="AL130"/>
  <c r="AL142"/>
  <c r="AL143"/>
  <c r="AL144"/>
  <c r="AL145"/>
  <c r="AL146"/>
  <c r="AL121"/>
  <c r="AL129"/>
  <c r="AL132"/>
  <c r="AL133"/>
  <c r="AL127"/>
  <c r="AL147"/>
  <c r="AL118"/>
  <c r="AL119"/>
  <c r="AL148"/>
  <c r="AL149"/>
  <c r="AL120"/>
  <c r="AL150"/>
  <c r="AL151"/>
  <c r="AL152"/>
  <c r="AL153"/>
  <c r="AL154"/>
  <c r="AL155"/>
  <c r="AL156"/>
  <c r="AL157"/>
  <c r="AL158"/>
  <c r="AL159"/>
  <c r="AL160"/>
  <c r="AL161"/>
  <c r="AL162"/>
  <c r="AL163"/>
  <c r="AL164"/>
  <c r="AL165"/>
  <c r="AL166"/>
  <c r="AL167"/>
  <c r="AL168"/>
  <c r="AL169"/>
  <c r="AL170"/>
  <c r="AL171"/>
  <c r="AL172"/>
  <c r="AL173"/>
  <c r="AL174"/>
  <c r="AL175"/>
  <c r="AL176"/>
  <c r="AL177"/>
  <c r="AL178"/>
  <c r="AL179"/>
  <c r="AL180"/>
  <c r="AL181"/>
  <c r="AL182"/>
  <c r="AL183"/>
  <c r="AL184"/>
  <c r="AL185"/>
  <c r="AL186"/>
  <c r="AL187"/>
  <c r="AL188"/>
  <c r="AL208"/>
  <c r="AL189"/>
  <c r="AL209"/>
  <c r="AL199"/>
  <c r="AL196"/>
  <c r="AL198"/>
  <c r="AL210"/>
  <c r="AL203"/>
  <c r="AL211"/>
  <c r="AL212"/>
  <c r="AL201"/>
  <c r="AL197"/>
  <c r="AL190"/>
  <c r="AL200"/>
  <c r="AL213"/>
  <c r="AL214"/>
  <c r="AL215"/>
  <c r="AL191"/>
  <c r="AL206"/>
  <c r="AL216"/>
  <c r="AL217"/>
  <c r="AL218"/>
  <c r="AL219"/>
  <c r="AL220"/>
  <c r="AL192"/>
  <c r="AL204"/>
  <c r="AL205"/>
  <c r="AL207"/>
  <c r="AL202"/>
  <c r="AL221"/>
  <c r="AL193"/>
  <c r="AL194"/>
  <c r="AL222"/>
  <c r="AL223"/>
  <c r="AL195"/>
  <c r="AL224"/>
  <c r="AL225"/>
  <c r="AL226"/>
  <c r="AL227"/>
  <c r="AL228"/>
  <c r="AL229"/>
  <c r="AL230"/>
  <c r="AL231"/>
  <c r="AL232"/>
  <c r="AL233"/>
  <c r="AL234"/>
  <c r="AL235"/>
  <c r="AL236"/>
  <c r="AL237"/>
  <c r="AL238"/>
  <c r="AL239"/>
  <c r="AL240"/>
  <c r="AL241"/>
  <c r="AL242"/>
  <c r="AL243"/>
  <c r="AL244"/>
  <c r="AL245"/>
  <c r="AL246"/>
  <c r="AL247"/>
  <c r="AL248"/>
  <c r="AL249"/>
  <c r="AL250"/>
  <c r="AL251"/>
  <c r="AL252"/>
  <c r="AL253"/>
  <c r="AL254"/>
  <c r="AL255"/>
  <c r="AL256"/>
  <c r="AL257"/>
  <c r="AL258"/>
  <c r="AL259"/>
  <c r="AL260"/>
  <c r="AL261"/>
  <c r="AL262"/>
  <c r="AL282"/>
  <c r="AL263"/>
  <c r="AL283"/>
  <c r="AL272"/>
  <c r="AL264"/>
  <c r="AL270"/>
  <c r="AL284"/>
  <c r="AL278"/>
  <c r="AL285"/>
  <c r="AL286"/>
  <c r="AL274"/>
  <c r="AL273"/>
  <c r="AL265"/>
  <c r="AL275"/>
  <c r="AL287"/>
  <c r="AL288"/>
  <c r="AL289"/>
  <c r="AL266"/>
  <c r="AL279"/>
  <c r="AL290"/>
  <c r="AL291"/>
  <c r="AL292"/>
  <c r="AL293"/>
  <c r="AL294"/>
  <c r="AL271"/>
  <c r="AL277"/>
  <c r="AL280"/>
  <c r="AL281"/>
  <c r="AL276"/>
  <c r="AL295"/>
  <c r="AL267"/>
  <c r="AL268"/>
  <c r="AL296"/>
  <c r="AL297"/>
  <c r="AL269"/>
  <c r="AL298"/>
  <c r="AL299"/>
  <c r="AL300"/>
  <c r="AL301"/>
  <c r="AL302"/>
  <c r="AL303"/>
  <c r="AL304"/>
  <c r="AL305"/>
  <c r="AL306"/>
  <c r="AL307"/>
  <c r="AL308"/>
  <c r="AL309"/>
  <c r="AL310"/>
  <c r="AL311"/>
  <c r="AL312"/>
  <c r="AL313"/>
  <c r="AL314"/>
  <c r="AL315"/>
  <c r="AL316"/>
  <c r="AL317"/>
  <c r="AL318"/>
  <c r="AL319"/>
  <c r="AL320"/>
  <c r="AL321"/>
  <c r="AL322"/>
  <c r="AL323"/>
  <c r="AL324"/>
  <c r="AL325"/>
  <c r="AL326"/>
  <c r="AL327"/>
  <c r="AL328"/>
  <c r="AL329"/>
  <c r="AL330"/>
  <c r="AL331"/>
  <c r="AL332"/>
  <c r="AL333"/>
  <c r="AL334"/>
  <c r="AL335"/>
  <c r="AL336"/>
  <c r="AL356"/>
  <c r="AL337"/>
  <c r="AL357"/>
  <c r="AL346"/>
  <c r="AL344"/>
  <c r="AL345"/>
  <c r="AL358"/>
  <c r="AL351"/>
  <c r="AL359"/>
  <c r="AL360"/>
  <c r="AL348"/>
  <c r="AL350"/>
  <c r="AL338"/>
  <c r="AL347"/>
  <c r="AL361"/>
  <c r="AL362"/>
  <c r="AL363"/>
  <c r="AL339"/>
  <c r="AL352"/>
  <c r="AL364"/>
  <c r="AL365"/>
  <c r="AL366"/>
  <c r="AL367"/>
  <c r="AL368"/>
  <c r="AL343"/>
  <c r="AL349"/>
  <c r="AL353"/>
  <c r="AL355"/>
  <c r="AL354"/>
  <c r="AL369"/>
  <c r="AL340"/>
  <c r="AL341"/>
  <c r="AL370"/>
  <c r="AL371"/>
  <c r="AL342"/>
  <c r="AL372"/>
  <c r="AL373"/>
  <c r="AL374"/>
  <c r="AL375"/>
  <c r="AL376"/>
  <c r="AL377"/>
  <c r="AL378"/>
  <c r="AL379"/>
  <c r="AL380"/>
  <c r="AL381"/>
  <c r="AL382"/>
  <c r="AL383"/>
  <c r="AL384"/>
  <c r="AL385"/>
  <c r="AL386"/>
  <c r="AL387"/>
  <c r="AL388"/>
  <c r="AL389"/>
  <c r="AL390"/>
  <c r="AL391"/>
  <c r="AL392"/>
  <c r="AL393"/>
  <c r="AL394"/>
  <c r="AL395"/>
  <c r="AL396"/>
  <c r="AL397"/>
  <c r="AL398"/>
  <c r="AL399"/>
  <c r="AL400"/>
  <c r="AL401"/>
  <c r="AL402"/>
  <c r="AL403"/>
  <c r="AL404"/>
  <c r="AL405"/>
  <c r="AL406"/>
  <c r="AL407"/>
  <c r="AL408"/>
  <c r="AL409"/>
  <c r="AL410"/>
  <c r="AL430"/>
  <c r="AL411"/>
  <c r="AL431"/>
  <c r="AL418"/>
  <c r="AL416"/>
  <c r="AL419"/>
  <c r="AL432"/>
  <c r="AL427"/>
  <c r="AL433"/>
  <c r="AL434"/>
  <c r="AL421"/>
  <c r="AL422"/>
  <c r="AL412"/>
  <c r="AL423"/>
  <c r="AL435"/>
  <c r="AL436"/>
  <c r="AL437"/>
  <c r="AL413"/>
  <c r="AL426"/>
  <c r="AL438"/>
  <c r="AL439"/>
  <c r="AL440"/>
  <c r="AL441"/>
  <c r="AL442"/>
  <c r="AL420"/>
  <c r="AL424"/>
  <c r="AL425"/>
  <c r="AL429"/>
  <c r="AL428"/>
  <c r="AL443"/>
  <c r="AL414"/>
  <c r="AL415"/>
  <c r="AL444"/>
  <c r="AL445"/>
  <c r="AL417"/>
  <c r="AL446"/>
  <c r="AL447"/>
  <c r="AL448"/>
  <c r="AL449"/>
  <c r="AL450"/>
  <c r="AL451"/>
  <c r="AL452"/>
  <c r="AL453"/>
  <c r="AL454"/>
  <c r="AL455"/>
  <c r="AL456"/>
  <c r="AL457"/>
  <c r="AL458"/>
  <c r="AL459"/>
  <c r="AL460"/>
  <c r="AL461"/>
  <c r="AL462"/>
  <c r="AL463"/>
  <c r="AL464"/>
  <c r="AL465"/>
  <c r="AL466"/>
  <c r="AL467"/>
  <c r="AL468"/>
  <c r="AL469"/>
  <c r="AL470"/>
  <c r="AL471"/>
  <c r="AL472"/>
  <c r="AL473"/>
  <c r="AL474"/>
  <c r="AL475"/>
  <c r="AL476"/>
  <c r="AL477"/>
  <c r="AL478"/>
  <c r="AL479"/>
  <c r="AL480"/>
  <c r="AL481"/>
  <c r="AL482"/>
  <c r="AL483"/>
  <c r="AL484"/>
  <c r="AL504"/>
  <c r="AL485"/>
  <c r="AL505"/>
  <c r="AL492"/>
  <c r="AL489"/>
  <c r="AL498"/>
  <c r="AL506"/>
  <c r="AL500"/>
  <c r="AL507"/>
  <c r="AL508"/>
  <c r="AL494"/>
  <c r="AL495"/>
  <c r="AL490"/>
  <c r="AL497"/>
  <c r="AL509"/>
  <c r="AL510"/>
  <c r="AL511"/>
  <c r="AL486"/>
  <c r="AL501"/>
  <c r="AL512"/>
  <c r="AL513"/>
  <c r="AL514"/>
  <c r="AL515"/>
  <c r="AL516"/>
  <c r="AL493"/>
  <c r="AL499"/>
  <c r="AL496"/>
  <c r="AL503"/>
  <c r="AL502"/>
  <c r="AL517"/>
  <c r="AL487"/>
  <c r="AL488"/>
  <c r="AL518"/>
  <c r="AL519"/>
  <c r="AL491"/>
  <c r="AL520"/>
  <c r="AL521"/>
  <c r="AL522"/>
  <c r="AL523"/>
  <c r="AL524"/>
  <c r="AL525"/>
  <c r="AL526"/>
  <c r="AL527"/>
  <c r="AL528"/>
  <c r="AL529"/>
  <c r="AL530"/>
  <c r="AL531"/>
  <c r="AL532"/>
  <c r="AL533"/>
  <c r="AL534"/>
  <c r="AL535"/>
  <c r="AL536"/>
  <c r="AL537"/>
  <c r="AL538"/>
  <c r="AL539"/>
  <c r="AL540"/>
  <c r="AL541"/>
  <c r="AL542"/>
  <c r="AL543"/>
  <c r="AL544"/>
  <c r="AL545"/>
  <c r="AL546"/>
  <c r="AL547"/>
  <c r="AL548"/>
  <c r="AL549"/>
  <c r="AL550"/>
  <c r="AL551"/>
  <c r="AL552"/>
  <c r="AL553"/>
  <c r="AL554"/>
  <c r="AL555"/>
  <c r="AL556"/>
  <c r="AL557"/>
  <c r="AL558"/>
  <c r="AL578"/>
  <c r="AL559"/>
  <c r="AL579"/>
  <c r="AL566"/>
  <c r="AL563"/>
  <c r="AL577"/>
  <c r="AL580"/>
  <c r="AL574"/>
  <c r="AL581"/>
  <c r="AL582"/>
  <c r="AL570"/>
  <c r="AL569"/>
  <c r="AL564"/>
  <c r="AL572"/>
  <c r="AL583"/>
  <c r="AL584"/>
  <c r="AL585"/>
  <c r="AL560"/>
  <c r="AL573"/>
  <c r="AL586"/>
  <c r="AL587"/>
  <c r="AL588"/>
  <c r="AL589"/>
  <c r="AL590"/>
  <c r="AL571"/>
  <c r="AL575"/>
  <c r="AL567"/>
  <c r="AL576"/>
  <c r="AL568"/>
  <c r="AL591"/>
  <c r="AL561"/>
  <c r="AL562"/>
  <c r="AL592"/>
  <c r="AL593"/>
  <c r="AL565"/>
  <c r="AL594"/>
  <c r="AL595"/>
  <c r="AL596"/>
  <c r="AL597"/>
  <c r="AL598"/>
  <c r="AL599"/>
  <c r="AL600"/>
  <c r="AL601"/>
  <c r="AL602"/>
  <c r="AL603"/>
  <c r="AL604"/>
  <c r="AL605"/>
  <c r="AL606"/>
  <c r="AL607"/>
  <c r="AL608"/>
  <c r="AL609"/>
  <c r="AL610"/>
  <c r="AL611"/>
  <c r="AL612"/>
  <c r="AL613"/>
  <c r="AL614"/>
  <c r="AL615"/>
  <c r="AL616"/>
  <c r="AL617"/>
  <c r="AL618"/>
  <c r="AL619"/>
  <c r="AL620"/>
  <c r="AL621"/>
  <c r="AL622"/>
  <c r="AL623"/>
  <c r="AL624"/>
  <c r="AL625"/>
  <c r="AL626"/>
  <c r="AL627"/>
  <c r="AL628"/>
  <c r="AL629"/>
  <c r="AL630"/>
  <c r="AL631"/>
  <c r="AL632"/>
  <c r="AL652"/>
  <c r="AL637"/>
  <c r="AL653"/>
  <c r="AL643"/>
  <c r="AL636"/>
  <c r="AL650"/>
  <c r="AL654"/>
  <c r="AL646"/>
  <c r="AL655"/>
  <c r="AL656"/>
  <c r="AL642"/>
  <c r="AL644"/>
  <c r="AL640"/>
  <c r="AL647"/>
  <c r="AL657"/>
  <c r="AL658"/>
  <c r="AL659"/>
  <c r="AL635"/>
  <c r="AL648"/>
  <c r="AL660"/>
  <c r="AL661"/>
  <c r="AL662"/>
  <c r="AL663"/>
  <c r="AL664"/>
  <c r="AL651"/>
  <c r="AL649"/>
  <c r="AL639"/>
  <c r="AL645"/>
  <c r="AL641"/>
  <c r="AL665"/>
  <c r="AL633"/>
  <c r="AL634"/>
  <c r="AL666"/>
  <c r="AL667"/>
  <c r="AL638"/>
  <c r="AL668"/>
  <c r="AL669"/>
  <c r="AL670"/>
  <c r="AL671"/>
  <c r="AL672"/>
  <c r="AL673"/>
  <c r="AL674"/>
  <c r="AL675"/>
  <c r="AL676"/>
  <c r="AL677"/>
  <c r="AL678"/>
  <c r="AL679"/>
  <c r="AL680"/>
  <c r="AL681"/>
  <c r="AL682"/>
  <c r="AL683"/>
  <c r="AL684"/>
  <c r="AL685"/>
  <c r="AL686"/>
  <c r="AL687"/>
  <c r="AL688"/>
  <c r="AL689"/>
  <c r="AL690"/>
  <c r="AL691"/>
  <c r="AL692"/>
  <c r="AL693"/>
  <c r="AL694"/>
  <c r="AL695"/>
  <c r="AL696"/>
  <c r="AL697"/>
  <c r="AL698"/>
  <c r="AL699"/>
  <c r="AL700"/>
  <c r="AL701"/>
  <c r="AL702"/>
  <c r="AL703"/>
  <c r="AL704"/>
  <c r="AL705"/>
  <c r="AL706"/>
  <c r="AL726"/>
  <c r="AL717"/>
  <c r="AL727"/>
  <c r="AL718"/>
  <c r="AL708"/>
  <c r="AL723"/>
  <c r="AL728"/>
  <c r="AL722"/>
  <c r="AL729"/>
  <c r="AL730"/>
  <c r="AL716"/>
  <c r="AL719"/>
  <c r="AL714"/>
  <c r="AL720"/>
  <c r="AL731"/>
  <c r="AL732"/>
  <c r="AL733"/>
  <c r="AL711"/>
  <c r="AL721"/>
  <c r="AL734"/>
  <c r="AL735"/>
  <c r="AL736"/>
  <c r="AL737"/>
  <c r="AL738"/>
  <c r="AL725"/>
  <c r="AL724"/>
  <c r="AL712"/>
  <c r="AL715"/>
  <c r="AL709"/>
  <c r="AL739"/>
  <c r="AL710"/>
  <c r="AL707"/>
  <c r="AL740"/>
  <c r="AL741"/>
  <c r="AL713"/>
  <c r="AL742"/>
  <c r="AL743"/>
  <c r="AL744"/>
  <c r="AL745"/>
  <c r="AL746"/>
  <c r="AL747"/>
  <c r="AL748"/>
  <c r="AL749"/>
  <c r="AL750"/>
  <c r="AL751"/>
  <c r="AL752"/>
  <c r="AL753"/>
  <c r="AL754"/>
  <c r="AL755"/>
  <c r="AL756"/>
  <c r="AL757"/>
  <c r="AL758"/>
  <c r="AL759"/>
  <c r="AL760"/>
  <c r="AL761"/>
  <c r="AL762"/>
  <c r="AL763"/>
  <c r="AL764"/>
  <c r="AL765"/>
  <c r="AL766"/>
  <c r="AL767"/>
  <c r="AL768"/>
  <c r="AL769"/>
  <c r="AL770"/>
  <c r="AL771"/>
  <c r="AL772"/>
  <c r="AL773"/>
  <c r="AL774"/>
  <c r="AL775"/>
  <c r="AL776"/>
  <c r="AL777"/>
  <c r="AL778"/>
  <c r="AL779"/>
  <c r="AL780"/>
  <c r="AL800"/>
  <c r="AL796"/>
  <c r="AL801"/>
  <c r="AL795"/>
  <c r="AL788"/>
  <c r="AL790"/>
  <c r="AL802"/>
  <c r="AL797"/>
  <c r="AL803"/>
  <c r="AL804"/>
  <c r="AL791"/>
  <c r="AL789"/>
  <c r="AL785"/>
  <c r="AL793"/>
  <c r="AL805"/>
  <c r="AL806"/>
  <c r="AL807"/>
  <c r="AL787"/>
  <c r="AL794"/>
  <c r="AL808"/>
  <c r="AL809"/>
  <c r="AL810"/>
  <c r="AL811"/>
  <c r="AL812"/>
  <c r="AL799"/>
  <c r="AL798"/>
  <c r="AL781"/>
  <c r="AL782"/>
  <c r="AL783"/>
  <c r="AL813"/>
  <c r="AL784"/>
  <c r="AL786"/>
  <c r="AL814"/>
  <c r="AL815"/>
  <c r="AL792"/>
  <c r="AL816"/>
  <c r="AL817"/>
  <c r="AL818"/>
  <c r="AL819"/>
  <c r="AL820"/>
  <c r="AL821"/>
  <c r="AL822"/>
  <c r="AL823"/>
  <c r="AL824"/>
  <c r="AL825"/>
  <c r="AL826"/>
  <c r="AL827"/>
  <c r="AL828"/>
  <c r="AL829"/>
  <c r="AL830"/>
  <c r="AL831"/>
  <c r="AL832"/>
  <c r="AL833"/>
  <c r="AL834"/>
  <c r="AL835"/>
  <c r="AL836"/>
  <c r="AL837"/>
  <c r="AL838"/>
  <c r="AL839"/>
  <c r="AL840"/>
  <c r="AL841"/>
  <c r="AL842"/>
  <c r="AL843"/>
  <c r="AL844"/>
  <c r="AL845"/>
  <c r="AL846"/>
  <c r="AL847"/>
  <c r="AL848"/>
  <c r="AL849"/>
  <c r="AL850"/>
  <c r="AL851"/>
  <c r="AL852"/>
  <c r="AL853"/>
  <c r="AL854"/>
  <c r="AL874"/>
  <c r="AL870"/>
  <c r="AL875"/>
  <c r="AL869"/>
  <c r="AL867"/>
  <c r="AL860"/>
  <c r="AL876"/>
  <c r="AL872"/>
  <c r="AL877"/>
  <c r="AL878"/>
  <c r="AL863"/>
  <c r="AL862"/>
  <c r="AL865"/>
  <c r="AL861"/>
  <c r="AL879"/>
  <c r="AL880"/>
  <c r="AL881"/>
  <c r="AL864"/>
  <c r="AL866"/>
  <c r="AL882"/>
  <c r="AL883"/>
  <c r="AL884"/>
  <c r="AL885"/>
  <c r="AL886"/>
  <c r="AL873"/>
  <c r="AL871"/>
  <c r="AL855"/>
  <c r="AL856"/>
  <c r="AL857"/>
  <c r="AL887"/>
  <c r="AL858"/>
  <c r="AL859"/>
  <c r="AL888"/>
  <c r="AL889"/>
  <c r="AL868"/>
  <c r="AL890"/>
  <c r="AL891"/>
  <c r="AL892"/>
  <c r="AL893"/>
  <c r="AL894"/>
  <c r="AL895"/>
  <c r="AL896"/>
  <c r="AL897"/>
  <c r="AL898"/>
  <c r="AL899"/>
  <c r="AL900"/>
  <c r="AL901"/>
  <c r="AL902"/>
  <c r="AL903"/>
  <c r="AL904"/>
  <c r="AL905"/>
  <c r="AL906"/>
  <c r="AL907"/>
  <c r="AL908"/>
  <c r="AL909"/>
  <c r="AL910"/>
  <c r="AL911"/>
  <c r="AL912"/>
  <c r="AL913"/>
  <c r="AL914"/>
  <c r="AL915"/>
  <c r="AL916"/>
  <c r="AL917"/>
  <c r="AL918"/>
  <c r="AL919"/>
  <c r="AL920"/>
  <c r="AL921"/>
  <c r="AL922"/>
  <c r="AL923"/>
  <c r="AL924"/>
  <c r="AL925"/>
  <c r="AL926"/>
  <c r="AL927"/>
  <c r="AL928"/>
  <c r="AL948"/>
  <c r="AL944"/>
  <c r="AL949"/>
  <c r="AL943"/>
  <c r="AL942"/>
  <c r="AL929"/>
  <c r="AL950"/>
  <c r="AL946"/>
  <c r="AL951"/>
  <c r="AL952"/>
  <c r="AL938"/>
  <c r="AL936"/>
  <c r="AL930"/>
  <c r="AL937"/>
  <c r="AL953"/>
  <c r="AL954"/>
  <c r="AL955"/>
  <c r="AL939"/>
  <c r="AL940"/>
  <c r="AL956"/>
  <c r="AL957"/>
  <c r="AL958"/>
  <c r="AL959"/>
  <c r="AL960"/>
  <c r="AL947"/>
  <c r="AL941"/>
  <c r="AL931"/>
  <c r="AL932"/>
  <c r="AL933"/>
  <c r="AL961"/>
  <c r="AL934"/>
  <c r="AL935"/>
  <c r="AL962"/>
  <c r="AL963"/>
  <c r="AL945"/>
  <c r="AL964"/>
  <c r="AL965"/>
  <c r="AL966"/>
  <c r="AL967"/>
  <c r="AL968"/>
  <c r="AL969"/>
  <c r="AL970"/>
  <c r="AL971"/>
  <c r="AL972"/>
  <c r="AL973"/>
  <c r="AL974"/>
  <c r="AL975"/>
  <c r="AL976"/>
  <c r="AL977"/>
  <c r="AL978"/>
  <c r="AL979"/>
  <c r="AL980"/>
  <c r="AL981"/>
  <c r="AL982"/>
  <c r="AL983"/>
  <c r="AL984"/>
  <c r="AL985"/>
  <c r="AL986"/>
  <c r="AL987"/>
  <c r="AL988"/>
  <c r="AL989"/>
  <c r="AL990"/>
  <c r="AL991"/>
  <c r="AL992"/>
  <c r="AL993"/>
  <c r="AL994"/>
  <c r="AL995"/>
  <c r="AL996"/>
  <c r="AL997"/>
  <c r="AL998"/>
  <c r="AL999"/>
  <c r="AL1000"/>
  <c r="AL1001"/>
  <c r="AL1002"/>
  <c r="AL1022"/>
  <c r="AL1016"/>
  <c r="AL1023"/>
  <c r="AL1018"/>
  <c r="AL1015"/>
  <c r="AL1008"/>
  <c r="AL1024"/>
  <c r="AL1020"/>
  <c r="AL1025"/>
  <c r="AL1026"/>
  <c r="AL1012"/>
  <c r="AL1010"/>
  <c r="AL1003"/>
  <c r="AL1011"/>
  <c r="AL1027"/>
  <c r="AL1028"/>
  <c r="AL1029"/>
  <c r="AL1013"/>
  <c r="AL1014"/>
  <c r="AL1030"/>
  <c r="AL1031"/>
  <c r="AL1032"/>
  <c r="AL1033"/>
  <c r="AL1034"/>
  <c r="AL1021"/>
  <c r="AL1017"/>
  <c r="AL1004"/>
  <c r="AL1005"/>
  <c r="AL1006"/>
  <c r="AL1035"/>
  <c r="AL1009"/>
  <c r="AL1007"/>
  <c r="AL1036"/>
  <c r="AL1037"/>
  <c r="AL1019"/>
  <c r="AL1038"/>
  <c r="AL1039"/>
  <c r="AL1040"/>
  <c r="AL1041"/>
  <c r="AL1042"/>
  <c r="AL1043"/>
  <c r="AL1044"/>
  <c r="AL1045"/>
  <c r="AL1046"/>
  <c r="AL1047"/>
  <c r="AL1048"/>
  <c r="AL1049"/>
  <c r="AL1050"/>
  <c r="AL1051"/>
  <c r="AL1052"/>
  <c r="AL1053"/>
  <c r="AL1054"/>
  <c r="AL1055"/>
  <c r="AL1056"/>
  <c r="AL1057"/>
  <c r="AL1058"/>
  <c r="AL1059"/>
  <c r="AL1060"/>
  <c r="AL1061"/>
  <c r="AL1062"/>
  <c r="AL1063"/>
  <c r="AL1064"/>
  <c r="AL1065"/>
  <c r="AL1066"/>
  <c r="AL1067"/>
  <c r="AL1068"/>
  <c r="AL1069"/>
  <c r="AL1070"/>
  <c r="AL1071"/>
  <c r="AL1072"/>
  <c r="AL1073"/>
  <c r="AL1074"/>
  <c r="AL1075"/>
  <c r="AL1076"/>
  <c r="AL1096"/>
  <c r="AL1092"/>
  <c r="AL1097"/>
  <c r="AL1091"/>
  <c r="AL1087"/>
  <c r="AL1083"/>
  <c r="AL1098"/>
  <c r="AL1094"/>
  <c r="AL1099"/>
  <c r="AL1100"/>
  <c r="AL1086"/>
  <c r="AL1089"/>
  <c r="AL1081"/>
  <c r="AL1082"/>
  <c r="AL1101"/>
  <c r="AL1102"/>
  <c r="AL1103"/>
  <c r="AL1085"/>
  <c r="AL1088"/>
  <c r="AL1104"/>
  <c r="AL1105"/>
  <c r="AL1106"/>
  <c r="AL1107"/>
  <c r="AL1108"/>
  <c r="AL1095"/>
  <c r="AL1090"/>
  <c r="AL1077"/>
  <c r="AL1078"/>
  <c r="AL1080"/>
  <c r="AL1109"/>
  <c r="AL1084"/>
  <c r="AL1079"/>
  <c r="AL1110"/>
  <c r="AL1111"/>
  <c r="AL1093"/>
  <c r="AL1112"/>
  <c r="AL1113"/>
  <c r="AL1114"/>
  <c r="AL1115"/>
  <c r="AL1116"/>
  <c r="AL1117"/>
  <c r="AL1118"/>
  <c r="AL1119"/>
  <c r="AL1120"/>
  <c r="AL1121"/>
  <c r="AL1122"/>
  <c r="AL1123"/>
  <c r="AL1124"/>
  <c r="AL1125"/>
  <c r="AL1126"/>
  <c r="AL1127"/>
  <c r="AL1128"/>
  <c r="AL1129"/>
  <c r="AL1130"/>
  <c r="AL1131"/>
  <c r="AL1132"/>
  <c r="AL1133"/>
  <c r="AL1134"/>
  <c r="AL1135"/>
  <c r="AL1136"/>
  <c r="AL1137"/>
  <c r="AL1138"/>
  <c r="AL1139"/>
  <c r="AL1140"/>
  <c r="AL1141"/>
  <c r="AL1142"/>
  <c r="AL1143"/>
  <c r="AL1144"/>
  <c r="AL1145"/>
  <c r="AL1146"/>
  <c r="AL1147"/>
  <c r="AL1148"/>
  <c r="AL1149"/>
  <c r="AL1150"/>
  <c r="AL1170"/>
  <c r="AL1164"/>
  <c r="AL1171"/>
  <c r="AL1165"/>
  <c r="AL1163"/>
  <c r="AL1158"/>
  <c r="AL1172"/>
  <c r="AL1168"/>
  <c r="AL1173"/>
  <c r="AL1174"/>
  <c r="AL1160"/>
  <c r="AL1162"/>
  <c r="AL1156"/>
  <c r="AL1151"/>
  <c r="AL1175"/>
  <c r="AL1176"/>
  <c r="AL1177"/>
  <c r="AL1161"/>
  <c r="AL1159"/>
  <c r="AL1178"/>
  <c r="AL1179"/>
  <c r="AL1180"/>
  <c r="AL1181"/>
  <c r="AL1182"/>
  <c r="AL1169"/>
  <c r="AL1166"/>
  <c r="AL1152"/>
  <c r="AL1157"/>
  <c r="AL1153"/>
  <c r="AL1183"/>
  <c r="AL1155"/>
  <c r="AL1154"/>
  <c r="AL1184"/>
  <c r="AL1185"/>
  <c r="AL1167"/>
  <c r="AL1186"/>
  <c r="AL1187"/>
  <c r="AL1188"/>
  <c r="AL1189"/>
  <c r="AL1190"/>
  <c r="AL1191"/>
  <c r="AL1192"/>
  <c r="AL1193"/>
  <c r="AL1194"/>
  <c r="AL1195"/>
  <c r="AL1196"/>
  <c r="AL1197"/>
  <c r="AL1198"/>
  <c r="AL1199"/>
  <c r="AL1200"/>
  <c r="AL1201"/>
  <c r="AL1202"/>
  <c r="AL1203"/>
  <c r="AL1204"/>
  <c r="AL1205"/>
  <c r="AL1206"/>
  <c r="AL1207"/>
  <c r="AL1208"/>
  <c r="AL1209"/>
  <c r="AL1210"/>
  <c r="AL1211"/>
  <c r="AL1212"/>
  <c r="AL1213"/>
  <c r="AL1214"/>
  <c r="AL1215"/>
  <c r="AL1216"/>
  <c r="AL1217"/>
  <c r="AL1218"/>
  <c r="AL1219"/>
  <c r="AL1220"/>
  <c r="AL1221"/>
  <c r="AL1222"/>
  <c r="AL1223"/>
  <c r="AL1224"/>
  <c r="AL1244"/>
  <c r="AL1238"/>
  <c r="AL1245"/>
  <c r="AL1239"/>
  <c r="AL1237"/>
  <c r="AL1236"/>
  <c r="AL1246"/>
  <c r="AL1242"/>
  <c r="AL1247"/>
  <c r="AL1248"/>
  <c r="AL1234"/>
  <c r="AL1231"/>
  <c r="AL1229"/>
  <c r="AL1225"/>
  <c r="AL1249"/>
  <c r="AL1250"/>
  <c r="AL1251"/>
  <c r="AL1230"/>
  <c r="AL1235"/>
  <c r="AL1252"/>
  <c r="AL1253"/>
  <c r="AL1254"/>
  <c r="AL1255"/>
  <c r="AL1256"/>
  <c r="AL1243"/>
  <c r="AL1240"/>
  <c r="AL1233"/>
  <c r="AL1232"/>
  <c r="AL1228"/>
  <c r="AL1257"/>
  <c r="AL1226"/>
  <c r="AL1227"/>
  <c r="AL1258"/>
  <c r="AL1259"/>
  <c r="AL1241"/>
  <c r="AL1260"/>
  <c r="AL1261"/>
  <c r="AL1262"/>
  <c r="AL1263"/>
  <c r="AL1264"/>
  <c r="AL1265"/>
  <c r="AL1266"/>
  <c r="AL1267"/>
  <c r="AL1268"/>
  <c r="AL1269"/>
  <c r="AL1270"/>
  <c r="AL1271"/>
  <c r="AL1272"/>
  <c r="AL1273"/>
  <c r="AL1274"/>
  <c r="AL1275"/>
  <c r="AL1276"/>
  <c r="AL1277"/>
  <c r="AL1278"/>
  <c r="AL1279"/>
  <c r="AL1280"/>
  <c r="AL1281"/>
  <c r="AL1282"/>
  <c r="AL1283"/>
  <c r="AL1284"/>
  <c r="AL1285"/>
  <c r="AL1286"/>
  <c r="AL1287"/>
  <c r="AL1288"/>
  <c r="AL1289"/>
  <c r="AL1290"/>
  <c r="AL1291"/>
  <c r="AL1292"/>
  <c r="AL1293"/>
  <c r="AL1294"/>
  <c r="AL1295"/>
  <c r="AL1296"/>
  <c r="AL1297"/>
  <c r="AL1298"/>
  <c r="AL1318"/>
  <c r="AL1312"/>
  <c r="AL1319"/>
  <c r="AL1313"/>
  <c r="AL1308"/>
  <c r="AL1309"/>
  <c r="AL1320"/>
  <c r="AL1316"/>
  <c r="AL1321"/>
  <c r="AL1322"/>
  <c r="AL1310"/>
  <c r="AL1306"/>
  <c r="AL1305"/>
  <c r="AL1304"/>
  <c r="AL1323"/>
  <c r="AL1324"/>
  <c r="AL1325"/>
  <c r="AL1311"/>
  <c r="AL1307"/>
  <c r="AL1326"/>
  <c r="AL1327"/>
  <c r="AL1328"/>
  <c r="AL1329"/>
  <c r="AL1330"/>
  <c r="AL1317"/>
  <c r="AL1314"/>
  <c r="AL1299"/>
  <c r="AL1303"/>
  <c r="AL1302"/>
  <c r="AL1331"/>
  <c r="AL1300"/>
  <c r="AL1301"/>
  <c r="AL1332"/>
  <c r="AL1333"/>
  <c r="AL1315"/>
  <c r="AL1334"/>
  <c r="AL1335"/>
  <c r="AL1336"/>
  <c r="AL1337"/>
  <c r="AL1338"/>
  <c r="AL1339"/>
  <c r="AL1340"/>
  <c r="AL1341"/>
  <c r="AL1342"/>
  <c r="AL1343"/>
  <c r="AL1344"/>
  <c r="AL1345"/>
  <c r="AL1346"/>
  <c r="AL1347"/>
  <c r="AL1348"/>
  <c r="AL1349"/>
  <c r="AL1350"/>
  <c r="AL1351"/>
  <c r="AL1352"/>
  <c r="AL1353"/>
  <c r="AL1354"/>
  <c r="AL1355"/>
  <c r="AL1356"/>
  <c r="AL1357"/>
  <c r="AL1358"/>
  <c r="AL1359"/>
  <c r="AL1360"/>
  <c r="AL1361"/>
  <c r="AL1362"/>
  <c r="AL1363"/>
  <c r="AL1364"/>
  <c r="AL1365"/>
  <c r="AL1366"/>
  <c r="AL1367"/>
  <c r="AL1368"/>
  <c r="AL1369"/>
  <c r="AL1370"/>
  <c r="AL1371"/>
  <c r="AL1372"/>
  <c r="AL1392"/>
  <c r="AL1386"/>
  <c r="AL1393"/>
  <c r="AL1387"/>
  <c r="AL1384"/>
  <c r="AL1381"/>
  <c r="AL1394"/>
  <c r="AL1391"/>
  <c r="AL1407"/>
  <c r="AL1395"/>
  <c r="AL1385"/>
  <c r="AL1378"/>
  <c r="AL1382"/>
  <c r="AL1373"/>
  <c r="AL1396"/>
  <c r="AL1406"/>
  <c r="AL1397"/>
  <c r="AL1383"/>
  <c r="AL1380"/>
  <c r="AL1398"/>
  <c r="AL1399"/>
  <c r="AL1400"/>
  <c r="AL1401"/>
  <c r="AL1402"/>
  <c r="AL1390"/>
  <c r="AL1388"/>
  <c r="AL1374"/>
  <c r="AL1379"/>
  <c r="AL1377"/>
  <c r="AL1403"/>
  <c r="AL1375"/>
  <c r="AL1376"/>
  <c r="AL1404"/>
  <c r="AL1405"/>
  <c r="AL1389"/>
  <c r="AL1408"/>
  <c r="AL1409"/>
  <c r="AL1410"/>
  <c r="AL1411"/>
  <c r="AL1412"/>
  <c r="AL1413"/>
  <c r="AL1414"/>
  <c r="AL1415"/>
  <c r="AL1416"/>
  <c r="AL1417"/>
  <c r="AL1418"/>
  <c r="AL1419"/>
  <c r="AL1420"/>
  <c r="AL1421"/>
  <c r="AL1422"/>
  <c r="AL1423"/>
  <c r="AL1424"/>
  <c r="AL1425"/>
  <c r="AL1426"/>
  <c r="AL1427"/>
  <c r="AL1428"/>
  <c r="AL1429"/>
  <c r="AL1430"/>
  <c r="AL1431"/>
  <c r="AL1432"/>
  <c r="AL1433"/>
  <c r="AL1434"/>
  <c r="AL1435"/>
  <c r="AL1436"/>
  <c r="AL1437"/>
  <c r="AL1438"/>
  <c r="AL1439"/>
  <c r="AL1440"/>
  <c r="AL1441"/>
  <c r="AL1442"/>
  <c r="AL1443"/>
  <c r="AL1444"/>
  <c r="AL1445"/>
  <c r="AL1446"/>
  <c r="AL1466"/>
  <c r="AL1462"/>
  <c r="AL1467"/>
  <c r="AL1461"/>
  <c r="AL1458"/>
  <c r="AL1452"/>
  <c r="AL1468"/>
  <c r="AL1465"/>
  <c r="AL1469"/>
  <c r="AL1470"/>
  <c r="AL1459"/>
  <c r="AL1455"/>
  <c r="AL1457"/>
  <c r="AL1451"/>
  <c r="AL1471"/>
  <c r="AL1481"/>
  <c r="AL1472"/>
  <c r="AL1456"/>
  <c r="AL1454"/>
  <c r="AL1473"/>
  <c r="AL1474"/>
  <c r="AL1475"/>
  <c r="AL1476"/>
  <c r="AL1477"/>
  <c r="AL1463"/>
  <c r="AL1460"/>
  <c r="AL1448"/>
  <c r="AL1453"/>
  <c r="AL1450"/>
  <c r="AL1478"/>
  <c r="AL1447"/>
  <c r="AL1449"/>
  <c r="AL1479"/>
  <c r="AL1480"/>
  <c r="AL1464"/>
  <c r="AL1482"/>
  <c r="AL1483"/>
  <c r="AL1484"/>
  <c r="AL1485"/>
  <c r="AL1486"/>
  <c r="AL1487"/>
  <c r="AL1488"/>
  <c r="AL1489"/>
  <c r="AL1490"/>
  <c r="AL1491"/>
  <c r="AL1492"/>
  <c r="AL1493"/>
  <c r="AL1494"/>
  <c r="AL1495"/>
  <c r="AL1496"/>
  <c r="AL1497"/>
  <c r="AL1498"/>
  <c r="AL1499"/>
  <c r="AL1500"/>
  <c r="AL1501"/>
  <c r="AL1502"/>
  <c r="AL1503"/>
  <c r="AL1504"/>
  <c r="AL1505"/>
  <c r="AL1506"/>
  <c r="AL1507"/>
  <c r="AL1508"/>
  <c r="AL1509"/>
  <c r="AL1510"/>
  <c r="AL1511"/>
  <c r="AL1512"/>
  <c r="AL1513"/>
  <c r="AL1514"/>
  <c r="AL1515"/>
  <c r="AL1516"/>
  <c r="AL1517"/>
  <c r="AL1518"/>
  <c r="AL1519"/>
  <c r="AL1520"/>
  <c r="AL1540"/>
  <c r="AL1537"/>
  <c r="AL1541"/>
  <c r="AL1536"/>
  <c r="AL1533"/>
  <c r="AL1530"/>
  <c r="AL1542"/>
  <c r="AL1539"/>
  <c r="AL1543"/>
  <c r="AL1544"/>
  <c r="AL1532"/>
  <c r="AL1528"/>
  <c r="AL1531"/>
  <c r="AL1521"/>
  <c r="AL1545"/>
  <c r="AL1555"/>
  <c r="AL1546"/>
  <c r="AL1529"/>
  <c r="AL1527"/>
  <c r="AL1547"/>
  <c r="AL1548"/>
  <c r="AL1549"/>
  <c r="AL1550"/>
  <c r="AL1551"/>
  <c r="AL1535"/>
  <c r="AL1534"/>
  <c r="AL1524"/>
  <c r="AL1526"/>
  <c r="AL1525"/>
  <c r="AL1552"/>
  <c r="AL1522"/>
  <c r="AL1523"/>
  <c r="AL1553"/>
  <c r="AL1554"/>
  <c r="AL1538"/>
  <c r="AL1556"/>
  <c r="AL1557"/>
  <c r="AL1558"/>
  <c r="AL1559"/>
  <c r="AL1560"/>
  <c r="AL1561"/>
  <c r="AL1562"/>
  <c r="AL1563"/>
  <c r="AL1564"/>
  <c r="AL1565"/>
  <c r="AL1566"/>
  <c r="AL1567"/>
  <c r="AL1568"/>
  <c r="AL1569"/>
  <c r="AL1570"/>
  <c r="AL1571"/>
  <c r="AL1572"/>
  <c r="AL1573"/>
  <c r="AL1574"/>
  <c r="AL1575"/>
  <c r="AL1576"/>
  <c r="AL1577"/>
  <c r="AL1578"/>
  <c r="AL1579"/>
  <c r="AL1580"/>
  <c r="AL1581"/>
  <c r="AL1582"/>
  <c r="AL1583"/>
  <c r="AL1584"/>
  <c r="AL1585"/>
  <c r="AL1586"/>
  <c r="AL1587"/>
  <c r="AL1588"/>
  <c r="AL1589"/>
  <c r="AL1590"/>
  <c r="AL1591"/>
  <c r="AL1592"/>
  <c r="AL1593"/>
  <c r="AL1594"/>
  <c r="AL1614"/>
  <c r="AL1611"/>
  <c r="AL1615"/>
  <c r="AL1610"/>
  <c r="AL1607"/>
  <c r="AL1604"/>
  <c r="AL1616"/>
  <c r="AL1613"/>
  <c r="AL1617"/>
  <c r="AL1618"/>
  <c r="AL1606"/>
  <c r="AL1605"/>
  <c r="AL1603"/>
  <c r="AL1601"/>
  <c r="AL1619"/>
  <c r="AL1620"/>
  <c r="AL1621"/>
  <c r="AL1602"/>
  <c r="AL1599"/>
  <c r="AL1622"/>
  <c r="AL1623"/>
  <c r="AL1624"/>
  <c r="AL1625"/>
  <c r="AL1626"/>
  <c r="AL1609"/>
  <c r="AL1608"/>
  <c r="AL1597"/>
  <c r="AL1598"/>
  <c r="AL1600"/>
  <c r="AL1627"/>
  <c r="AL1595"/>
  <c r="AL1596"/>
  <c r="AL1628"/>
  <c r="AL1629"/>
  <c r="AL1612"/>
  <c r="AL1630"/>
  <c r="AL1631"/>
  <c r="AL1632"/>
  <c r="AL1633"/>
  <c r="AL1634"/>
  <c r="AL1635"/>
  <c r="AL1636"/>
  <c r="AL1637"/>
  <c r="AL1638"/>
  <c r="AL1639"/>
  <c r="AL1640"/>
  <c r="AL1641"/>
  <c r="AL1642"/>
  <c r="AL1643"/>
  <c r="AL1644"/>
  <c r="AL1645"/>
  <c r="AL1646"/>
  <c r="AL1647"/>
  <c r="AL1648"/>
  <c r="AL1649"/>
  <c r="AL1650"/>
  <c r="AL1651"/>
  <c r="AL1652"/>
  <c r="AL1653"/>
  <c r="AL1654"/>
  <c r="AL1655"/>
  <c r="AL1656"/>
  <c r="AL1657"/>
  <c r="AL1658"/>
  <c r="AL1659"/>
  <c r="AL1660"/>
  <c r="AL1661"/>
  <c r="AL1662"/>
  <c r="AL1663"/>
  <c r="AL1664"/>
  <c r="AL1665"/>
  <c r="AL1666"/>
  <c r="AL1667"/>
  <c r="AL1668"/>
  <c r="AL1688"/>
  <c r="AL1685"/>
  <c r="AL1689"/>
  <c r="AL1683"/>
  <c r="AL1684"/>
  <c r="AL1679"/>
  <c r="AL1690"/>
  <c r="AL1687"/>
  <c r="AL1691"/>
  <c r="AL1692"/>
  <c r="AL1680"/>
  <c r="AL1678"/>
  <c r="AL1675"/>
  <c r="AL1677"/>
  <c r="AL1693"/>
  <c r="AL1703"/>
  <c r="AL1694"/>
  <c r="AL1676"/>
  <c r="AL1673"/>
  <c r="AL1695"/>
  <c r="AL1696"/>
  <c r="AL1697"/>
  <c r="AL1698"/>
  <c r="AL1699"/>
  <c r="AL1681"/>
  <c r="AL1682"/>
  <c r="AL1669"/>
  <c r="AL1672"/>
  <c r="AL1671"/>
  <c r="AL1700"/>
  <c r="AL1674"/>
  <c r="AL1670"/>
  <c r="AL1701"/>
  <c r="AL1702"/>
  <c r="AL1686"/>
  <c r="AL1704"/>
  <c r="AL1705"/>
  <c r="AL1706"/>
  <c r="AL1707"/>
  <c r="AL1708"/>
  <c r="AL1709"/>
  <c r="AL1710"/>
  <c r="AL1711"/>
  <c r="AL1712"/>
  <c r="AL1713"/>
  <c r="AL1714"/>
  <c r="AL1715"/>
  <c r="AL1716"/>
  <c r="AL1717"/>
  <c r="AL1718"/>
  <c r="AL1719"/>
  <c r="AL1720"/>
  <c r="AL1721"/>
  <c r="AL1722"/>
  <c r="AL1723"/>
  <c r="AL1724"/>
  <c r="AL1725"/>
  <c r="AL1726"/>
  <c r="AL1727"/>
  <c r="AL1728"/>
  <c r="AL1729"/>
  <c r="AL1730"/>
  <c r="AL1731"/>
  <c r="AL1732"/>
  <c r="AL1733"/>
  <c r="AL1734"/>
  <c r="AL1735"/>
  <c r="AL1736"/>
  <c r="AL1737"/>
  <c r="AL1738"/>
  <c r="AL1739"/>
  <c r="AL1740"/>
  <c r="AL1741"/>
  <c r="AL1742"/>
  <c r="AL1762"/>
  <c r="AL1758"/>
  <c r="AL1763"/>
  <c r="AL1757"/>
  <c r="AL1759"/>
  <c r="AL1754"/>
  <c r="AL1764"/>
  <c r="AL1761"/>
  <c r="AL1777"/>
  <c r="AL1765"/>
  <c r="AL1753"/>
  <c r="AL1751"/>
  <c r="AL1752"/>
  <c r="AL1748"/>
  <c r="AL1766"/>
  <c r="AL1767"/>
  <c r="AL1768"/>
  <c r="AL1750"/>
  <c r="AL1746"/>
  <c r="AL1769"/>
  <c r="AL1770"/>
  <c r="AL1771"/>
  <c r="AL1772"/>
  <c r="AL1773"/>
  <c r="AL1755"/>
  <c r="AL1756"/>
  <c r="AL1743"/>
  <c r="AL1744"/>
  <c r="AL1745"/>
  <c r="AL1774"/>
  <c r="AL1749"/>
  <c r="AL1747"/>
  <c r="AL1775"/>
  <c r="AL1776"/>
  <c r="AL1760"/>
  <c r="AL1778"/>
  <c r="AL1779"/>
  <c r="AL1780"/>
  <c r="AL1781"/>
  <c r="AL1782"/>
  <c r="AL1783"/>
  <c r="AL1784"/>
  <c r="AL1785"/>
  <c r="AL1786"/>
  <c r="AL1787"/>
  <c r="AL1788"/>
  <c r="AL1789"/>
  <c r="AL1790"/>
  <c r="AL1791"/>
  <c r="AL1792"/>
  <c r="AL1793"/>
  <c r="AL1794"/>
  <c r="AL1795"/>
  <c r="AL1796"/>
  <c r="AL1797"/>
  <c r="AL1798"/>
  <c r="AL1799"/>
  <c r="AL1800"/>
  <c r="AL1801"/>
  <c r="AL1802"/>
  <c r="AL1803"/>
  <c r="AL1804"/>
  <c r="AL1805"/>
  <c r="AL1806"/>
  <c r="AL1807"/>
  <c r="AL1808"/>
  <c r="AL1809"/>
  <c r="AL1810"/>
  <c r="AL1811"/>
  <c r="AL1812"/>
  <c r="AL1813"/>
  <c r="AL1814"/>
  <c r="AL1815"/>
  <c r="AL1816"/>
  <c r="AL1836"/>
  <c r="AL1831"/>
  <c r="AL1837"/>
  <c r="AL1832"/>
  <c r="AL1833"/>
  <c r="AL1828"/>
  <c r="AL1838"/>
  <c r="AL1834"/>
  <c r="AL1839"/>
  <c r="AL1840"/>
  <c r="AL1827"/>
  <c r="AL1825"/>
  <c r="AL1824"/>
  <c r="AL1822"/>
  <c r="AL1841"/>
  <c r="AL1842"/>
  <c r="AL1843"/>
  <c r="AL1823"/>
  <c r="AL1820"/>
  <c r="AL1844"/>
  <c r="AL1845"/>
  <c r="AL1846"/>
  <c r="AL1847"/>
  <c r="AL1848"/>
  <c r="AL1829"/>
  <c r="AL1830"/>
  <c r="AL1817"/>
  <c r="AL1819"/>
  <c r="AL1821"/>
  <c r="AL1849"/>
  <c r="AL1826"/>
  <c r="AL1818"/>
  <c r="AL1850"/>
  <c r="AL1851"/>
  <c r="AL1835"/>
  <c r="AL1852"/>
  <c r="AL1853"/>
  <c r="AL1854"/>
  <c r="AL1855"/>
  <c r="AL1856"/>
  <c r="AL1857"/>
  <c r="AL1858"/>
  <c r="AL1859"/>
  <c r="AL1860"/>
  <c r="AL1861"/>
  <c r="AL1862"/>
  <c r="AL1863"/>
  <c r="AL1864"/>
  <c r="AL1865"/>
  <c r="AL1866"/>
  <c r="AL1867"/>
  <c r="AL1868"/>
  <c r="AL1869"/>
  <c r="AL1870"/>
  <c r="AL1871"/>
  <c r="AL1872"/>
  <c r="AL1873"/>
  <c r="AL1874"/>
  <c r="AL1875"/>
  <c r="AL1876"/>
  <c r="AL1877"/>
  <c r="AL1878"/>
  <c r="AL1879"/>
  <c r="AL1880"/>
  <c r="AL1881"/>
  <c r="AL1882"/>
  <c r="AL1883"/>
  <c r="AL1884"/>
  <c r="AL1885"/>
  <c r="AL1886"/>
  <c r="AL1887"/>
  <c r="AL1888"/>
  <c r="AL1889"/>
  <c r="AL1890"/>
  <c r="AL1910"/>
  <c r="AL1906"/>
  <c r="AL1911"/>
  <c r="AL1905"/>
  <c r="AL1907"/>
  <c r="AL1901"/>
  <c r="AL1912"/>
  <c r="AL1909"/>
  <c r="AL1913"/>
  <c r="AL1914"/>
  <c r="AL1903"/>
  <c r="AL1894"/>
  <c r="AL1898"/>
  <c r="AL1895"/>
  <c r="AL1915"/>
  <c r="AL1916"/>
  <c r="AL1917"/>
  <c r="AL1899"/>
  <c r="AL1893"/>
  <c r="AL1918"/>
  <c r="AL1919"/>
  <c r="AL1920"/>
  <c r="AL1921"/>
  <c r="AL1922"/>
  <c r="AL1902"/>
  <c r="AL1904"/>
  <c r="AL1891"/>
  <c r="AL1900"/>
  <c r="AL1896"/>
  <c r="AL1923"/>
  <c r="AL1897"/>
  <c r="AL1892"/>
  <c r="AL1924"/>
  <c r="AL1925"/>
  <c r="AL1908"/>
  <c r="AL1926"/>
  <c r="AL1927"/>
  <c r="AL1928"/>
  <c r="AL1929"/>
  <c r="AL1930"/>
  <c r="AL1931"/>
  <c r="AL1932"/>
  <c r="AL1933"/>
  <c r="AL1934"/>
  <c r="AL1935"/>
  <c r="AL1936"/>
  <c r="AL1937"/>
  <c r="AL1938"/>
  <c r="AL1939"/>
  <c r="AL1940"/>
  <c r="AL1941"/>
  <c r="AL1942"/>
  <c r="AL1943"/>
  <c r="AL1944"/>
  <c r="AL1945"/>
  <c r="AL1946"/>
  <c r="AL1947"/>
  <c r="AL1948"/>
  <c r="AL1949"/>
  <c r="AL1950"/>
  <c r="AL1951"/>
  <c r="AL1952"/>
  <c r="AL1953"/>
  <c r="AL1954"/>
  <c r="AL1955"/>
  <c r="AL1956"/>
  <c r="AL1957"/>
  <c r="AL1958"/>
  <c r="AL1959"/>
  <c r="AL1960"/>
  <c r="AL1961"/>
  <c r="AL1962"/>
  <c r="AL1963"/>
  <c r="AL1964"/>
  <c r="AL1984"/>
  <c r="AL1965"/>
  <c r="AL1985"/>
  <c r="AL1966"/>
  <c r="AL1967"/>
  <c r="AL1968"/>
  <c r="AL1986"/>
  <c r="AL1969"/>
  <c r="AL1987"/>
  <c r="AL1988"/>
  <c r="AL1970"/>
  <c r="AL1971"/>
  <c r="AL1972"/>
  <c r="AL1973"/>
  <c r="AL1989"/>
  <c r="AL1990"/>
  <c r="AL1991"/>
  <c r="AL1974"/>
  <c r="AL1975"/>
  <c r="AL1992"/>
  <c r="AL1993"/>
  <c r="AL1994"/>
  <c r="AL1995"/>
  <c r="AL1996"/>
  <c r="AL1976"/>
  <c r="AL1977"/>
  <c r="AL1978"/>
  <c r="AL1979"/>
  <c r="AL1980"/>
  <c r="AL1997"/>
  <c r="AL1981"/>
  <c r="AL1982"/>
  <c r="AL1998"/>
  <c r="AL1999"/>
  <c r="AL1983"/>
  <c r="AL2000"/>
  <c r="AL2001"/>
  <c r="AL2002"/>
  <c r="AL2003"/>
  <c r="AL2004"/>
  <c r="AL2005"/>
  <c r="AL2006"/>
  <c r="AL2007"/>
  <c r="AL2008"/>
  <c r="AL2009"/>
  <c r="AL2010"/>
  <c r="AL2011"/>
  <c r="AL2012"/>
  <c r="AL2013"/>
  <c r="AL2014"/>
  <c r="AL2015"/>
  <c r="AL2016"/>
  <c r="AL2017"/>
  <c r="AL2018"/>
  <c r="AL2019"/>
  <c r="AL2020"/>
  <c r="AL2021"/>
  <c r="AL2022"/>
  <c r="AL2023"/>
  <c r="AL2024"/>
  <c r="AL2025"/>
  <c r="AL2026"/>
  <c r="AL2027"/>
  <c r="AL2028"/>
  <c r="AL2029"/>
  <c r="AL2030"/>
  <c r="AL2031"/>
  <c r="AL2032"/>
  <c r="AL2033"/>
  <c r="AL2034"/>
  <c r="AL2035"/>
  <c r="AL2036"/>
  <c r="AL2037"/>
  <c r="AL2038"/>
  <c r="AL2058"/>
  <c r="AL2039"/>
  <c r="AL2059"/>
  <c r="AL2040"/>
  <c r="AL2041"/>
  <c r="AL2042"/>
  <c r="AL2060"/>
  <c r="AL2043"/>
  <c r="AL2061"/>
  <c r="AL2062"/>
  <c r="AL2044"/>
  <c r="AL2045"/>
  <c r="AL2046"/>
  <c r="AL2047"/>
  <c r="AL2063"/>
  <c r="AL2064"/>
  <c r="AL2065"/>
  <c r="AL2048"/>
  <c r="AL2049"/>
  <c r="AL2066"/>
  <c r="AL2067"/>
  <c r="AL2068"/>
  <c r="AL2069"/>
  <c r="AL2070"/>
  <c r="AL2050"/>
  <c r="AL2051"/>
  <c r="AL2052"/>
  <c r="AL2053"/>
  <c r="AL2054"/>
  <c r="AL2071"/>
  <c r="AL2055"/>
  <c r="AL2056"/>
  <c r="AL2072"/>
  <c r="AL2073"/>
  <c r="AL2057"/>
  <c r="AL2"/>
  <c r="AK3"/>
  <c r="AK4"/>
  <c r="AK5"/>
  <c r="AK6"/>
  <c r="AK7"/>
  <c r="AK8"/>
  <c r="AK9"/>
  <c r="AK10"/>
  <c r="AK11"/>
  <c r="AK12"/>
  <c r="AK13"/>
  <c r="AK14"/>
  <c r="AK15"/>
  <c r="AK16"/>
  <c r="AK17"/>
  <c r="AK18"/>
  <c r="AK19"/>
  <c r="AK20"/>
  <c r="AK21"/>
  <c r="AK22"/>
  <c r="AK23"/>
  <c r="AK24"/>
  <c r="AK25"/>
  <c r="AK26"/>
  <c r="AK27"/>
  <c r="AK28"/>
  <c r="AK29"/>
  <c r="AK30"/>
  <c r="AK31"/>
  <c r="AK32"/>
  <c r="AK33"/>
  <c r="AK34"/>
  <c r="AK35"/>
  <c r="AK36"/>
  <c r="AK37"/>
  <c r="AK38"/>
  <c r="AK39"/>
  <c r="AK40"/>
  <c r="AK41"/>
  <c r="AK61"/>
  <c r="AK52"/>
  <c r="AK42"/>
  <c r="AK43"/>
  <c r="AK62"/>
  <c r="AK57"/>
  <c r="AK63"/>
  <c r="AK64"/>
  <c r="AK51"/>
  <c r="AK50"/>
  <c r="AK44"/>
  <c r="AK54"/>
  <c r="AK65"/>
  <c r="AK66"/>
  <c r="AK67"/>
  <c r="AK45"/>
  <c r="AK56"/>
  <c r="AK68"/>
  <c r="AK69"/>
  <c r="AK70"/>
  <c r="AK71"/>
  <c r="AK72"/>
  <c r="AK46"/>
  <c r="AK55"/>
  <c r="AK58"/>
  <c r="AK59"/>
  <c r="AK53"/>
  <c r="AK73"/>
  <c r="AK47"/>
  <c r="AK48"/>
  <c r="AK74"/>
  <c r="AK75"/>
  <c r="AK49"/>
  <c r="AK76"/>
  <c r="AK77"/>
  <c r="AK78"/>
  <c r="AK79"/>
  <c r="AK80"/>
  <c r="AK81"/>
  <c r="AK82"/>
  <c r="AK83"/>
  <c r="AK84"/>
  <c r="AK85"/>
  <c r="AK86"/>
  <c r="AK87"/>
  <c r="AK88"/>
  <c r="AK89"/>
  <c r="AK90"/>
  <c r="AK91"/>
  <c r="AK92"/>
  <c r="AK93"/>
  <c r="AK94"/>
  <c r="AK95"/>
  <c r="AK96"/>
  <c r="AK97"/>
  <c r="AK98"/>
  <c r="AK99"/>
  <c r="AK100"/>
  <c r="AK101"/>
  <c r="AK102"/>
  <c r="AK103"/>
  <c r="AK104"/>
  <c r="AK105"/>
  <c r="AK106"/>
  <c r="AK107"/>
  <c r="AK108"/>
  <c r="AK109"/>
  <c r="AK110"/>
  <c r="AK111"/>
  <c r="AK112"/>
  <c r="AK113"/>
  <c r="AK114"/>
  <c r="AK134"/>
  <c r="AK123"/>
  <c r="AK135"/>
  <c r="AK126"/>
  <c r="AK122"/>
  <c r="AK115"/>
  <c r="AK136"/>
  <c r="AK131"/>
  <c r="AK137"/>
  <c r="AK138"/>
  <c r="AK128"/>
  <c r="AK124"/>
  <c r="AK116"/>
  <c r="AK125"/>
  <c r="AK139"/>
  <c r="AK140"/>
  <c r="AK141"/>
  <c r="AK117"/>
  <c r="AK130"/>
  <c r="AK142"/>
  <c r="AK143"/>
  <c r="AK144"/>
  <c r="AK145"/>
  <c r="AK146"/>
  <c r="AK121"/>
  <c r="AK129"/>
  <c r="AK132"/>
  <c r="AK133"/>
  <c r="AK127"/>
  <c r="AK147"/>
  <c r="AK118"/>
  <c r="AK119"/>
  <c r="AK148"/>
  <c r="AK149"/>
  <c r="AK120"/>
  <c r="AK150"/>
  <c r="AK151"/>
  <c r="AK152"/>
  <c r="AK153"/>
  <c r="AK154"/>
  <c r="AK155"/>
  <c r="AK156"/>
  <c r="AK157"/>
  <c r="AK158"/>
  <c r="AK159"/>
  <c r="AK160"/>
  <c r="AK161"/>
  <c r="AK162"/>
  <c r="AK163"/>
  <c r="AK164"/>
  <c r="AK165"/>
  <c r="AK166"/>
  <c r="AK167"/>
  <c r="AK168"/>
  <c r="AK169"/>
  <c r="AK170"/>
  <c r="AK171"/>
  <c r="AK172"/>
  <c r="AK173"/>
  <c r="AK174"/>
  <c r="AK175"/>
  <c r="AK176"/>
  <c r="AK177"/>
  <c r="AK178"/>
  <c r="AK179"/>
  <c r="AK180"/>
  <c r="AK181"/>
  <c r="AK182"/>
  <c r="AK183"/>
  <c r="AK184"/>
  <c r="AK185"/>
  <c r="AK186"/>
  <c r="AK187"/>
  <c r="AK188"/>
  <c r="AK208"/>
  <c r="AK189"/>
  <c r="AK209"/>
  <c r="AK199"/>
  <c r="AK196"/>
  <c r="AK198"/>
  <c r="AK210"/>
  <c r="AK203"/>
  <c r="AK211"/>
  <c r="AK212"/>
  <c r="AK201"/>
  <c r="AK197"/>
  <c r="AK190"/>
  <c r="AK200"/>
  <c r="AK213"/>
  <c r="AK214"/>
  <c r="AK215"/>
  <c r="AK191"/>
  <c r="AK206"/>
  <c r="AK216"/>
  <c r="AK217"/>
  <c r="AK218"/>
  <c r="AK219"/>
  <c r="AK220"/>
  <c r="AK192"/>
  <c r="AK204"/>
  <c r="AK205"/>
  <c r="AK207"/>
  <c r="AK202"/>
  <c r="AK221"/>
  <c r="AK193"/>
  <c r="AK194"/>
  <c r="AK222"/>
  <c r="AK223"/>
  <c r="AK195"/>
  <c r="AK224"/>
  <c r="AK225"/>
  <c r="AK226"/>
  <c r="AK227"/>
  <c r="AK228"/>
  <c r="AK229"/>
  <c r="AK230"/>
  <c r="AK231"/>
  <c r="AK232"/>
  <c r="AK233"/>
  <c r="AK234"/>
  <c r="AK235"/>
  <c r="AK236"/>
  <c r="AK237"/>
  <c r="AK238"/>
  <c r="AK239"/>
  <c r="AK240"/>
  <c r="AK241"/>
  <c r="AK242"/>
  <c r="AK243"/>
  <c r="AK244"/>
  <c r="AK245"/>
  <c r="AK246"/>
  <c r="AK247"/>
  <c r="AK248"/>
  <c r="AK249"/>
  <c r="AK250"/>
  <c r="AK251"/>
  <c r="AK252"/>
  <c r="AK253"/>
  <c r="AK254"/>
  <c r="AK255"/>
  <c r="AK256"/>
  <c r="AK257"/>
  <c r="AK258"/>
  <c r="AK259"/>
  <c r="AK260"/>
  <c r="AK261"/>
  <c r="AK262"/>
  <c r="AK282"/>
  <c r="AK263"/>
  <c r="AK283"/>
  <c r="AK272"/>
  <c r="AK264"/>
  <c r="AK270"/>
  <c r="AK284"/>
  <c r="AK278"/>
  <c r="AK285"/>
  <c r="AK286"/>
  <c r="AK274"/>
  <c r="AK273"/>
  <c r="AK265"/>
  <c r="AK275"/>
  <c r="AK287"/>
  <c r="AK288"/>
  <c r="AK289"/>
  <c r="AK266"/>
  <c r="AK279"/>
  <c r="AK290"/>
  <c r="AK291"/>
  <c r="AK292"/>
  <c r="AK293"/>
  <c r="AK294"/>
  <c r="AK271"/>
  <c r="AK277"/>
  <c r="AK280"/>
  <c r="AK281"/>
  <c r="AK276"/>
  <c r="AK295"/>
  <c r="AK267"/>
  <c r="AK268"/>
  <c r="AK296"/>
  <c r="AK297"/>
  <c r="AK269"/>
  <c r="AK298"/>
  <c r="AK299"/>
  <c r="AK300"/>
  <c r="AK301"/>
  <c r="AK302"/>
  <c r="AK303"/>
  <c r="AK304"/>
  <c r="AK305"/>
  <c r="AK306"/>
  <c r="AK307"/>
  <c r="AK308"/>
  <c r="AK309"/>
  <c r="AK310"/>
  <c r="AK311"/>
  <c r="AK312"/>
  <c r="AK313"/>
  <c r="AK314"/>
  <c r="AK315"/>
  <c r="AK316"/>
  <c r="AK317"/>
  <c r="AK318"/>
  <c r="AK319"/>
  <c r="AK320"/>
  <c r="AK321"/>
  <c r="AK322"/>
  <c r="AK323"/>
  <c r="AK324"/>
  <c r="AK325"/>
  <c r="AK326"/>
  <c r="AK327"/>
  <c r="AK328"/>
  <c r="AK329"/>
  <c r="AK330"/>
  <c r="AK331"/>
  <c r="AK332"/>
  <c r="AK333"/>
  <c r="AK334"/>
  <c r="AK335"/>
  <c r="AK336"/>
  <c r="AK356"/>
  <c r="AK337"/>
  <c r="AK357"/>
  <c r="AK346"/>
  <c r="AK344"/>
  <c r="AK345"/>
  <c r="AK358"/>
  <c r="AK351"/>
  <c r="AK359"/>
  <c r="AK360"/>
  <c r="AK348"/>
  <c r="AK350"/>
  <c r="AK338"/>
  <c r="AK347"/>
  <c r="AK361"/>
  <c r="AK362"/>
  <c r="AK363"/>
  <c r="AK339"/>
  <c r="AK352"/>
  <c r="AK364"/>
  <c r="AK365"/>
  <c r="AK366"/>
  <c r="AK367"/>
  <c r="AK368"/>
  <c r="AK343"/>
  <c r="AK349"/>
  <c r="AK353"/>
  <c r="AK355"/>
  <c r="AK354"/>
  <c r="AK369"/>
  <c r="AK340"/>
  <c r="AK341"/>
  <c r="AK370"/>
  <c r="AK371"/>
  <c r="AK342"/>
  <c r="AK372"/>
  <c r="AK373"/>
  <c r="AK374"/>
  <c r="AK375"/>
  <c r="AK376"/>
  <c r="AK377"/>
  <c r="AK378"/>
  <c r="AK379"/>
  <c r="AK380"/>
  <c r="AK381"/>
  <c r="AK382"/>
  <c r="AK383"/>
  <c r="AK384"/>
  <c r="AK385"/>
  <c r="AK386"/>
  <c r="AK387"/>
  <c r="AK388"/>
  <c r="AK389"/>
  <c r="AK390"/>
  <c r="AK391"/>
  <c r="AK392"/>
  <c r="AK393"/>
  <c r="AK394"/>
  <c r="AK395"/>
  <c r="AK396"/>
  <c r="AK397"/>
  <c r="AK398"/>
  <c r="AK399"/>
  <c r="AK400"/>
  <c r="AK401"/>
  <c r="AK402"/>
  <c r="AK403"/>
  <c r="AK404"/>
  <c r="AK405"/>
  <c r="AK406"/>
  <c r="AK407"/>
  <c r="AK408"/>
  <c r="AK409"/>
  <c r="AK410"/>
  <c r="AK430"/>
  <c r="AK411"/>
  <c r="AK431"/>
  <c r="AK418"/>
  <c r="AK416"/>
  <c r="AK419"/>
  <c r="AK432"/>
  <c r="AK427"/>
  <c r="AK433"/>
  <c r="AK434"/>
  <c r="AK421"/>
  <c r="AK422"/>
  <c r="AK412"/>
  <c r="AK423"/>
  <c r="AK435"/>
  <c r="AK436"/>
  <c r="AK437"/>
  <c r="AK413"/>
  <c r="AK426"/>
  <c r="AK438"/>
  <c r="AK439"/>
  <c r="AK440"/>
  <c r="AK441"/>
  <c r="AK442"/>
  <c r="AK420"/>
  <c r="AK424"/>
  <c r="AK425"/>
  <c r="AK429"/>
  <c r="AK428"/>
  <c r="AK443"/>
  <c r="AK414"/>
  <c r="AK415"/>
  <c r="AK444"/>
  <c r="AK445"/>
  <c r="AK417"/>
  <c r="AK446"/>
  <c r="AK447"/>
  <c r="AK448"/>
  <c r="AK449"/>
  <c r="AK450"/>
  <c r="AK451"/>
  <c r="AK452"/>
  <c r="AK453"/>
  <c r="AK454"/>
  <c r="AK455"/>
  <c r="AK456"/>
  <c r="AK457"/>
  <c r="AK458"/>
  <c r="AK459"/>
  <c r="AK460"/>
  <c r="AK461"/>
  <c r="AK462"/>
  <c r="AK463"/>
  <c r="AK464"/>
  <c r="AK465"/>
  <c r="AK466"/>
  <c r="AK467"/>
  <c r="AK468"/>
  <c r="AK469"/>
  <c r="AK470"/>
  <c r="AK471"/>
  <c r="AK472"/>
  <c r="AK473"/>
  <c r="AK474"/>
  <c r="AK475"/>
  <c r="AK476"/>
  <c r="AK477"/>
  <c r="AK478"/>
  <c r="AK479"/>
  <c r="AK480"/>
  <c r="AK481"/>
  <c r="AK482"/>
  <c r="AK483"/>
  <c r="AK484"/>
  <c r="AK504"/>
  <c r="AK485"/>
  <c r="AK505"/>
  <c r="AK492"/>
  <c r="AK489"/>
  <c r="AK498"/>
  <c r="AK506"/>
  <c r="AK500"/>
  <c r="AK507"/>
  <c r="AK508"/>
  <c r="AK494"/>
  <c r="AK495"/>
  <c r="AK490"/>
  <c r="AK497"/>
  <c r="AK509"/>
  <c r="AK510"/>
  <c r="AK511"/>
  <c r="AK486"/>
  <c r="AK501"/>
  <c r="AK512"/>
  <c r="AK513"/>
  <c r="AK514"/>
  <c r="AK515"/>
  <c r="AK516"/>
  <c r="AK493"/>
  <c r="AK499"/>
  <c r="AK496"/>
  <c r="AK503"/>
  <c r="AK502"/>
  <c r="AK517"/>
  <c r="AK487"/>
  <c r="AK488"/>
  <c r="AK518"/>
  <c r="AK519"/>
  <c r="AK491"/>
  <c r="AK520"/>
  <c r="AK521"/>
  <c r="AK522"/>
  <c r="AK523"/>
  <c r="AK524"/>
  <c r="AK525"/>
  <c r="AK526"/>
  <c r="AK527"/>
  <c r="AK528"/>
  <c r="AK529"/>
  <c r="AK530"/>
  <c r="AK531"/>
  <c r="AK532"/>
  <c r="AK533"/>
  <c r="AK534"/>
  <c r="AK535"/>
  <c r="AK536"/>
  <c r="AK537"/>
  <c r="AK538"/>
  <c r="AK539"/>
  <c r="AK540"/>
  <c r="AK541"/>
  <c r="AK542"/>
  <c r="AK543"/>
  <c r="AK544"/>
  <c r="AK545"/>
  <c r="AK546"/>
  <c r="AK547"/>
  <c r="AK548"/>
  <c r="AK549"/>
  <c r="AK550"/>
  <c r="AK551"/>
  <c r="AK552"/>
  <c r="AK553"/>
  <c r="AK554"/>
  <c r="AK555"/>
  <c r="AK556"/>
  <c r="AK557"/>
  <c r="AK558"/>
  <c r="AK578"/>
  <c r="AK559"/>
  <c r="AK579"/>
  <c r="AK566"/>
  <c r="AK563"/>
  <c r="AK577"/>
  <c r="AK580"/>
  <c r="AK574"/>
  <c r="AK581"/>
  <c r="AK582"/>
  <c r="AK570"/>
  <c r="AK569"/>
  <c r="AK564"/>
  <c r="AK572"/>
  <c r="AK583"/>
  <c r="AK584"/>
  <c r="AK585"/>
  <c r="AK560"/>
  <c r="AK573"/>
  <c r="AK586"/>
  <c r="AK587"/>
  <c r="AK588"/>
  <c r="AK589"/>
  <c r="AK590"/>
  <c r="AK571"/>
  <c r="AK575"/>
  <c r="AK567"/>
  <c r="AK576"/>
  <c r="AK568"/>
  <c r="AK591"/>
  <c r="AK561"/>
  <c r="AK562"/>
  <c r="AK592"/>
  <c r="AK593"/>
  <c r="AK565"/>
  <c r="AK594"/>
  <c r="AK595"/>
  <c r="AK596"/>
  <c r="AK597"/>
  <c r="AK598"/>
  <c r="AK599"/>
  <c r="AK600"/>
  <c r="AK601"/>
  <c r="AK602"/>
  <c r="AK603"/>
  <c r="AK604"/>
  <c r="AK605"/>
  <c r="AK606"/>
  <c r="AK607"/>
  <c r="AK608"/>
  <c r="AK609"/>
  <c r="AK610"/>
  <c r="AK611"/>
  <c r="AK612"/>
  <c r="AK613"/>
  <c r="AK614"/>
  <c r="AK615"/>
  <c r="AK616"/>
  <c r="AK617"/>
  <c r="AK618"/>
  <c r="AK619"/>
  <c r="AK620"/>
  <c r="AK621"/>
  <c r="AK622"/>
  <c r="AK623"/>
  <c r="AK624"/>
  <c r="AK625"/>
  <c r="AK626"/>
  <c r="AK627"/>
  <c r="AK628"/>
  <c r="AK629"/>
  <c r="AK630"/>
  <c r="AK631"/>
  <c r="AK632"/>
  <c r="AK652"/>
  <c r="AK637"/>
  <c r="AK653"/>
  <c r="AK643"/>
  <c r="AK636"/>
  <c r="AK650"/>
  <c r="AK654"/>
  <c r="AK646"/>
  <c r="AK655"/>
  <c r="AK656"/>
  <c r="AK642"/>
  <c r="AK644"/>
  <c r="AK640"/>
  <c r="AK647"/>
  <c r="AK657"/>
  <c r="AK658"/>
  <c r="AK659"/>
  <c r="AK635"/>
  <c r="AK648"/>
  <c r="AK660"/>
  <c r="AK661"/>
  <c r="AK662"/>
  <c r="AK663"/>
  <c r="AK664"/>
  <c r="AK651"/>
  <c r="AK649"/>
  <c r="AK639"/>
  <c r="AK645"/>
  <c r="AK641"/>
  <c r="AK665"/>
  <c r="AK633"/>
  <c r="AK634"/>
  <c r="AK666"/>
  <c r="AK667"/>
  <c r="AK638"/>
  <c r="AK668"/>
  <c r="AK669"/>
  <c r="AK670"/>
  <c r="AK671"/>
  <c r="AK672"/>
  <c r="AK673"/>
  <c r="AK674"/>
  <c r="AK675"/>
  <c r="AK676"/>
  <c r="AK677"/>
  <c r="AK678"/>
  <c r="AK679"/>
  <c r="AK680"/>
  <c r="AK681"/>
  <c r="AK682"/>
  <c r="AK683"/>
  <c r="AK684"/>
  <c r="AK685"/>
  <c r="AK686"/>
  <c r="AK687"/>
  <c r="AK688"/>
  <c r="AK689"/>
  <c r="AK690"/>
  <c r="AK691"/>
  <c r="AK692"/>
  <c r="AK693"/>
  <c r="AK694"/>
  <c r="AK695"/>
  <c r="AK696"/>
  <c r="AK697"/>
  <c r="AK698"/>
  <c r="AK699"/>
  <c r="AK700"/>
  <c r="AK701"/>
  <c r="AK702"/>
  <c r="AK703"/>
  <c r="AK704"/>
  <c r="AK705"/>
  <c r="AK706"/>
  <c r="AK726"/>
  <c r="AK717"/>
  <c r="AK727"/>
  <c r="AK718"/>
  <c r="AK708"/>
  <c r="AK723"/>
  <c r="AK728"/>
  <c r="AK722"/>
  <c r="AK729"/>
  <c r="AK730"/>
  <c r="AK716"/>
  <c r="AK719"/>
  <c r="AK714"/>
  <c r="AK720"/>
  <c r="AK731"/>
  <c r="AK732"/>
  <c r="AK733"/>
  <c r="AK711"/>
  <c r="AK721"/>
  <c r="AK734"/>
  <c r="AK735"/>
  <c r="AK736"/>
  <c r="AK737"/>
  <c r="AK738"/>
  <c r="AK725"/>
  <c r="AK724"/>
  <c r="AK712"/>
  <c r="AK715"/>
  <c r="AK709"/>
  <c r="AK739"/>
  <c r="AK710"/>
  <c r="AK707"/>
  <c r="AK740"/>
  <c r="AK741"/>
  <c r="AK713"/>
  <c r="AK742"/>
  <c r="AK743"/>
  <c r="AK744"/>
  <c r="AK745"/>
  <c r="AK746"/>
  <c r="AK747"/>
  <c r="AK748"/>
  <c r="AK749"/>
  <c r="AK750"/>
  <c r="AK751"/>
  <c r="AK752"/>
  <c r="AK753"/>
  <c r="AK754"/>
  <c r="AK755"/>
  <c r="AK756"/>
  <c r="AK757"/>
  <c r="AK758"/>
  <c r="AK759"/>
  <c r="AK760"/>
  <c r="AK761"/>
  <c r="AK762"/>
  <c r="AK763"/>
  <c r="AK764"/>
  <c r="AK765"/>
  <c r="AK766"/>
  <c r="AK767"/>
  <c r="AK768"/>
  <c r="AK769"/>
  <c r="AK770"/>
  <c r="AK771"/>
  <c r="AK772"/>
  <c r="AK773"/>
  <c r="AK774"/>
  <c r="AK775"/>
  <c r="AK776"/>
  <c r="AK777"/>
  <c r="AK778"/>
  <c r="AK779"/>
  <c r="AK780"/>
  <c r="AK800"/>
  <c r="AK796"/>
  <c r="AK801"/>
  <c r="AK795"/>
  <c r="AK788"/>
  <c r="AK790"/>
  <c r="AK802"/>
  <c r="AK797"/>
  <c r="AK803"/>
  <c r="AK804"/>
  <c r="AK791"/>
  <c r="AK789"/>
  <c r="AK785"/>
  <c r="AK793"/>
  <c r="AK805"/>
  <c r="AK806"/>
  <c r="AK807"/>
  <c r="AK787"/>
  <c r="AK794"/>
  <c r="AK808"/>
  <c r="AK809"/>
  <c r="AK810"/>
  <c r="AK811"/>
  <c r="AK812"/>
  <c r="AK799"/>
  <c r="AK798"/>
  <c r="AK781"/>
  <c r="AK782"/>
  <c r="AK783"/>
  <c r="AK813"/>
  <c r="AK784"/>
  <c r="AK786"/>
  <c r="AK814"/>
  <c r="AK815"/>
  <c r="AK792"/>
  <c r="AK816"/>
  <c r="AK817"/>
  <c r="AK818"/>
  <c r="AK819"/>
  <c r="AK820"/>
  <c r="AK821"/>
  <c r="AK822"/>
  <c r="AK823"/>
  <c r="AK824"/>
  <c r="AK825"/>
  <c r="AK826"/>
  <c r="AK827"/>
  <c r="AK828"/>
  <c r="AK829"/>
  <c r="AK830"/>
  <c r="AK831"/>
  <c r="AK832"/>
  <c r="AK833"/>
  <c r="AK834"/>
  <c r="AK835"/>
  <c r="AK836"/>
  <c r="AK837"/>
  <c r="AK838"/>
  <c r="AK839"/>
  <c r="AK840"/>
  <c r="AK841"/>
  <c r="AK842"/>
  <c r="AK843"/>
  <c r="AK844"/>
  <c r="AK845"/>
  <c r="AK846"/>
  <c r="AK847"/>
  <c r="AK848"/>
  <c r="AK849"/>
  <c r="AK850"/>
  <c r="AK851"/>
  <c r="AK852"/>
  <c r="AK853"/>
  <c r="AK854"/>
  <c r="AK874"/>
  <c r="AK870"/>
  <c r="AK875"/>
  <c r="AK869"/>
  <c r="AK867"/>
  <c r="AK860"/>
  <c r="AK876"/>
  <c r="AK872"/>
  <c r="AK877"/>
  <c r="AK878"/>
  <c r="AK863"/>
  <c r="AK862"/>
  <c r="AK865"/>
  <c r="AK861"/>
  <c r="AK879"/>
  <c r="AK880"/>
  <c r="AK881"/>
  <c r="AK864"/>
  <c r="AK866"/>
  <c r="AK882"/>
  <c r="AK883"/>
  <c r="AK884"/>
  <c r="AK885"/>
  <c r="AK886"/>
  <c r="AK873"/>
  <c r="AK871"/>
  <c r="AK855"/>
  <c r="AK856"/>
  <c r="AK857"/>
  <c r="AK887"/>
  <c r="AK858"/>
  <c r="AK859"/>
  <c r="AK888"/>
  <c r="AK889"/>
  <c r="AK868"/>
  <c r="AK890"/>
  <c r="AK891"/>
  <c r="AK892"/>
  <c r="AK893"/>
  <c r="AK894"/>
  <c r="AK895"/>
  <c r="AK896"/>
  <c r="AK897"/>
  <c r="AK898"/>
  <c r="AK899"/>
  <c r="AK900"/>
  <c r="AK901"/>
  <c r="AK902"/>
  <c r="AK903"/>
  <c r="AK904"/>
  <c r="AK905"/>
  <c r="AK906"/>
  <c r="AK907"/>
  <c r="AK908"/>
  <c r="AK909"/>
  <c r="AK910"/>
  <c r="AK911"/>
  <c r="AK912"/>
  <c r="AK913"/>
  <c r="AK914"/>
  <c r="AK915"/>
  <c r="AK916"/>
  <c r="AK917"/>
  <c r="AK918"/>
  <c r="AK919"/>
  <c r="AK920"/>
  <c r="AK921"/>
  <c r="AK922"/>
  <c r="AK923"/>
  <c r="AK924"/>
  <c r="AK925"/>
  <c r="AK926"/>
  <c r="AK927"/>
  <c r="AK928"/>
  <c r="AK948"/>
  <c r="AK944"/>
  <c r="AK949"/>
  <c r="AK943"/>
  <c r="AK942"/>
  <c r="AK929"/>
  <c r="AK950"/>
  <c r="AK946"/>
  <c r="AK951"/>
  <c r="AK952"/>
  <c r="AK938"/>
  <c r="AK936"/>
  <c r="AK930"/>
  <c r="AK937"/>
  <c r="AK953"/>
  <c r="AK954"/>
  <c r="AK955"/>
  <c r="AK939"/>
  <c r="AK940"/>
  <c r="AK956"/>
  <c r="AK957"/>
  <c r="AK958"/>
  <c r="AK959"/>
  <c r="AK960"/>
  <c r="AK947"/>
  <c r="AK941"/>
  <c r="AK931"/>
  <c r="AK932"/>
  <c r="AK933"/>
  <c r="AK961"/>
  <c r="AK934"/>
  <c r="AK935"/>
  <c r="AK962"/>
  <c r="AK963"/>
  <c r="AK945"/>
  <c r="AK964"/>
  <c r="AK965"/>
  <c r="AK966"/>
  <c r="AK967"/>
  <c r="AK968"/>
  <c r="AK969"/>
  <c r="AK970"/>
  <c r="AK971"/>
  <c r="AK972"/>
  <c r="AK973"/>
  <c r="AK974"/>
  <c r="AK975"/>
  <c r="AK976"/>
  <c r="AK977"/>
  <c r="AK978"/>
  <c r="AK979"/>
  <c r="AK980"/>
  <c r="AK981"/>
  <c r="AK982"/>
  <c r="AK983"/>
  <c r="AK984"/>
  <c r="AK985"/>
  <c r="AK986"/>
  <c r="AK987"/>
  <c r="AK988"/>
  <c r="AK989"/>
  <c r="AK990"/>
  <c r="AK991"/>
  <c r="AK992"/>
  <c r="AK993"/>
  <c r="AK994"/>
  <c r="AK995"/>
  <c r="AK996"/>
  <c r="AK997"/>
  <c r="AK998"/>
  <c r="AK999"/>
  <c r="AK1000"/>
  <c r="AK1001"/>
  <c r="AK1002"/>
  <c r="AK1022"/>
  <c r="AK1016"/>
  <c r="AK1023"/>
  <c r="AK1018"/>
  <c r="AK1015"/>
  <c r="AK1008"/>
  <c r="AK1024"/>
  <c r="AK1020"/>
  <c r="AK1025"/>
  <c r="AK1026"/>
  <c r="AK1012"/>
  <c r="AK1010"/>
  <c r="AK1003"/>
  <c r="AK1011"/>
  <c r="AK1027"/>
  <c r="AK1028"/>
  <c r="AK1029"/>
  <c r="AK1013"/>
  <c r="AK1014"/>
  <c r="AK1030"/>
  <c r="AK1031"/>
  <c r="AK1032"/>
  <c r="AK1033"/>
  <c r="AK1034"/>
  <c r="AK1021"/>
  <c r="AK1017"/>
  <c r="AK1004"/>
  <c r="AK1005"/>
  <c r="AK1006"/>
  <c r="AK1035"/>
  <c r="AK1009"/>
  <c r="AK1007"/>
  <c r="AK1036"/>
  <c r="AK1037"/>
  <c r="AK1019"/>
  <c r="AK1038"/>
  <c r="AK1039"/>
  <c r="AK1040"/>
  <c r="AK1041"/>
  <c r="AK1042"/>
  <c r="AK1043"/>
  <c r="AK1044"/>
  <c r="AK1045"/>
  <c r="AK1046"/>
  <c r="AK1047"/>
  <c r="AK1048"/>
  <c r="AK1049"/>
  <c r="AK1050"/>
  <c r="AK1051"/>
  <c r="AK1052"/>
  <c r="AK1053"/>
  <c r="AK1054"/>
  <c r="AK1055"/>
  <c r="AK1056"/>
  <c r="AK1057"/>
  <c r="AK1058"/>
  <c r="AK1059"/>
  <c r="AK1060"/>
  <c r="AK1061"/>
  <c r="AK1062"/>
  <c r="AK1063"/>
  <c r="AK1064"/>
  <c r="AK1065"/>
  <c r="AK1066"/>
  <c r="AK1067"/>
  <c r="AK1068"/>
  <c r="AK1069"/>
  <c r="AK1070"/>
  <c r="AK1071"/>
  <c r="AK1072"/>
  <c r="AK1073"/>
  <c r="AK1074"/>
  <c r="AK1075"/>
  <c r="AK1076"/>
  <c r="AK1096"/>
  <c r="AK1092"/>
  <c r="AK1097"/>
  <c r="AK1091"/>
  <c r="AK1087"/>
  <c r="AK1083"/>
  <c r="AK1098"/>
  <c r="AK1094"/>
  <c r="AK1099"/>
  <c r="AK1100"/>
  <c r="AK1086"/>
  <c r="AK1089"/>
  <c r="AK1081"/>
  <c r="AK1082"/>
  <c r="AK1101"/>
  <c r="AK1102"/>
  <c r="AK1103"/>
  <c r="AK1085"/>
  <c r="AK1088"/>
  <c r="AK1104"/>
  <c r="AK1105"/>
  <c r="AK1106"/>
  <c r="AK1107"/>
  <c r="AK1108"/>
  <c r="AK1095"/>
  <c r="AK1090"/>
  <c r="AK1077"/>
  <c r="AK1078"/>
  <c r="AK1080"/>
  <c r="AK1109"/>
  <c r="AK1084"/>
  <c r="AK1079"/>
  <c r="AK1110"/>
  <c r="AK1111"/>
  <c r="AK1093"/>
  <c r="AK1112"/>
  <c r="AK1113"/>
  <c r="AK1114"/>
  <c r="AK1115"/>
  <c r="AK1116"/>
  <c r="AK1117"/>
  <c r="AK1118"/>
  <c r="AK1119"/>
  <c r="AK1120"/>
  <c r="AK1121"/>
  <c r="AK1122"/>
  <c r="AK1123"/>
  <c r="AK1124"/>
  <c r="AK1125"/>
  <c r="AK1126"/>
  <c r="AK1127"/>
  <c r="AK1128"/>
  <c r="AK1129"/>
  <c r="AK1130"/>
  <c r="AK1131"/>
  <c r="AK1132"/>
  <c r="AK1133"/>
  <c r="AK1134"/>
  <c r="AK1135"/>
  <c r="AK1136"/>
  <c r="AK1137"/>
  <c r="AK1138"/>
  <c r="AK1139"/>
  <c r="AK1140"/>
  <c r="AK1141"/>
  <c r="AK1142"/>
  <c r="AK1143"/>
  <c r="AK1144"/>
  <c r="AK1145"/>
  <c r="AK1146"/>
  <c r="AK1147"/>
  <c r="AK1148"/>
  <c r="AK1149"/>
  <c r="AK1150"/>
  <c r="AK1170"/>
  <c r="AK1164"/>
  <c r="AK1171"/>
  <c r="AK1165"/>
  <c r="AK1163"/>
  <c r="AK1158"/>
  <c r="AK1172"/>
  <c r="AK1168"/>
  <c r="AK1173"/>
  <c r="AK1174"/>
  <c r="AK1160"/>
  <c r="AK1162"/>
  <c r="AK1156"/>
  <c r="AK1151"/>
  <c r="AK1175"/>
  <c r="AK1176"/>
  <c r="AK1177"/>
  <c r="AK1161"/>
  <c r="AK1159"/>
  <c r="AK1178"/>
  <c r="AK1179"/>
  <c r="AK1180"/>
  <c r="AK1181"/>
  <c r="AK1182"/>
  <c r="AK1169"/>
  <c r="AK1166"/>
  <c r="AK1152"/>
  <c r="AK1157"/>
  <c r="AK1153"/>
  <c r="AK1183"/>
  <c r="AK1155"/>
  <c r="AK1154"/>
  <c r="AK1184"/>
  <c r="AK1185"/>
  <c r="AK1167"/>
  <c r="AK1186"/>
  <c r="AK1187"/>
  <c r="AK1188"/>
  <c r="AK1189"/>
  <c r="AK1190"/>
  <c r="AK1191"/>
  <c r="AK1192"/>
  <c r="AK1193"/>
  <c r="AK1194"/>
  <c r="AK1195"/>
  <c r="AK1196"/>
  <c r="AK1197"/>
  <c r="AK1198"/>
  <c r="AK1199"/>
  <c r="AK1200"/>
  <c r="AK1201"/>
  <c r="AK1202"/>
  <c r="AK1203"/>
  <c r="AK1204"/>
  <c r="AK1205"/>
  <c r="AK1206"/>
  <c r="AK1207"/>
  <c r="AK1208"/>
  <c r="AK1209"/>
  <c r="AK1210"/>
  <c r="AK1211"/>
  <c r="AK1212"/>
  <c r="AK1213"/>
  <c r="AK1214"/>
  <c r="AK1215"/>
  <c r="AK1216"/>
  <c r="AK1217"/>
  <c r="AK1218"/>
  <c r="AK1219"/>
  <c r="AK1220"/>
  <c r="AK1221"/>
  <c r="AK1222"/>
  <c r="AK1223"/>
  <c r="AK1224"/>
  <c r="AK1244"/>
  <c r="AK1238"/>
  <c r="AK1245"/>
  <c r="AK1239"/>
  <c r="AK1237"/>
  <c r="AK1236"/>
  <c r="AK1246"/>
  <c r="AK1242"/>
  <c r="AK1247"/>
  <c r="AK1248"/>
  <c r="AK1234"/>
  <c r="AK1231"/>
  <c r="AK1229"/>
  <c r="AK1225"/>
  <c r="AK1249"/>
  <c r="AK1250"/>
  <c r="AK1251"/>
  <c r="AK1230"/>
  <c r="AK1235"/>
  <c r="AK1252"/>
  <c r="AK1253"/>
  <c r="AK1254"/>
  <c r="AK1255"/>
  <c r="AK1256"/>
  <c r="AK1243"/>
  <c r="AK1240"/>
  <c r="AK1233"/>
  <c r="AK1232"/>
  <c r="AK1228"/>
  <c r="AK1257"/>
  <c r="AK1226"/>
  <c r="AK1227"/>
  <c r="AK1258"/>
  <c r="AK1259"/>
  <c r="AK1241"/>
  <c r="AK1260"/>
  <c r="AK1261"/>
  <c r="AK1262"/>
  <c r="AK1263"/>
  <c r="AK1264"/>
  <c r="AK1265"/>
  <c r="AK1266"/>
  <c r="AK1267"/>
  <c r="AK1268"/>
  <c r="AK1269"/>
  <c r="AK1270"/>
  <c r="AK1271"/>
  <c r="AK1272"/>
  <c r="AK1273"/>
  <c r="AK1274"/>
  <c r="AK1275"/>
  <c r="AK1276"/>
  <c r="AK1277"/>
  <c r="AK1278"/>
  <c r="AK1279"/>
  <c r="AK1280"/>
  <c r="AK1281"/>
  <c r="AK1282"/>
  <c r="AK1283"/>
  <c r="AK1284"/>
  <c r="AK1285"/>
  <c r="AK1286"/>
  <c r="AK1287"/>
  <c r="AK1288"/>
  <c r="AK1289"/>
  <c r="AK1290"/>
  <c r="AK1291"/>
  <c r="AK1292"/>
  <c r="AK1293"/>
  <c r="AK1294"/>
  <c r="AK1295"/>
  <c r="AK1296"/>
  <c r="AK1297"/>
  <c r="AK1298"/>
  <c r="AK1318"/>
  <c r="AK1312"/>
  <c r="AK1319"/>
  <c r="AK1313"/>
  <c r="AK1308"/>
  <c r="AK1309"/>
  <c r="AK1320"/>
  <c r="AK1316"/>
  <c r="AK1321"/>
  <c r="AK1322"/>
  <c r="AK1310"/>
  <c r="AK1306"/>
  <c r="AK1305"/>
  <c r="AK1304"/>
  <c r="AK1323"/>
  <c r="AK1324"/>
  <c r="AK1325"/>
  <c r="AK1311"/>
  <c r="AK1307"/>
  <c r="AK1326"/>
  <c r="AK1327"/>
  <c r="AK1328"/>
  <c r="AK1329"/>
  <c r="AK1330"/>
  <c r="AK1317"/>
  <c r="AK1314"/>
  <c r="AK1299"/>
  <c r="AK1303"/>
  <c r="AK1302"/>
  <c r="AK1331"/>
  <c r="AK1300"/>
  <c r="AK1301"/>
  <c r="AK1332"/>
  <c r="AK1333"/>
  <c r="AK1315"/>
  <c r="AK1334"/>
  <c r="AK1335"/>
  <c r="AK1336"/>
  <c r="AK1337"/>
  <c r="AK1338"/>
  <c r="AK1339"/>
  <c r="AK1340"/>
  <c r="AK1341"/>
  <c r="AK1342"/>
  <c r="AK1343"/>
  <c r="AK1344"/>
  <c r="AK1345"/>
  <c r="AK1346"/>
  <c r="AK1347"/>
  <c r="AK1348"/>
  <c r="AK1349"/>
  <c r="AK1350"/>
  <c r="AK1351"/>
  <c r="AK1352"/>
  <c r="AK1353"/>
  <c r="AK1354"/>
  <c r="AK1355"/>
  <c r="AK1356"/>
  <c r="AK1357"/>
  <c r="AK1358"/>
  <c r="AK1359"/>
  <c r="AK1360"/>
  <c r="AK1361"/>
  <c r="AK1362"/>
  <c r="AK1363"/>
  <c r="AK1364"/>
  <c r="AK1365"/>
  <c r="AK1366"/>
  <c r="AK1367"/>
  <c r="AK1368"/>
  <c r="AK1369"/>
  <c r="AK1370"/>
  <c r="AK1371"/>
  <c r="AK1372"/>
  <c r="AK1392"/>
  <c r="AK1386"/>
  <c r="AK1393"/>
  <c r="AK1387"/>
  <c r="AK1384"/>
  <c r="AK1381"/>
  <c r="AK1394"/>
  <c r="AK1391"/>
  <c r="AK1407"/>
  <c r="AK1395"/>
  <c r="AK1385"/>
  <c r="AK1378"/>
  <c r="AK1382"/>
  <c r="AK1373"/>
  <c r="AK1396"/>
  <c r="AK1406"/>
  <c r="AK1397"/>
  <c r="AK1383"/>
  <c r="AK1380"/>
  <c r="AK1398"/>
  <c r="AK1399"/>
  <c r="AK1400"/>
  <c r="AK1401"/>
  <c r="AK1402"/>
  <c r="AK1390"/>
  <c r="AK1388"/>
  <c r="AK1374"/>
  <c r="AK1379"/>
  <c r="AK1377"/>
  <c r="AK1403"/>
  <c r="AK1375"/>
  <c r="AK1376"/>
  <c r="AK1404"/>
  <c r="AK1405"/>
  <c r="AK1389"/>
  <c r="AK1408"/>
  <c r="AK1409"/>
  <c r="AK1410"/>
  <c r="AK1411"/>
  <c r="AK1412"/>
  <c r="AK1413"/>
  <c r="AK1414"/>
  <c r="AK1415"/>
  <c r="AK1416"/>
  <c r="AK1417"/>
  <c r="AK1418"/>
  <c r="AK1419"/>
  <c r="AK1420"/>
  <c r="AK1421"/>
  <c r="AK1422"/>
  <c r="AK1423"/>
  <c r="AK1424"/>
  <c r="AK1425"/>
  <c r="AK1426"/>
  <c r="AK1427"/>
  <c r="AK1428"/>
  <c r="AK1429"/>
  <c r="AK1430"/>
  <c r="AK1431"/>
  <c r="AK1432"/>
  <c r="AK1433"/>
  <c r="AK1434"/>
  <c r="AK1435"/>
  <c r="AK1436"/>
  <c r="AK1437"/>
  <c r="AK1438"/>
  <c r="AK1439"/>
  <c r="AK1440"/>
  <c r="AK1441"/>
  <c r="AK1442"/>
  <c r="AK1443"/>
  <c r="AK1444"/>
  <c r="AK1445"/>
  <c r="AK1446"/>
  <c r="AK1466"/>
  <c r="AK1462"/>
  <c r="AK1467"/>
  <c r="AK1461"/>
  <c r="AK1458"/>
  <c r="AK1452"/>
  <c r="AK1468"/>
  <c r="AK1465"/>
  <c r="AK1469"/>
  <c r="AK1470"/>
  <c r="AK1459"/>
  <c r="AK1455"/>
  <c r="AK1457"/>
  <c r="AK1451"/>
  <c r="AK1471"/>
  <c r="AK1481"/>
  <c r="AK1472"/>
  <c r="AK1456"/>
  <c r="AK1454"/>
  <c r="AK1473"/>
  <c r="AK1474"/>
  <c r="AK1475"/>
  <c r="AK1476"/>
  <c r="AK1477"/>
  <c r="AK1463"/>
  <c r="AK1460"/>
  <c r="AK1448"/>
  <c r="AK1453"/>
  <c r="AK1450"/>
  <c r="AK1478"/>
  <c r="AK1447"/>
  <c r="AK1449"/>
  <c r="AK1479"/>
  <c r="AK1480"/>
  <c r="AK1464"/>
  <c r="AK1482"/>
  <c r="AK1483"/>
  <c r="AK1484"/>
  <c r="AK1485"/>
  <c r="AK1486"/>
  <c r="AK1487"/>
  <c r="AK1488"/>
  <c r="AK1489"/>
  <c r="AK1490"/>
  <c r="AK1491"/>
  <c r="AK1492"/>
  <c r="AK1493"/>
  <c r="AK1494"/>
  <c r="AK1495"/>
  <c r="AK1496"/>
  <c r="AK1497"/>
  <c r="AK1498"/>
  <c r="AK1499"/>
  <c r="AK1500"/>
  <c r="AK1501"/>
  <c r="AK1502"/>
  <c r="AK1503"/>
  <c r="AK1504"/>
  <c r="AK1505"/>
  <c r="AK1506"/>
  <c r="AK1507"/>
  <c r="AK1508"/>
  <c r="AK1509"/>
  <c r="AK1510"/>
  <c r="AK1511"/>
  <c r="AK1512"/>
  <c r="AK1513"/>
  <c r="AK1514"/>
  <c r="AK1515"/>
  <c r="AK1516"/>
  <c r="AK1517"/>
  <c r="AK1518"/>
  <c r="AK1519"/>
  <c r="AK1520"/>
  <c r="AK1540"/>
  <c r="AK1537"/>
  <c r="AK1541"/>
  <c r="AK1536"/>
  <c r="AK1533"/>
  <c r="AK1530"/>
  <c r="AK1542"/>
  <c r="AK1539"/>
  <c r="AK1543"/>
  <c r="AK1544"/>
  <c r="AK1532"/>
  <c r="AK1528"/>
  <c r="AK1531"/>
  <c r="AK1521"/>
  <c r="AK1545"/>
  <c r="AK1555"/>
  <c r="AK1546"/>
  <c r="AK1529"/>
  <c r="AK1527"/>
  <c r="AK1547"/>
  <c r="AK1548"/>
  <c r="AK1549"/>
  <c r="AK1550"/>
  <c r="AK1551"/>
  <c r="AK1535"/>
  <c r="AK1534"/>
  <c r="AK1524"/>
  <c r="AK1526"/>
  <c r="AK1525"/>
  <c r="AK1552"/>
  <c r="AK1522"/>
  <c r="AK1523"/>
  <c r="AK1553"/>
  <c r="AK1554"/>
  <c r="AK1538"/>
  <c r="AK1556"/>
  <c r="AK1557"/>
  <c r="AK1558"/>
  <c r="AK1559"/>
  <c r="AK1560"/>
  <c r="AK1561"/>
  <c r="AK1562"/>
  <c r="AK1563"/>
  <c r="AK1564"/>
  <c r="AK1565"/>
  <c r="AK1566"/>
  <c r="AK1567"/>
  <c r="AK1568"/>
  <c r="AK1569"/>
  <c r="AK1570"/>
  <c r="AK1571"/>
  <c r="AK1572"/>
  <c r="AK1573"/>
  <c r="AK1574"/>
  <c r="AK1575"/>
  <c r="AK1576"/>
  <c r="AK1577"/>
  <c r="AK1578"/>
  <c r="AK1579"/>
  <c r="AK1580"/>
  <c r="AK1581"/>
  <c r="AK1582"/>
  <c r="AK1583"/>
  <c r="AK1584"/>
  <c r="AK1585"/>
  <c r="AK1586"/>
  <c r="AK1587"/>
  <c r="AK1588"/>
  <c r="AK1589"/>
  <c r="AK1590"/>
  <c r="AK1591"/>
  <c r="AK1592"/>
  <c r="AK1593"/>
  <c r="AK1594"/>
  <c r="AK1614"/>
  <c r="AK1611"/>
  <c r="AK1615"/>
  <c r="AK1610"/>
  <c r="AK1607"/>
  <c r="AK1604"/>
  <c r="AK1616"/>
  <c r="AK1613"/>
  <c r="AK1617"/>
  <c r="AK1618"/>
  <c r="AK1606"/>
  <c r="AK1605"/>
  <c r="AK1603"/>
  <c r="AK1601"/>
  <c r="AK1619"/>
  <c r="AK1620"/>
  <c r="AK1621"/>
  <c r="AK1602"/>
  <c r="AK1599"/>
  <c r="AK1622"/>
  <c r="AK1623"/>
  <c r="AK1624"/>
  <c r="AK1625"/>
  <c r="AK1626"/>
  <c r="AK1609"/>
  <c r="AK1608"/>
  <c r="AK1597"/>
  <c r="AK1598"/>
  <c r="AK1600"/>
  <c r="AK1627"/>
  <c r="AK1595"/>
  <c r="AK1596"/>
  <c r="AK1628"/>
  <c r="AK1629"/>
  <c r="AK1612"/>
  <c r="AK1630"/>
  <c r="AK1631"/>
  <c r="AK1632"/>
  <c r="AK1633"/>
  <c r="AK1634"/>
  <c r="AK1635"/>
  <c r="AK1636"/>
  <c r="AK1637"/>
  <c r="AK1638"/>
  <c r="AK1639"/>
  <c r="AK1640"/>
  <c r="AK1641"/>
  <c r="AK1642"/>
  <c r="AK1643"/>
  <c r="AK1644"/>
  <c r="AK1645"/>
  <c r="AK1646"/>
  <c r="AK1647"/>
  <c r="AK1648"/>
  <c r="AK1649"/>
  <c r="AK1650"/>
  <c r="AK1651"/>
  <c r="AK1652"/>
  <c r="AK1653"/>
  <c r="AK1654"/>
  <c r="AK1655"/>
  <c r="AK1656"/>
  <c r="AK1657"/>
  <c r="AK1658"/>
  <c r="AK1659"/>
  <c r="AK1660"/>
  <c r="AK1661"/>
  <c r="AK1662"/>
  <c r="AK1663"/>
  <c r="AK1664"/>
  <c r="AK1665"/>
  <c r="AK1666"/>
  <c r="AK1667"/>
  <c r="AK1668"/>
  <c r="AK1688"/>
  <c r="AK1685"/>
  <c r="AK1689"/>
  <c r="AK1683"/>
  <c r="AK1684"/>
  <c r="AK1679"/>
  <c r="AK1690"/>
  <c r="AK1687"/>
  <c r="AK1691"/>
  <c r="AK1692"/>
  <c r="AK1680"/>
  <c r="AK1678"/>
  <c r="AK1675"/>
  <c r="AK1677"/>
  <c r="AK1693"/>
  <c r="AK1703"/>
  <c r="AK1694"/>
  <c r="AK1676"/>
  <c r="AK1673"/>
  <c r="AK1695"/>
  <c r="AK1696"/>
  <c r="AK1697"/>
  <c r="AK1698"/>
  <c r="AK1699"/>
  <c r="AK1681"/>
  <c r="AK1682"/>
  <c r="AK1669"/>
  <c r="AK1672"/>
  <c r="AK1671"/>
  <c r="AK1700"/>
  <c r="AK1674"/>
  <c r="AK1670"/>
  <c r="AK1701"/>
  <c r="AK1702"/>
  <c r="AK1686"/>
  <c r="AK1704"/>
  <c r="AK1705"/>
  <c r="AK1706"/>
  <c r="AK1707"/>
  <c r="AK1708"/>
  <c r="AK1709"/>
  <c r="AK1710"/>
  <c r="AK1711"/>
  <c r="AK1712"/>
  <c r="AK1713"/>
  <c r="AK1714"/>
  <c r="AK1715"/>
  <c r="AK1716"/>
  <c r="AK1717"/>
  <c r="AK1718"/>
  <c r="AK1719"/>
  <c r="AK1720"/>
  <c r="AK1721"/>
  <c r="AK1722"/>
  <c r="AK1723"/>
  <c r="AK1724"/>
  <c r="AK1725"/>
  <c r="AK1726"/>
  <c r="AK1727"/>
  <c r="AK1728"/>
  <c r="AK1729"/>
  <c r="AK1730"/>
  <c r="AK1731"/>
  <c r="AK1732"/>
  <c r="AK1733"/>
  <c r="AK1734"/>
  <c r="AK1735"/>
  <c r="AK1736"/>
  <c r="AK1737"/>
  <c r="AK1738"/>
  <c r="AK1739"/>
  <c r="AK1740"/>
  <c r="AK1741"/>
  <c r="AK1742"/>
  <c r="AK1762"/>
  <c r="AK1758"/>
  <c r="AK1763"/>
  <c r="AK1757"/>
  <c r="AK1759"/>
  <c r="AK1754"/>
  <c r="AK1764"/>
  <c r="AK1761"/>
  <c r="AK1777"/>
  <c r="AK1765"/>
  <c r="AK1753"/>
  <c r="AK1751"/>
  <c r="AK1752"/>
  <c r="AK1748"/>
  <c r="AK1766"/>
  <c r="AK1767"/>
  <c r="AK1768"/>
  <c r="AK1750"/>
  <c r="AK1746"/>
  <c r="AK1769"/>
  <c r="AK1770"/>
  <c r="AK1771"/>
  <c r="AK1772"/>
  <c r="AK1773"/>
  <c r="AK1755"/>
  <c r="AK1756"/>
  <c r="AK1743"/>
  <c r="AK1744"/>
  <c r="AK1745"/>
  <c r="AK1774"/>
  <c r="AK1749"/>
  <c r="AK1747"/>
  <c r="AK1775"/>
  <c r="AK1776"/>
  <c r="AK1760"/>
  <c r="AK1778"/>
  <c r="AK1779"/>
  <c r="AK1780"/>
  <c r="AK1781"/>
  <c r="AK1782"/>
  <c r="AK1783"/>
  <c r="AK1784"/>
  <c r="AK1785"/>
  <c r="AK1786"/>
  <c r="AK1787"/>
  <c r="AK1788"/>
  <c r="AK1789"/>
  <c r="AK1790"/>
  <c r="AK1791"/>
  <c r="AK1792"/>
  <c r="AK1793"/>
  <c r="AK1794"/>
  <c r="AK1795"/>
  <c r="AK1796"/>
  <c r="AK1797"/>
  <c r="AK1798"/>
  <c r="AK1799"/>
  <c r="AK1800"/>
  <c r="AK1801"/>
  <c r="AK1802"/>
  <c r="AK1803"/>
  <c r="AK1804"/>
  <c r="AK1805"/>
  <c r="AK1806"/>
  <c r="AK1807"/>
  <c r="AK1808"/>
  <c r="AK1809"/>
  <c r="AK1810"/>
  <c r="AK1811"/>
  <c r="AK1812"/>
  <c r="AK1813"/>
  <c r="AK1814"/>
  <c r="AK1815"/>
  <c r="AK1816"/>
  <c r="AK1836"/>
  <c r="AK1831"/>
  <c r="AK1837"/>
  <c r="AK1832"/>
  <c r="AK1833"/>
  <c r="AK1828"/>
  <c r="AK1838"/>
  <c r="AK1834"/>
  <c r="AK1839"/>
  <c r="AK1840"/>
  <c r="AK1827"/>
  <c r="AK1825"/>
  <c r="AK1824"/>
  <c r="AK1822"/>
  <c r="AK1841"/>
  <c r="AK1842"/>
  <c r="AK1843"/>
  <c r="AK1823"/>
  <c r="AK1820"/>
  <c r="AK1844"/>
  <c r="AK1845"/>
  <c r="AK1846"/>
  <c r="AK1847"/>
  <c r="AK1848"/>
  <c r="AK1829"/>
  <c r="AK1830"/>
  <c r="AK1817"/>
  <c r="AK1819"/>
  <c r="AK1821"/>
  <c r="AK1849"/>
  <c r="AK1826"/>
  <c r="AK1818"/>
  <c r="AK1850"/>
  <c r="AK1851"/>
  <c r="AK1835"/>
  <c r="AK1852"/>
  <c r="AK1853"/>
  <c r="AK1854"/>
  <c r="AK1855"/>
  <c r="AK1856"/>
  <c r="AK1857"/>
  <c r="AK1858"/>
  <c r="AK1859"/>
  <c r="AK1860"/>
  <c r="AK1861"/>
  <c r="AK1862"/>
  <c r="AK1863"/>
  <c r="AK1864"/>
  <c r="AK1865"/>
  <c r="AK1866"/>
  <c r="AK1867"/>
  <c r="AK1868"/>
  <c r="AK1869"/>
  <c r="AK1870"/>
  <c r="AK1871"/>
  <c r="AK1872"/>
  <c r="AK1873"/>
  <c r="AK1874"/>
  <c r="AK1875"/>
  <c r="AK1876"/>
  <c r="AK1877"/>
  <c r="AK1878"/>
  <c r="AK1879"/>
  <c r="AK1880"/>
  <c r="AK1881"/>
  <c r="AK1882"/>
  <c r="AK1883"/>
  <c r="AK1884"/>
  <c r="AK1885"/>
  <c r="AK1886"/>
  <c r="AK1887"/>
  <c r="AK1888"/>
  <c r="AK1889"/>
  <c r="AK1890"/>
  <c r="AK1910"/>
  <c r="AK1906"/>
  <c r="AK1911"/>
  <c r="AK1905"/>
  <c r="AK1907"/>
  <c r="AK1901"/>
  <c r="AK1912"/>
  <c r="AK1909"/>
  <c r="AK1913"/>
  <c r="AK1914"/>
  <c r="AK1903"/>
  <c r="AK1894"/>
  <c r="AK1898"/>
  <c r="AK1895"/>
  <c r="AK1915"/>
  <c r="AK1916"/>
  <c r="AK1917"/>
  <c r="AK1899"/>
  <c r="AK1893"/>
  <c r="AK1918"/>
  <c r="AK1919"/>
  <c r="AK1920"/>
  <c r="AK1921"/>
  <c r="AK1922"/>
  <c r="AK1902"/>
  <c r="AK1904"/>
  <c r="AK1891"/>
  <c r="AK1900"/>
  <c r="AK1896"/>
  <c r="AK1923"/>
  <c r="AK1897"/>
  <c r="AK1892"/>
  <c r="AK1924"/>
  <c r="AK1925"/>
  <c r="AK1908"/>
  <c r="AK1926"/>
  <c r="AK1927"/>
  <c r="AK1928"/>
  <c r="AK1929"/>
  <c r="AK1930"/>
  <c r="AK1931"/>
  <c r="AK1932"/>
  <c r="AK1933"/>
  <c r="AK1934"/>
  <c r="AK1935"/>
  <c r="AK1936"/>
  <c r="AK1937"/>
  <c r="AK1938"/>
  <c r="AK1939"/>
  <c r="AK1940"/>
  <c r="AK1941"/>
  <c r="AK1942"/>
  <c r="AK1943"/>
  <c r="AK1944"/>
  <c r="AK1945"/>
  <c r="AK1946"/>
  <c r="AK1947"/>
  <c r="AK1948"/>
  <c r="AK1949"/>
  <c r="AK1950"/>
  <c r="AK1951"/>
  <c r="AK1952"/>
  <c r="AK1953"/>
  <c r="AK1954"/>
  <c r="AK1955"/>
  <c r="AK1956"/>
  <c r="AK1957"/>
  <c r="AK1958"/>
  <c r="AK1959"/>
  <c r="AK1960"/>
  <c r="AK1961"/>
  <c r="AK1962"/>
  <c r="AK1963"/>
  <c r="AK1964"/>
  <c r="AK1984"/>
  <c r="AK1965"/>
  <c r="AK1985"/>
  <c r="AK1966"/>
  <c r="AK1967"/>
  <c r="AK1968"/>
  <c r="AK1986"/>
  <c r="AK1969"/>
  <c r="AK1987"/>
  <c r="AK1988"/>
  <c r="AK1970"/>
  <c r="AK1971"/>
  <c r="AK1972"/>
  <c r="AK1973"/>
  <c r="AK1989"/>
  <c r="AK1990"/>
  <c r="AK1991"/>
  <c r="AK1974"/>
  <c r="AK1975"/>
  <c r="AK1992"/>
  <c r="AK1993"/>
  <c r="AK1994"/>
  <c r="AK1995"/>
  <c r="AK1996"/>
  <c r="AK1976"/>
  <c r="AK1977"/>
  <c r="AK1978"/>
  <c r="AK1979"/>
  <c r="AK1980"/>
  <c r="AK1997"/>
  <c r="AK1981"/>
  <c r="AK1982"/>
  <c r="AK1998"/>
  <c r="AK1999"/>
  <c r="AK1983"/>
  <c r="AK2000"/>
  <c r="AK2001"/>
  <c r="AK2002"/>
  <c r="AK2003"/>
  <c r="AK2004"/>
  <c r="AK2005"/>
  <c r="AK2006"/>
  <c r="AK2007"/>
  <c r="AK2008"/>
  <c r="AK2009"/>
  <c r="AK2010"/>
  <c r="AK2011"/>
  <c r="AK2012"/>
  <c r="AK2013"/>
  <c r="AK2014"/>
  <c r="AK2015"/>
  <c r="AK2016"/>
  <c r="AK2017"/>
  <c r="AK2018"/>
  <c r="AK2019"/>
  <c r="AK2020"/>
  <c r="AK2021"/>
  <c r="AK2022"/>
  <c r="AK2023"/>
  <c r="AK2024"/>
  <c r="AK2025"/>
  <c r="AK2026"/>
  <c r="AK2027"/>
  <c r="AK2028"/>
  <c r="AK2029"/>
  <c r="AK2030"/>
  <c r="AK2031"/>
  <c r="AK2032"/>
  <c r="AK2033"/>
  <c r="AK2034"/>
  <c r="AK2035"/>
  <c r="AK2036"/>
  <c r="AK2037"/>
  <c r="AK2038"/>
  <c r="AK2058"/>
  <c r="AK2039"/>
  <c r="AK2059"/>
  <c r="AK2040"/>
  <c r="AK2041"/>
  <c r="AK2042"/>
  <c r="AK2060"/>
  <c r="AK2043"/>
  <c r="AK2061"/>
  <c r="AK2062"/>
  <c r="AK2044"/>
  <c r="AK2045"/>
  <c r="AK2046"/>
  <c r="AK2047"/>
  <c r="AK2063"/>
  <c r="AK2064"/>
  <c r="AK2065"/>
  <c r="AK2048"/>
  <c r="AK2049"/>
  <c r="AK2066"/>
  <c r="AK2067"/>
  <c r="AK2068"/>
  <c r="AK2069"/>
  <c r="AK2070"/>
  <c r="AK2050"/>
  <c r="AK2051"/>
  <c r="AK2052"/>
  <c r="AK2053"/>
  <c r="AK2054"/>
  <c r="AK2071"/>
  <c r="AK2055"/>
  <c r="AK2056"/>
  <c r="AK2072"/>
  <c r="AK2073"/>
  <c r="AK2057"/>
  <c r="AK2"/>
  <c r="AJ3"/>
  <c r="AJ4"/>
  <c r="AJ5"/>
  <c r="AJ6"/>
  <c r="AJ7"/>
  <c r="AJ8"/>
  <c r="AJ9"/>
  <c r="AJ10"/>
  <c r="AJ11"/>
  <c r="AJ12"/>
  <c r="AJ13"/>
  <c r="AJ14"/>
  <c r="AJ15"/>
  <c r="AJ16"/>
  <c r="AJ17"/>
  <c r="AJ18"/>
  <c r="AJ19"/>
  <c r="AJ20"/>
  <c r="AJ21"/>
  <c r="AJ22"/>
  <c r="AJ23"/>
  <c r="AJ24"/>
  <c r="AJ25"/>
  <c r="AJ26"/>
  <c r="AJ27"/>
  <c r="AJ28"/>
  <c r="AJ29"/>
  <c r="AJ30"/>
  <c r="AJ31"/>
  <c r="AJ32"/>
  <c r="AJ33"/>
  <c r="AJ34"/>
  <c r="AJ35"/>
  <c r="AJ36"/>
  <c r="AJ37"/>
  <c r="AJ38"/>
  <c r="AJ39"/>
  <c r="AJ40"/>
  <c r="AJ60"/>
  <c r="AJ41"/>
  <c r="AJ61"/>
  <c r="AJ52"/>
  <c r="AJ42"/>
  <c r="AJ43"/>
  <c r="AJ62"/>
  <c r="AJ57"/>
  <c r="AJ63"/>
  <c r="AJ64"/>
  <c r="AJ51"/>
  <c r="AJ50"/>
  <c r="AJ44"/>
  <c r="AJ54"/>
  <c r="AJ65"/>
  <c r="AJ66"/>
  <c r="AJ67"/>
  <c r="AJ45"/>
  <c r="AJ56"/>
  <c r="AJ68"/>
  <c r="AJ69"/>
  <c r="AJ70"/>
  <c r="AJ71"/>
  <c r="AJ72"/>
  <c r="AJ46"/>
  <c r="AJ55"/>
  <c r="AJ58"/>
  <c r="AJ59"/>
  <c r="AJ53"/>
  <c r="AJ73"/>
  <c r="AJ47"/>
  <c r="AJ48"/>
  <c r="AJ74"/>
  <c r="AJ75"/>
  <c r="AJ49"/>
  <c r="AJ76"/>
  <c r="AJ77"/>
  <c r="AJ78"/>
  <c r="AJ79"/>
  <c r="AJ80"/>
  <c r="AJ81"/>
  <c r="AJ82"/>
  <c r="AJ83"/>
  <c r="AJ84"/>
  <c r="AJ85"/>
  <c r="AJ86"/>
  <c r="AJ87"/>
  <c r="AJ88"/>
  <c r="AJ89"/>
  <c r="AJ90"/>
  <c r="AJ91"/>
  <c r="AJ92"/>
  <c r="AJ93"/>
  <c r="AJ94"/>
  <c r="AJ95"/>
  <c r="AJ96"/>
  <c r="AJ97"/>
  <c r="AJ98"/>
  <c r="AJ99"/>
  <c r="AJ100"/>
  <c r="AJ101"/>
  <c r="AJ102"/>
  <c r="AJ103"/>
  <c r="AJ104"/>
  <c r="AJ105"/>
  <c r="AJ106"/>
  <c r="AJ107"/>
  <c r="AJ108"/>
  <c r="AJ109"/>
  <c r="AJ110"/>
  <c r="AJ111"/>
  <c r="AJ112"/>
  <c r="AJ113"/>
  <c r="AJ114"/>
  <c r="AJ134"/>
  <c r="AJ123"/>
  <c r="AJ135"/>
  <c r="AJ126"/>
  <c r="AJ122"/>
  <c r="AJ115"/>
  <c r="AJ136"/>
  <c r="AJ131"/>
  <c r="AJ137"/>
  <c r="AJ138"/>
  <c r="AJ128"/>
  <c r="AJ124"/>
  <c r="AJ116"/>
  <c r="AJ125"/>
  <c r="AJ139"/>
  <c r="AJ140"/>
  <c r="AJ141"/>
  <c r="AJ117"/>
  <c r="AJ130"/>
  <c r="AJ142"/>
  <c r="AJ143"/>
  <c r="AJ144"/>
  <c r="AJ145"/>
  <c r="AJ146"/>
  <c r="AJ121"/>
  <c r="AJ129"/>
  <c r="AJ132"/>
  <c r="AJ133"/>
  <c r="AJ127"/>
  <c r="AJ147"/>
  <c r="AJ118"/>
  <c r="AJ119"/>
  <c r="AJ148"/>
  <c r="AJ149"/>
  <c r="AJ120"/>
  <c r="AJ150"/>
  <c r="AJ151"/>
  <c r="AJ152"/>
  <c r="AJ153"/>
  <c r="AJ154"/>
  <c r="AJ155"/>
  <c r="AJ156"/>
  <c r="AJ157"/>
  <c r="AJ158"/>
  <c r="AJ159"/>
  <c r="AJ160"/>
  <c r="AJ161"/>
  <c r="AJ162"/>
  <c r="AJ163"/>
  <c r="AJ164"/>
  <c r="AJ165"/>
  <c r="AJ166"/>
  <c r="AJ167"/>
  <c r="AJ168"/>
  <c r="AJ169"/>
  <c r="AJ170"/>
  <c r="AJ171"/>
  <c r="AJ172"/>
  <c r="AJ173"/>
  <c r="AJ174"/>
  <c r="AJ175"/>
  <c r="AJ176"/>
  <c r="AJ177"/>
  <c r="AJ178"/>
  <c r="AJ179"/>
  <c r="AJ180"/>
  <c r="AJ181"/>
  <c r="AJ182"/>
  <c r="AJ183"/>
  <c r="AJ184"/>
  <c r="AJ185"/>
  <c r="AJ186"/>
  <c r="AJ187"/>
  <c r="AJ188"/>
  <c r="AJ208"/>
  <c r="AJ189"/>
  <c r="AJ209"/>
  <c r="AJ199"/>
  <c r="AJ196"/>
  <c r="AJ198"/>
  <c r="AJ210"/>
  <c r="AJ203"/>
  <c r="AJ211"/>
  <c r="AJ212"/>
  <c r="AJ201"/>
  <c r="AJ197"/>
  <c r="AJ190"/>
  <c r="AJ200"/>
  <c r="AJ213"/>
  <c r="AJ214"/>
  <c r="AJ215"/>
  <c r="AJ191"/>
  <c r="AJ206"/>
  <c r="AJ216"/>
  <c r="AJ217"/>
  <c r="AJ218"/>
  <c r="AJ219"/>
  <c r="AJ220"/>
  <c r="AJ192"/>
  <c r="AJ204"/>
  <c r="AJ205"/>
  <c r="AJ207"/>
  <c r="AJ202"/>
  <c r="AJ221"/>
  <c r="AJ193"/>
  <c r="AJ194"/>
  <c r="AJ222"/>
  <c r="AJ223"/>
  <c r="AJ195"/>
  <c r="AJ224"/>
  <c r="AJ225"/>
  <c r="AJ226"/>
  <c r="AJ227"/>
  <c r="AJ228"/>
  <c r="AJ229"/>
  <c r="AJ230"/>
  <c r="AJ231"/>
  <c r="AJ232"/>
  <c r="AJ233"/>
  <c r="AJ234"/>
  <c r="AJ235"/>
  <c r="AJ236"/>
  <c r="AJ237"/>
  <c r="AJ238"/>
  <c r="AJ239"/>
  <c r="AJ240"/>
  <c r="AJ241"/>
  <c r="AJ242"/>
  <c r="AJ243"/>
  <c r="AJ244"/>
  <c r="AJ245"/>
  <c r="AJ246"/>
  <c r="AJ247"/>
  <c r="AJ248"/>
  <c r="AJ249"/>
  <c r="AJ250"/>
  <c r="AJ251"/>
  <c r="AJ252"/>
  <c r="AJ253"/>
  <c r="AJ254"/>
  <c r="AJ255"/>
  <c r="AJ256"/>
  <c r="AJ257"/>
  <c r="AJ258"/>
  <c r="AJ259"/>
  <c r="AJ260"/>
  <c r="AJ261"/>
  <c r="AJ262"/>
  <c r="AJ282"/>
  <c r="AJ263"/>
  <c r="AJ283"/>
  <c r="AJ272"/>
  <c r="AJ264"/>
  <c r="AJ270"/>
  <c r="AJ284"/>
  <c r="AJ278"/>
  <c r="AJ285"/>
  <c r="AJ286"/>
  <c r="AJ274"/>
  <c r="AJ273"/>
  <c r="AJ265"/>
  <c r="AJ275"/>
  <c r="AJ287"/>
  <c r="AJ288"/>
  <c r="AJ289"/>
  <c r="AJ266"/>
  <c r="AJ279"/>
  <c r="AJ290"/>
  <c r="AJ291"/>
  <c r="AJ292"/>
  <c r="AJ293"/>
  <c r="AJ294"/>
  <c r="AJ271"/>
  <c r="AJ277"/>
  <c r="AJ280"/>
  <c r="AJ281"/>
  <c r="AJ276"/>
  <c r="AJ295"/>
  <c r="AJ267"/>
  <c r="AJ268"/>
  <c r="AJ296"/>
  <c r="AJ297"/>
  <c r="AJ269"/>
  <c r="AJ298"/>
  <c r="AJ299"/>
  <c r="AJ300"/>
  <c r="AJ301"/>
  <c r="AJ302"/>
  <c r="AJ303"/>
  <c r="AJ304"/>
  <c r="AJ305"/>
  <c r="AJ306"/>
  <c r="AJ307"/>
  <c r="AJ308"/>
  <c r="AJ309"/>
  <c r="AJ310"/>
  <c r="AJ311"/>
  <c r="AJ312"/>
  <c r="AJ313"/>
  <c r="AJ314"/>
  <c r="AJ315"/>
  <c r="AJ316"/>
  <c r="AJ317"/>
  <c r="AJ318"/>
  <c r="AJ319"/>
  <c r="AJ320"/>
  <c r="AJ321"/>
  <c r="AJ322"/>
  <c r="AJ323"/>
  <c r="AJ324"/>
  <c r="AJ325"/>
  <c r="AJ326"/>
  <c r="AJ327"/>
  <c r="AJ328"/>
  <c r="AJ329"/>
  <c r="AJ330"/>
  <c r="AJ331"/>
  <c r="AJ332"/>
  <c r="AJ333"/>
  <c r="AJ334"/>
  <c r="AJ335"/>
  <c r="AJ336"/>
  <c r="AJ356"/>
  <c r="AJ337"/>
  <c r="AJ357"/>
  <c r="AJ346"/>
  <c r="AJ344"/>
  <c r="AJ345"/>
  <c r="AJ358"/>
  <c r="AJ351"/>
  <c r="AJ359"/>
  <c r="AJ360"/>
  <c r="AJ348"/>
  <c r="AJ350"/>
  <c r="AJ338"/>
  <c r="AJ347"/>
  <c r="AJ361"/>
  <c r="AJ362"/>
  <c r="AJ363"/>
  <c r="AJ339"/>
  <c r="AJ352"/>
  <c r="AJ364"/>
  <c r="AJ365"/>
  <c r="AJ366"/>
  <c r="AJ367"/>
  <c r="AJ368"/>
  <c r="AJ343"/>
  <c r="AJ349"/>
  <c r="AJ353"/>
  <c r="AJ355"/>
  <c r="AJ354"/>
  <c r="AJ369"/>
  <c r="AJ340"/>
  <c r="AJ341"/>
  <c r="AJ370"/>
  <c r="AJ371"/>
  <c r="AJ342"/>
  <c r="AJ372"/>
  <c r="AJ373"/>
  <c r="AJ374"/>
  <c r="AJ375"/>
  <c r="AJ376"/>
  <c r="AJ377"/>
  <c r="AJ378"/>
  <c r="AJ379"/>
  <c r="AJ380"/>
  <c r="AJ381"/>
  <c r="AJ382"/>
  <c r="AJ383"/>
  <c r="AJ384"/>
  <c r="AJ385"/>
  <c r="AJ386"/>
  <c r="AJ387"/>
  <c r="AJ388"/>
  <c r="AJ389"/>
  <c r="AJ390"/>
  <c r="AJ391"/>
  <c r="AJ392"/>
  <c r="AJ393"/>
  <c r="AJ394"/>
  <c r="AJ395"/>
  <c r="AJ396"/>
  <c r="AJ397"/>
  <c r="AJ398"/>
  <c r="AJ399"/>
  <c r="AJ400"/>
  <c r="AJ401"/>
  <c r="AJ402"/>
  <c r="AJ403"/>
  <c r="AJ404"/>
  <c r="AJ405"/>
  <c r="AJ406"/>
  <c r="AJ407"/>
  <c r="AJ408"/>
  <c r="AJ409"/>
  <c r="AJ410"/>
  <c r="AJ430"/>
  <c r="AJ411"/>
  <c r="AJ431"/>
  <c r="AJ418"/>
  <c r="AJ416"/>
  <c r="AJ419"/>
  <c r="AJ432"/>
  <c r="AJ427"/>
  <c r="AJ433"/>
  <c r="AJ434"/>
  <c r="AJ421"/>
  <c r="AJ422"/>
  <c r="AJ412"/>
  <c r="AJ423"/>
  <c r="AJ435"/>
  <c r="AJ436"/>
  <c r="AJ437"/>
  <c r="AJ413"/>
  <c r="AJ426"/>
  <c r="AJ438"/>
  <c r="AJ439"/>
  <c r="AJ440"/>
  <c r="AJ441"/>
  <c r="AJ442"/>
  <c r="AJ420"/>
  <c r="AJ424"/>
  <c r="AJ425"/>
  <c r="AJ429"/>
  <c r="AJ428"/>
  <c r="AJ443"/>
  <c r="AJ414"/>
  <c r="AJ415"/>
  <c r="AJ444"/>
  <c r="AJ445"/>
  <c r="AJ417"/>
  <c r="AJ446"/>
  <c r="AJ447"/>
  <c r="AJ448"/>
  <c r="AJ449"/>
  <c r="AJ450"/>
  <c r="AJ451"/>
  <c r="AJ452"/>
  <c r="AJ453"/>
  <c r="AJ454"/>
  <c r="AJ455"/>
  <c r="AJ456"/>
  <c r="AJ457"/>
  <c r="AJ458"/>
  <c r="AJ459"/>
  <c r="AJ460"/>
  <c r="AJ461"/>
  <c r="AJ462"/>
  <c r="AJ463"/>
  <c r="AJ464"/>
  <c r="AJ465"/>
  <c r="AJ466"/>
  <c r="AJ467"/>
  <c r="AJ468"/>
  <c r="AJ469"/>
  <c r="AJ470"/>
  <c r="AJ471"/>
  <c r="AJ472"/>
  <c r="AJ473"/>
  <c r="AJ474"/>
  <c r="AJ475"/>
  <c r="AJ476"/>
  <c r="AJ477"/>
  <c r="AJ478"/>
  <c r="AJ479"/>
  <c r="AJ480"/>
  <c r="AJ481"/>
  <c r="AJ482"/>
  <c r="AJ483"/>
  <c r="AJ484"/>
  <c r="AJ504"/>
  <c r="AJ485"/>
  <c r="AJ505"/>
  <c r="AJ492"/>
  <c r="AJ489"/>
  <c r="AJ498"/>
  <c r="AJ506"/>
  <c r="AJ500"/>
  <c r="AJ507"/>
  <c r="AJ508"/>
  <c r="AJ494"/>
  <c r="AJ495"/>
  <c r="AJ490"/>
  <c r="AJ497"/>
  <c r="AJ509"/>
  <c r="AJ510"/>
  <c r="AJ511"/>
  <c r="AJ486"/>
  <c r="AJ501"/>
  <c r="AJ512"/>
  <c r="AJ513"/>
  <c r="AJ514"/>
  <c r="AJ515"/>
  <c r="AJ516"/>
  <c r="AJ493"/>
  <c r="AJ499"/>
  <c r="AJ496"/>
  <c r="AJ503"/>
  <c r="AJ502"/>
  <c r="AJ517"/>
  <c r="AJ487"/>
  <c r="AJ488"/>
  <c r="AJ518"/>
  <c r="AJ519"/>
  <c r="AJ491"/>
  <c r="AJ520"/>
  <c r="AJ521"/>
  <c r="AJ522"/>
  <c r="AJ523"/>
  <c r="AJ524"/>
  <c r="AJ525"/>
  <c r="AJ526"/>
  <c r="AJ527"/>
  <c r="AJ528"/>
  <c r="AJ529"/>
  <c r="AJ530"/>
  <c r="AJ531"/>
  <c r="AJ532"/>
  <c r="AJ533"/>
  <c r="AJ534"/>
  <c r="AJ535"/>
  <c r="AJ536"/>
  <c r="AJ537"/>
  <c r="AJ538"/>
  <c r="AJ539"/>
  <c r="AJ540"/>
  <c r="AJ541"/>
  <c r="AJ542"/>
  <c r="AJ543"/>
  <c r="AJ544"/>
  <c r="AJ545"/>
  <c r="AJ546"/>
  <c r="AJ547"/>
  <c r="AJ548"/>
  <c r="AJ549"/>
  <c r="AJ550"/>
  <c r="AJ551"/>
  <c r="AJ552"/>
  <c r="AJ553"/>
  <c r="AJ554"/>
  <c r="AJ555"/>
  <c r="AJ556"/>
  <c r="AJ557"/>
  <c r="AJ558"/>
  <c r="AJ578"/>
  <c r="AJ559"/>
  <c r="AJ579"/>
  <c r="AJ566"/>
  <c r="AJ563"/>
  <c r="AJ577"/>
  <c r="AJ580"/>
  <c r="AJ574"/>
  <c r="AJ581"/>
  <c r="AJ582"/>
  <c r="AJ570"/>
  <c r="AJ569"/>
  <c r="AJ564"/>
  <c r="AJ572"/>
  <c r="AJ583"/>
  <c r="AJ584"/>
  <c r="AJ585"/>
  <c r="AJ560"/>
  <c r="AJ573"/>
  <c r="AJ586"/>
  <c r="AJ587"/>
  <c r="AJ588"/>
  <c r="AJ589"/>
  <c r="AJ590"/>
  <c r="AJ571"/>
  <c r="AJ575"/>
  <c r="AJ567"/>
  <c r="AJ576"/>
  <c r="AJ568"/>
  <c r="AJ591"/>
  <c r="AJ561"/>
  <c r="AJ562"/>
  <c r="AJ592"/>
  <c r="AJ593"/>
  <c r="AJ565"/>
  <c r="AJ594"/>
  <c r="AJ595"/>
  <c r="AJ596"/>
  <c r="AJ597"/>
  <c r="AJ598"/>
  <c r="AJ599"/>
  <c r="AJ600"/>
  <c r="AJ601"/>
  <c r="AJ602"/>
  <c r="AJ603"/>
  <c r="AJ604"/>
  <c r="AJ605"/>
  <c r="AJ606"/>
  <c r="AJ607"/>
  <c r="AJ608"/>
  <c r="AJ609"/>
  <c r="AJ610"/>
  <c r="AJ611"/>
  <c r="AJ612"/>
  <c r="AJ613"/>
  <c r="AJ614"/>
  <c r="AJ615"/>
  <c r="AJ616"/>
  <c r="AJ617"/>
  <c r="AJ618"/>
  <c r="AJ619"/>
  <c r="AJ620"/>
  <c r="AJ621"/>
  <c r="AJ622"/>
  <c r="AJ623"/>
  <c r="AJ624"/>
  <c r="AJ625"/>
  <c r="AJ626"/>
  <c r="AJ627"/>
  <c r="AJ628"/>
  <c r="AJ629"/>
  <c r="AJ630"/>
  <c r="AJ631"/>
  <c r="AJ632"/>
  <c r="AJ652"/>
  <c r="AJ637"/>
  <c r="AJ653"/>
  <c r="AJ643"/>
  <c r="AJ636"/>
  <c r="AJ650"/>
  <c r="AJ654"/>
  <c r="AJ646"/>
  <c r="AJ655"/>
  <c r="AJ656"/>
  <c r="AJ642"/>
  <c r="AJ644"/>
  <c r="AJ640"/>
  <c r="AJ647"/>
  <c r="AJ657"/>
  <c r="AJ658"/>
  <c r="AJ659"/>
  <c r="AJ635"/>
  <c r="AJ648"/>
  <c r="AJ660"/>
  <c r="AJ661"/>
  <c r="AJ662"/>
  <c r="AJ663"/>
  <c r="AJ664"/>
  <c r="AJ651"/>
  <c r="AJ649"/>
  <c r="AJ639"/>
  <c r="AJ645"/>
  <c r="AJ641"/>
  <c r="AJ665"/>
  <c r="AJ633"/>
  <c r="AJ634"/>
  <c r="AJ666"/>
  <c r="AJ667"/>
  <c r="AJ638"/>
  <c r="AJ668"/>
  <c r="AJ669"/>
  <c r="AJ670"/>
  <c r="AJ671"/>
  <c r="AJ672"/>
  <c r="AJ673"/>
  <c r="AJ674"/>
  <c r="AJ675"/>
  <c r="AJ676"/>
  <c r="AJ677"/>
  <c r="AJ678"/>
  <c r="AJ679"/>
  <c r="AJ680"/>
  <c r="AJ681"/>
  <c r="AJ682"/>
  <c r="AJ683"/>
  <c r="AJ684"/>
  <c r="AJ685"/>
  <c r="AJ686"/>
  <c r="AJ687"/>
  <c r="AJ688"/>
  <c r="AJ689"/>
  <c r="AJ690"/>
  <c r="AJ691"/>
  <c r="AJ692"/>
  <c r="AJ693"/>
  <c r="AJ694"/>
  <c r="AJ695"/>
  <c r="AJ696"/>
  <c r="AJ697"/>
  <c r="AJ698"/>
  <c r="AJ699"/>
  <c r="AJ700"/>
  <c r="AJ701"/>
  <c r="AJ702"/>
  <c r="AJ703"/>
  <c r="AJ704"/>
  <c r="AJ705"/>
  <c r="AJ706"/>
  <c r="AJ726"/>
  <c r="AJ717"/>
  <c r="AJ727"/>
  <c r="AJ718"/>
  <c r="AJ708"/>
  <c r="AJ723"/>
  <c r="AJ728"/>
  <c r="AJ722"/>
  <c r="AJ729"/>
  <c r="AJ730"/>
  <c r="AJ716"/>
  <c r="AJ719"/>
  <c r="AJ714"/>
  <c r="AJ720"/>
  <c r="AJ731"/>
  <c r="AJ732"/>
  <c r="AJ733"/>
  <c r="AJ711"/>
  <c r="AJ721"/>
  <c r="AJ734"/>
  <c r="AJ735"/>
  <c r="AJ736"/>
  <c r="AJ737"/>
  <c r="AJ738"/>
  <c r="AJ725"/>
  <c r="AJ724"/>
  <c r="AJ712"/>
  <c r="AJ715"/>
  <c r="AJ709"/>
  <c r="AJ739"/>
  <c r="AJ710"/>
  <c r="AJ707"/>
  <c r="AJ740"/>
  <c r="AJ741"/>
  <c r="AJ713"/>
  <c r="AJ742"/>
  <c r="AJ743"/>
  <c r="AJ744"/>
  <c r="AJ745"/>
  <c r="AJ746"/>
  <c r="AJ747"/>
  <c r="AJ748"/>
  <c r="AJ749"/>
  <c r="AJ750"/>
  <c r="AJ751"/>
  <c r="AJ752"/>
  <c r="AJ753"/>
  <c r="AJ754"/>
  <c r="AJ755"/>
  <c r="AJ756"/>
  <c r="AJ757"/>
  <c r="AJ758"/>
  <c r="AJ759"/>
  <c r="AJ760"/>
  <c r="AJ761"/>
  <c r="AJ762"/>
  <c r="AJ763"/>
  <c r="AJ764"/>
  <c r="AJ765"/>
  <c r="AJ766"/>
  <c r="AJ767"/>
  <c r="AJ768"/>
  <c r="AJ769"/>
  <c r="AJ770"/>
  <c r="AJ771"/>
  <c r="AJ772"/>
  <c r="AJ773"/>
  <c r="AJ774"/>
  <c r="AJ775"/>
  <c r="AJ776"/>
  <c r="AJ777"/>
  <c r="AJ778"/>
  <c r="AJ779"/>
  <c r="AJ780"/>
  <c r="AJ800"/>
  <c r="AJ796"/>
  <c r="AJ801"/>
  <c r="AJ795"/>
  <c r="AJ788"/>
  <c r="AJ790"/>
  <c r="AJ802"/>
  <c r="AJ797"/>
  <c r="AJ803"/>
  <c r="AJ804"/>
  <c r="AJ791"/>
  <c r="AJ789"/>
  <c r="AJ785"/>
  <c r="AJ793"/>
  <c r="AJ805"/>
  <c r="AJ806"/>
  <c r="AJ807"/>
  <c r="AJ787"/>
  <c r="AJ794"/>
  <c r="AJ808"/>
  <c r="AJ809"/>
  <c r="AJ810"/>
  <c r="AJ811"/>
  <c r="AJ812"/>
  <c r="AJ799"/>
  <c r="AJ798"/>
  <c r="AJ781"/>
  <c r="AJ782"/>
  <c r="AJ783"/>
  <c r="AJ813"/>
  <c r="AJ784"/>
  <c r="AJ786"/>
  <c r="AJ814"/>
  <c r="AJ815"/>
  <c r="AJ792"/>
  <c r="AJ816"/>
  <c r="AJ817"/>
  <c r="AJ818"/>
  <c r="AJ819"/>
  <c r="AJ820"/>
  <c r="AJ821"/>
  <c r="AJ822"/>
  <c r="AJ823"/>
  <c r="AJ824"/>
  <c r="AJ825"/>
  <c r="AJ826"/>
  <c r="AJ827"/>
  <c r="AJ828"/>
  <c r="AJ829"/>
  <c r="AJ830"/>
  <c r="AJ831"/>
  <c r="AJ832"/>
  <c r="AJ833"/>
  <c r="AJ834"/>
  <c r="AJ835"/>
  <c r="AJ836"/>
  <c r="AJ837"/>
  <c r="AJ838"/>
  <c r="AJ839"/>
  <c r="AJ840"/>
  <c r="AJ841"/>
  <c r="AJ842"/>
  <c r="AJ843"/>
  <c r="AJ844"/>
  <c r="AJ845"/>
  <c r="AJ846"/>
  <c r="AJ847"/>
  <c r="AJ848"/>
  <c r="AJ849"/>
  <c r="AJ850"/>
  <c r="AJ851"/>
  <c r="AJ852"/>
  <c r="AJ853"/>
  <c r="AJ854"/>
  <c r="AJ874"/>
  <c r="AJ870"/>
  <c r="AJ875"/>
  <c r="AJ869"/>
  <c r="AJ867"/>
  <c r="AJ860"/>
  <c r="AJ876"/>
  <c r="AJ872"/>
  <c r="AJ877"/>
  <c r="AJ878"/>
  <c r="AJ863"/>
  <c r="AJ862"/>
  <c r="AJ865"/>
  <c r="AJ861"/>
  <c r="AJ879"/>
  <c r="AJ880"/>
  <c r="AJ881"/>
  <c r="AJ864"/>
  <c r="AJ866"/>
  <c r="AJ882"/>
  <c r="AJ883"/>
  <c r="AJ884"/>
  <c r="AJ885"/>
  <c r="AJ886"/>
  <c r="AJ873"/>
  <c r="AJ871"/>
  <c r="AJ855"/>
  <c r="AJ856"/>
  <c r="AJ857"/>
  <c r="AJ887"/>
  <c r="AJ858"/>
  <c r="AJ859"/>
  <c r="AJ888"/>
  <c r="AJ889"/>
  <c r="AJ868"/>
  <c r="AJ890"/>
  <c r="AJ891"/>
  <c r="AJ892"/>
  <c r="AJ893"/>
  <c r="AJ894"/>
  <c r="AJ895"/>
  <c r="AJ896"/>
  <c r="AJ897"/>
  <c r="AJ898"/>
  <c r="AJ899"/>
  <c r="AJ900"/>
  <c r="AJ901"/>
  <c r="AJ902"/>
  <c r="AJ903"/>
  <c r="AJ904"/>
  <c r="AJ905"/>
  <c r="AJ906"/>
  <c r="AJ907"/>
  <c r="AJ908"/>
  <c r="AJ909"/>
  <c r="AJ910"/>
  <c r="AJ911"/>
  <c r="AJ912"/>
  <c r="AJ913"/>
  <c r="AJ914"/>
  <c r="AJ915"/>
  <c r="AJ916"/>
  <c r="AJ917"/>
  <c r="AJ918"/>
  <c r="AJ919"/>
  <c r="AJ920"/>
  <c r="AJ921"/>
  <c r="AJ922"/>
  <c r="AJ923"/>
  <c r="AJ924"/>
  <c r="AJ925"/>
  <c r="AJ926"/>
  <c r="AJ927"/>
  <c r="AJ928"/>
  <c r="AJ948"/>
  <c r="AJ944"/>
  <c r="AJ949"/>
  <c r="AJ943"/>
  <c r="AJ942"/>
  <c r="AJ929"/>
  <c r="AJ950"/>
  <c r="AJ946"/>
  <c r="AJ951"/>
  <c r="AJ952"/>
  <c r="AJ938"/>
  <c r="AJ936"/>
  <c r="AJ930"/>
  <c r="AJ937"/>
  <c r="AJ953"/>
  <c r="AJ954"/>
  <c r="AJ955"/>
  <c r="AJ939"/>
  <c r="AJ940"/>
  <c r="AJ956"/>
  <c r="AJ957"/>
  <c r="AJ958"/>
  <c r="AJ959"/>
  <c r="AJ960"/>
  <c r="AJ947"/>
  <c r="AJ941"/>
  <c r="AJ931"/>
  <c r="AJ932"/>
  <c r="AJ933"/>
  <c r="AJ961"/>
  <c r="AJ934"/>
  <c r="AJ935"/>
  <c r="AJ962"/>
  <c r="AJ963"/>
  <c r="AJ945"/>
  <c r="AJ964"/>
  <c r="AJ965"/>
  <c r="AJ966"/>
  <c r="AJ967"/>
  <c r="AJ968"/>
  <c r="AJ969"/>
  <c r="AJ970"/>
  <c r="AJ971"/>
  <c r="AJ972"/>
  <c r="AJ973"/>
  <c r="AJ974"/>
  <c r="AJ975"/>
  <c r="AJ976"/>
  <c r="AJ977"/>
  <c r="AJ978"/>
  <c r="AJ979"/>
  <c r="AJ980"/>
  <c r="AJ981"/>
  <c r="AJ982"/>
  <c r="AJ983"/>
  <c r="AJ984"/>
  <c r="AJ985"/>
  <c r="AJ986"/>
  <c r="AJ987"/>
  <c r="AJ988"/>
  <c r="AJ989"/>
  <c r="AJ990"/>
  <c r="AJ991"/>
  <c r="AJ992"/>
  <c r="AJ993"/>
  <c r="AJ994"/>
  <c r="AJ995"/>
  <c r="AJ996"/>
  <c r="AJ997"/>
  <c r="AJ998"/>
  <c r="AJ999"/>
  <c r="AJ1000"/>
  <c r="AJ1001"/>
  <c r="AJ1002"/>
  <c r="AJ1022"/>
  <c r="AJ1016"/>
  <c r="AJ1023"/>
  <c r="AJ1018"/>
  <c r="AJ1015"/>
  <c r="AJ1008"/>
  <c r="AJ1024"/>
  <c r="AJ1020"/>
  <c r="AJ1025"/>
  <c r="AJ1026"/>
  <c r="AJ1012"/>
  <c r="AJ1010"/>
  <c r="AJ1003"/>
  <c r="AJ1011"/>
  <c r="AJ1027"/>
  <c r="AJ1028"/>
  <c r="AJ1029"/>
  <c r="AJ1013"/>
  <c r="AJ1014"/>
  <c r="AJ1030"/>
  <c r="AJ1031"/>
  <c r="AJ1032"/>
  <c r="AJ1033"/>
  <c r="AJ1034"/>
  <c r="AJ1021"/>
  <c r="AJ1017"/>
  <c r="AJ1004"/>
  <c r="AJ1005"/>
  <c r="AJ1006"/>
  <c r="AJ1035"/>
  <c r="AJ1009"/>
  <c r="AJ1007"/>
  <c r="AJ1036"/>
  <c r="AJ1037"/>
  <c r="AJ1019"/>
  <c r="AJ1038"/>
  <c r="AJ1039"/>
  <c r="AJ1040"/>
  <c r="AJ1041"/>
  <c r="AJ1042"/>
  <c r="AJ1043"/>
  <c r="AJ1044"/>
  <c r="AJ1045"/>
  <c r="AJ1046"/>
  <c r="AJ1047"/>
  <c r="AJ1048"/>
  <c r="AJ1049"/>
  <c r="AJ1050"/>
  <c r="AJ1051"/>
  <c r="AJ1052"/>
  <c r="AJ1053"/>
  <c r="AJ1054"/>
  <c r="AJ1055"/>
  <c r="AJ1056"/>
  <c r="AJ1057"/>
  <c r="AJ1058"/>
  <c r="AJ1059"/>
  <c r="AJ1060"/>
  <c r="AJ1061"/>
  <c r="AJ1062"/>
  <c r="AJ1063"/>
  <c r="AJ1064"/>
  <c r="AJ1065"/>
  <c r="AJ1066"/>
  <c r="AJ1067"/>
  <c r="AJ1068"/>
  <c r="AJ1069"/>
  <c r="AJ1070"/>
  <c r="AJ1071"/>
  <c r="AJ1072"/>
  <c r="AJ1073"/>
  <c r="AJ1074"/>
  <c r="AJ1075"/>
  <c r="AJ1076"/>
  <c r="AJ1096"/>
  <c r="AJ1092"/>
  <c r="AJ1097"/>
  <c r="AJ1091"/>
  <c r="AJ1087"/>
  <c r="AJ1083"/>
  <c r="AJ1098"/>
  <c r="AJ1094"/>
  <c r="AJ1099"/>
  <c r="AJ1100"/>
  <c r="AJ1086"/>
  <c r="AJ1089"/>
  <c r="AJ1081"/>
  <c r="AJ1082"/>
  <c r="AJ1101"/>
  <c r="AJ1102"/>
  <c r="AJ1103"/>
  <c r="AJ1085"/>
  <c r="AJ1088"/>
  <c r="AJ1104"/>
  <c r="AJ1105"/>
  <c r="AJ1106"/>
  <c r="AJ1107"/>
  <c r="AJ1108"/>
  <c r="AJ1095"/>
  <c r="AJ1090"/>
  <c r="AJ1077"/>
  <c r="AJ1078"/>
  <c r="AJ1080"/>
  <c r="AJ1109"/>
  <c r="AJ1084"/>
  <c r="AJ1079"/>
  <c r="AJ1110"/>
  <c r="AJ1111"/>
  <c r="AJ1093"/>
  <c r="AJ1112"/>
  <c r="AJ1113"/>
  <c r="AJ1114"/>
  <c r="AJ1115"/>
  <c r="AJ1116"/>
  <c r="AJ1117"/>
  <c r="AJ1118"/>
  <c r="AJ1119"/>
  <c r="AJ1120"/>
  <c r="AJ1121"/>
  <c r="AJ1122"/>
  <c r="AJ1123"/>
  <c r="AJ1124"/>
  <c r="AJ1125"/>
  <c r="AJ1126"/>
  <c r="AJ1127"/>
  <c r="AJ1128"/>
  <c r="AJ1129"/>
  <c r="AJ1130"/>
  <c r="AJ1131"/>
  <c r="AJ1132"/>
  <c r="AJ1133"/>
  <c r="AJ1134"/>
  <c r="AJ1135"/>
  <c r="AJ1136"/>
  <c r="AJ1137"/>
  <c r="AJ1138"/>
  <c r="AJ1139"/>
  <c r="AJ1140"/>
  <c r="AJ1141"/>
  <c r="AJ1142"/>
  <c r="AJ1143"/>
  <c r="AJ1144"/>
  <c r="AJ1145"/>
  <c r="AJ1146"/>
  <c r="AJ1147"/>
  <c r="AJ1148"/>
  <c r="AJ1149"/>
  <c r="AJ1150"/>
  <c r="AJ1170"/>
  <c r="AJ1164"/>
  <c r="AJ1171"/>
  <c r="AJ1165"/>
  <c r="AJ1163"/>
  <c r="AJ1158"/>
  <c r="AJ1172"/>
  <c r="AJ1168"/>
  <c r="AJ1173"/>
  <c r="AJ1174"/>
  <c r="AJ1160"/>
  <c r="AJ1162"/>
  <c r="AJ1156"/>
  <c r="AJ1151"/>
  <c r="AJ1175"/>
  <c r="AJ1176"/>
  <c r="AJ1177"/>
  <c r="AJ1161"/>
  <c r="AJ1159"/>
  <c r="AJ1178"/>
  <c r="AJ1179"/>
  <c r="AJ1180"/>
  <c r="AJ1181"/>
  <c r="AJ1182"/>
  <c r="AJ1169"/>
  <c r="AJ1166"/>
  <c r="AJ1152"/>
  <c r="AJ1157"/>
  <c r="AJ1153"/>
  <c r="AJ1183"/>
  <c r="AJ1155"/>
  <c r="AJ1154"/>
  <c r="AJ1184"/>
  <c r="AJ1185"/>
  <c r="AJ1167"/>
  <c r="AJ1186"/>
  <c r="AJ1187"/>
  <c r="AJ1188"/>
  <c r="AJ1189"/>
  <c r="AJ1190"/>
  <c r="AJ1191"/>
  <c r="AJ1192"/>
  <c r="AJ1193"/>
  <c r="AJ1194"/>
  <c r="AJ1195"/>
  <c r="AJ1196"/>
  <c r="AJ1197"/>
  <c r="AJ1198"/>
  <c r="AJ1199"/>
  <c r="AJ1200"/>
  <c r="AJ1201"/>
  <c r="AJ1202"/>
  <c r="AJ1203"/>
  <c r="AJ1204"/>
  <c r="AJ1205"/>
  <c r="AJ1206"/>
  <c r="AJ1207"/>
  <c r="AJ1208"/>
  <c r="AJ1209"/>
  <c r="AJ1210"/>
  <c r="AJ1211"/>
  <c r="AJ1212"/>
  <c r="AJ1213"/>
  <c r="AJ1214"/>
  <c r="AJ1215"/>
  <c r="AJ1216"/>
  <c r="AJ1217"/>
  <c r="AJ1218"/>
  <c r="AJ1219"/>
  <c r="AJ1220"/>
  <c r="AJ1221"/>
  <c r="AJ1222"/>
  <c r="AJ1223"/>
  <c r="AJ1224"/>
  <c r="AJ1244"/>
  <c r="AJ1238"/>
  <c r="AJ1245"/>
  <c r="AJ1239"/>
  <c r="AJ1237"/>
  <c r="AJ1236"/>
  <c r="AJ1246"/>
  <c r="AJ1242"/>
  <c r="AJ1247"/>
  <c r="AJ1248"/>
  <c r="AJ1234"/>
  <c r="AJ1231"/>
  <c r="AJ1229"/>
  <c r="AJ1225"/>
  <c r="AJ1249"/>
  <c r="AJ1250"/>
  <c r="AJ1251"/>
  <c r="AJ1230"/>
  <c r="AJ1235"/>
  <c r="AJ1252"/>
  <c r="AJ1253"/>
  <c r="AJ1254"/>
  <c r="AJ1255"/>
  <c r="AJ1256"/>
  <c r="AJ1243"/>
  <c r="AJ1240"/>
  <c r="AJ1233"/>
  <c r="AJ1232"/>
  <c r="AJ1228"/>
  <c r="AJ1257"/>
  <c r="AJ1226"/>
  <c r="AJ1227"/>
  <c r="AJ1258"/>
  <c r="AJ1259"/>
  <c r="AJ1241"/>
  <c r="AJ1260"/>
  <c r="AJ1261"/>
  <c r="AJ1262"/>
  <c r="AJ1263"/>
  <c r="AJ1264"/>
  <c r="AJ1265"/>
  <c r="AJ1266"/>
  <c r="AJ1267"/>
  <c r="AJ1268"/>
  <c r="AJ1269"/>
  <c r="AJ1270"/>
  <c r="AJ1271"/>
  <c r="AJ1272"/>
  <c r="AJ1273"/>
  <c r="AJ1274"/>
  <c r="AJ1275"/>
  <c r="AJ1276"/>
  <c r="AJ1277"/>
  <c r="AJ1278"/>
  <c r="AJ1279"/>
  <c r="AJ1280"/>
  <c r="AJ1281"/>
  <c r="AJ1282"/>
  <c r="AJ1283"/>
  <c r="AJ1284"/>
  <c r="AJ1285"/>
  <c r="AJ1286"/>
  <c r="AJ1287"/>
  <c r="AJ1288"/>
  <c r="AJ1289"/>
  <c r="AJ1290"/>
  <c r="AJ1291"/>
  <c r="AJ1292"/>
  <c r="AJ1293"/>
  <c r="AJ1294"/>
  <c r="AJ1295"/>
  <c r="AJ1296"/>
  <c r="AJ1297"/>
  <c r="AJ1298"/>
  <c r="AJ1318"/>
  <c r="AJ1312"/>
  <c r="AJ1319"/>
  <c r="AJ1313"/>
  <c r="AJ1308"/>
  <c r="AJ1309"/>
  <c r="AJ1320"/>
  <c r="AJ1316"/>
  <c r="AJ1321"/>
  <c r="AJ1322"/>
  <c r="AJ1310"/>
  <c r="AJ1306"/>
  <c r="AJ1305"/>
  <c r="AJ1304"/>
  <c r="AJ1323"/>
  <c r="AJ1324"/>
  <c r="AJ1325"/>
  <c r="AJ1311"/>
  <c r="AJ1307"/>
  <c r="AJ1326"/>
  <c r="AJ1327"/>
  <c r="AJ1328"/>
  <c r="AJ1329"/>
  <c r="AJ1330"/>
  <c r="AJ1317"/>
  <c r="AJ1314"/>
  <c r="AJ1299"/>
  <c r="AJ1303"/>
  <c r="AJ1302"/>
  <c r="AJ1331"/>
  <c r="AJ1300"/>
  <c r="AJ1301"/>
  <c r="AJ1332"/>
  <c r="AJ1333"/>
  <c r="AJ1315"/>
  <c r="AJ1334"/>
  <c r="AJ1335"/>
  <c r="AJ1336"/>
  <c r="AJ1337"/>
  <c r="AJ1338"/>
  <c r="AJ1339"/>
  <c r="AJ1340"/>
  <c r="AJ1341"/>
  <c r="AJ1342"/>
  <c r="AJ1343"/>
  <c r="AJ1344"/>
  <c r="AJ1345"/>
  <c r="AJ1346"/>
  <c r="AJ1347"/>
  <c r="AJ1348"/>
  <c r="AJ1349"/>
  <c r="AJ1350"/>
  <c r="AJ1351"/>
  <c r="AJ1352"/>
  <c r="AJ1353"/>
  <c r="AJ1354"/>
  <c r="AJ1355"/>
  <c r="AJ1356"/>
  <c r="AJ1357"/>
  <c r="AJ1358"/>
  <c r="AJ1359"/>
  <c r="AJ1360"/>
  <c r="AJ1361"/>
  <c r="AJ1362"/>
  <c r="AJ1363"/>
  <c r="AJ1364"/>
  <c r="AJ1365"/>
  <c r="AJ1366"/>
  <c r="AJ1367"/>
  <c r="AJ1368"/>
  <c r="AJ1369"/>
  <c r="AJ1370"/>
  <c r="AJ1371"/>
  <c r="AJ1372"/>
  <c r="AJ1392"/>
  <c r="AJ1386"/>
  <c r="AJ1393"/>
  <c r="AJ1387"/>
  <c r="AJ1384"/>
  <c r="AJ1381"/>
  <c r="AJ1394"/>
  <c r="AJ1391"/>
  <c r="AJ1407"/>
  <c r="AJ1395"/>
  <c r="AJ1385"/>
  <c r="AJ1378"/>
  <c r="AJ1382"/>
  <c r="AJ1373"/>
  <c r="AJ1396"/>
  <c r="AJ1406"/>
  <c r="AJ1397"/>
  <c r="AJ1383"/>
  <c r="AJ1380"/>
  <c r="AJ1398"/>
  <c r="AJ1399"/>
  <c r="AJ1400"/>
  <c r="AJ1401"/>
  <c r="AJ1402"/>
  <c r="AJ1390"/>
  <c r="AJ1388"/>
  <c r="AJ1374"/>
  <c r="AJ1379"/>
  <c r="AJ1377"/>
  <c r="AJ1403"/>
  <c r="AJ1375"/>
  <c r="AJ1376"/>
  <c r="AJ1404"/>
  <c r="AJ1405"/>
  <c r="AJ1389"/>
  <c r="AJ1408"/>
  <c r="AJ1409"/>
  <c r="AJ1410"/>
  <c r="AJ1411"/>
  <c r="AJ1412"/>
  <c r="AJ1413"/>
  <c r="AJ1414"/>
  <c r="AJ1415"/>
  <c r="AJ1416"/>
  <c r="AJ1417"/>
  <c r="AJ1418"/>
  <c r="AJ1419"/>
  <c r="AJ1420"/>
  <c r="AJ1421"/>
  <c r="AJ1422"/>
  <c r="AJ1423"/>
  <c r="AJ1424"/>
  <c r="AJ1425"/>
  <c r="AJ1426"/>
  <c r="AJ1427"/>
  <c r="AJ1428"/>
  <c r="AJ1429"/>
  <c r="AJ1430"/>
  <c r="AJ1431"/>
  <c r="AJ1432"/>
  <c r="AJ1433"/>
  <c r="AJ1434"/>
  <c r="AJ1435"/>
  <c r="AJ1436"/>
  <c r="AJ1437"/>
  <c r="AJ1438"/>
  <c r="AJ1439"/>
  <c r="AJ1440"/>
  <c r="AJ1441"/>
  <c r="AJ1442"/>
  <c r="AJ1443"/>
  <c r="AJ1444"/>
  <c r="AJ1445"/>
  <c r="AJ1446"/>
  <c r="AJ1466"/>
  <c r="AJ1462"/>
  <c r="AJ1467"/>
  <c r="AJ1461"/>
  <c r="AJ1458"/>
  <c r="AJ1452"/>
  <c r="AJ1468"/>
  <c r="AJ1465"/>
  <c r="AJ1469"/>
  <c r="AJ1470"/>
  <c r="AJ1459"/>
  <c r="AJ1455"/>
  <c r="AJ1457"/>
  <c r="AJ1451"/>
  <c r="AJ1471"/>
  <c r="AJ1481"/>
  <c r="AJ1472"/>
  <c r="AJ1456"/>
  <c r="AJ1454"/>
  <c r="AJ1473"/>
  <c r="AJ1474"/>
  <c r="AJ1475"/>
  <c r="AJ1476"/>
  <c r="AJ1477"/>
  <c r="AJ1463"/>
  <c r="AJ1460"/>
  <c r="AJ1448"/>
  <c r="AJ1453"/>
  <c r="AJ1450"/>
  <c r="AJ1478"/>
  <c r="AJ1447"/>
  <c r="AJ1449"/>
  <c r="AJ1479"/>
  <c r="AJ1480"/>
  <c r="AJ1464"/>
  <c r="AJ1482"/>
  <c r="AJ1483"/>
  <c r="AJ1484"/>
  <c r="AJ1485"/>
  <c r="AJ1486"/>
  <c r="AJ1487"/>
  <c r="AJ1488"/>
  <c r="AJ1489"/>
  <c r="AJ1490"/>
  <c r="AJ1491"/>
  <c r="AJ1492"/>
  <c r="AJ1493"/>
  <c r="AJ1494"/>
  <c r="AJ1495"/>
  <c r="AJ1496"/>
  <c r="AJ1497"/>
  <c r="AJ1498"/>
  <c r="AJ1499"/>
  <c r="AJ1500"/>
  <c r="AJ1501"/>
  <c r="AJ1502"/>
  <c r="AJ1503"/>
  <c r="AJ1504"/>
  <c r="AJ1505"/>
  <c r="AJ1506"/>
  <c r="AJ1507"/>
  <c r="AJ1508"/>
  <c r="AJ1509"/>
  <c r="AJ1510"/>
  <c r="AJ1511"/>
  <c r="AJ1512"/>
  <c r="AJ1513"/>
  <c r="AJ1514"/>
  <c r="AJ1515"/>
  <c r="AJ1516"/>
  <c r="AJ1517"/>
  <c r="AJ1518"/>
  <c r="AJ1519"/>
  <c r="AJ1520"/>
  <c r="AJ1540"/>
  <c r="AJ1537"/>
  <c r="AJ1541"/>
  <c r="AJ1536"/>
  <c r="AJ1533"/>
  <c r="AJ1530"/>
  <c r="AJ1542"/>
  <c r="AJ1539"/>
  <c r="AJ1543"/>
  <c r="AJ1544"/>
  <c r="AJ1532"/>
  <c r="AJ1528"/>
  <c r="AJ1531"/>
  <c r="AJ1521"/>
  <c r="AJ1545"/>
  <c r="AJ1555"/>
  <c r="AJ1546"/>
  <c r="AJ1529"/>
  <c r="AJ1527"/>
  <c r="AJ1547"/>
  <c r="AJ1548"/>
  <c r="AJ1549"/>
  <c r="AJ1550"/>
  <c r="AJ1551"/>
  <c r="AJ1535"/>
  <c r="AJ1534"/>
  <c r="AJ1524"/>
  <c r="AJ1526"/>
  <c r="AJ1525"/>
  <c r="AJ1552"/>
  <c r="AJ1522"/>
  <c r="AJ1523"/>
  <c r="AJ1553"/>
  <c r="AJ1554"/>
  <c r="AJ1538"/>
  <c r="AJ1556"/>
  <c r="AJ1557"/>
  <c r="AJ1558"/>
  <c r="AJ1559"/>
  <c r="AJ1560"/>
  <c r="AJ1561"/>
  <c r="AJ1562"/>
  <c r="AJ1563"/>
  <c r="AJ1564"/>
  <c r="AJ1565"/>
  <c r="AJ1566"/>
  <c r="AJ1567"/>
  <c r="AJ1568"/>
  <c r="AJ1569"/>
  <c r="AJ1570"/>
  <c r="AJ1571"/>
  <c r="AJ1572"/>
  <c r="AJ1573"/>
  <c r="AJ1574"/>
  <c r="AJ1575"/>
  <c r="AJ1576"/>
  <c r="AJ1577"/>
  <c r="AJ1578"/>
  <c r="AJ1579"/>
  <c r="AJ1580"/>
  <c r="AJ1581"/>
  <c r="AJ1582"/>
  <c r="AJ1583"/>
  <c r="AJ1584"/>
  <c r="AJ1585"/>
  <c r="AJ1586"/>
  <c r="AJ1587"/>
  <c r="AJ1588"/>
  <c r="AJ1589"/>
  <c r="AJ1590"/>
  <c r="AJ1591"/>
  <c r="AJ1592"/>
  <c r="AJ1593"/>
  <c r="AJ1594"/>
  <c r="AJ1614"/>
  <c r="AJ1611"/>
  <c r="AJ1615"/>
  <c r="AJ1610"/>
  <c r="AJ1607"/>
  <c r="AJ1604"/>
  <c r="AJ1616"/>
  <c r="AJ1613"/>
  <c r="AJ1617"/>
  <c r="AJ1618"/>
  <c r="AJ1606"/>
  <c r="AJ1605"/>
  <c r="AJ1603"/>
  <c r="AJ1601"/>
  <c r="AJ1619"/>
  <c r="AJ1620"/>
  <c r="AJ1621"/>
  <c r="AJ1602"/>
  <c r="AJ1599"/>
  <c r="AJ1622"/>
  <c r="AJ1623"/>
  <c r="AJ1624"/>
  <c r="AJ1625"/>
  <c r="AJ1626"/>
  <c r="AJ1609"/>
  <c r="AJ1608"/>
  <c r="AJ1597"/>
  <c r="AJ1598"/>
  <c r="AJ1600"/>
  <c r="AJ1627"/>
  <c r="AJ1595"/>
  <c r="AJ1596"/>
  <c r="AJ1628"/>
  <c r="AJ1629"/>
  <c r="AJ1612"/>
  <c r="AJ1630"/>
  <c r="AJ1631"/>
  <c r="AJ1632"/>
  <c r="AJ1633"/>
  <c r="AJ1634"/>
  <c r="AJ1635"/>
  <c r="AJ1636"/>
  <c r="AJ1637"/>
  <c r="AJ1638"/>
  <c r="AJ1639"/>
  <c r="AJ1640"/>
  <c r="AJ1641"/>
  <c r="AJ1642"/>
  <c r="AJ1643"/>
  <c r="AJ1644"/>
  <c r="AJ1645"/>
  <c r="AJ1646"/>
  <c r="AJ1647"/>
  <c r="AJ1648"/>
  <c r="AJ1649"/>
  <c r="AJ1650"/>
  <c r="AJ1651"/>
  <c r="AJ1652"/>
  <c r="AJ1653"/>
  <c r="AJ1654"/>
  <c r="AJ1655"/>
  <c r="AJ1656"/>
  <c r="AJ1657"/>
  <c r="AJ1658"/>
  <c r="AJ1659"/>
  <c r="AJ1660"/>
  <c r="AJ1661"/>
  <c r="AJ1662"/>
  <c r="AJ1663"/>
  <c r="AJ1664"/>
  <c r="AJ1665"/>
  <c r="AJ1666"/>
  <c r="AJ1667"/>
  <c r="AJ1668"/>
  <c r="AJ1688"/>
  <c r="AJ1685"/>
  <c r="AJ1689"/>
  <c r="AJ1683"/>
  <c r="AJ1684"/>
  <c r="AJ1679"/>
  <c r="AJ1690"/>
  <c r="AJ1687"/>
  <c r="AJ1691"/>
  <c r="AJ1692"/>
  <c r="AJ1680"/>
  <c r="AJ1678"/>
  <c r="AJ1675"/>
  <c r="AJ1677"/>
  <c r="AJ1693"/>
  <c r="AJ1703"/>
  <c r="AJ1694"/>
  <c r="AJ1676"/>
  <c r="AJ1673"/>
  <c r="AJ1695"/>
  <c r="AJ1696"/>
  <c r="AJ1697"/>
  <c r="AJ1698"/>
  <c r="AJ1699"/>
  <c r="AJ1681"/>
  <c r="AJ1682"/>
  <c r="AJ1669"/>
  <c r="AJ1672"/>
  <c r="AJ1671"/>
  <c r="AJ1700"/>
  <c r="AJ1674"/>
  <c r="AJ1670"/>
  <c r="AJ1701"/>
  <c r="AJ1702"/>
  <c r="AJ1686"/>
  <c r="AJ1704"/>
  <c r="AJ1705"/>
  <c r="AJ1706"/>
  <c r="AJ1707"/>
  <c r="AJ1708"/>
  <c r="AJ1709"/>
  <c r="AJ1710"/>
  <c r="AJ1711"/>
  <c r="AJ1712"/>
  <c r="AJ1713"/>
  <c r="AJ1714"/>
  <c r="AJ1715"/>
  <c r="AJ1716"/>
  <c r="AJ1717"/>
  <c r="AJ1718"/>
  <c r="AJ1719"/>
  <c r="AJ1720"/>
  <c r="AJ1721"/>
  <c r="AJ1722"/>
  <c r="AJ1723"/>
  <c r="AJ1724"/>
  <c r="AJ1725"/>
  <c r="AJ1726"/>
  <c r="AJ1727"/>
  <c r="AJ1728"/>
  <c r="AJ1729"/>
  <c r="AJ1730"/>
  <c r="AJ1731"/>
  <c r="AJ1732"/>
  <c r="AJ1733"/>
  <c r="AJ1734"/>
  <c r="AJ1735"/>
  <c r="AJ1736"/>
  <c r="AJ1737"/>
  <c r="AJ1738"/>
  <c r="AJ1739"/>
  <c r="AJ1740"/>
  <c r="AJ1741"/>
  <c r="AJ1742"/>
  <c r="AJ1762"/>
  <c r="AJ1758"/>
  <c r="AJ1763"/>
  <c r="AJ1757"/>
  <c r="AJ1759"/>
  <c r="AJ1754"/>
  <c r="AJ1764"/>
  <c r="AJ1761"/>
  <c r="AJ1777"/>
  <c r="AJ1765"/>
  <c r="AJ1753"/>
  <c r="AJ1751"/>
  <c r="AJ1752"/>
  <c r="AJ1748"/>
  <c r="AJ1766"/>
  <c r="AJ1767"/>
  <c r="AJ1768"/>
  <c r="AJ1750"/>
  <c r="AJ1746"/>
  <c r="AJ1769"/>
  <c r="AJ1770"/>
  <c r="AJ1771"/>
  <c r="AJ1772"/>
  <c r="AJ1773"/>
  <c r="AJ1755"/>
  <c r="AJ1756"/>
  <c r="AJ1743"/>
  <c r="AJ1744"/>
  <c r="AJ1745"/>
  <c r="AJ1774"/>
  <c r="AJ1749"/>
  <c r="AJ1747"/>
  <c r="AJ1775"/>
  <c r="AJ1776"/>
  <c r="AJ1760"/>
  <c r="AJ1778"/>
  <c r="AJ1779"/>
  <c r="AJ1780"/>
  <c r="AJ1781"/>
  <c r="AJ1782"/>
  <c r="AJ1783"/>
  <c r="AJ1784"/>
  <c r="AJ1785"/>
  <c r="AJ1786"/>
  <c r="AJ1787"/>
  <c r="AJ1788"/>
  <c r="AJ1789"/>
  <c r="AJ1790"/>
  <c r="AJ1791"/>
  <c r="AJ1792"/>
  <c r="AJ1793"/>
  <c r="AJ1794"/>
  <c r="AJ1795"/>
  <c r="AJ1796"/>
  <c r="AJ1797"/>
  <c r="AJ1798"/>
  <c r="AJ1799"/>
  <c r="AJ1800"/>
  <c r="AJ1801"/>
  <c r="AJ1802"/>
  <c r="AJ1803"/>
  <c r="AJ1804"/>
  <c r="AJ1805"/>
  <c r="AJ1806"/>
  <c r="AJ1807"/>
  <c r="AJ1808"/>
  <c r="AJ1809"/>
  <c r="AJ1810"/>
  <c r="AJ1811"/>
  <c r="AJ1812"/>
  <c r="AJ1813"/>
  <c r="AJ1814"/>
  <c r="AJ1815"/>
  <c r="AJ1816"/>
  <c r="AJ1836"/>
  <c r="AJ1831"/>
  <c r="AJ1837"/>
  <c r="AJ1832"/>
  <c r="AJ1833"/>
  <c r="AJ1828"/>
  <c r="AJ1838"/>
  <c r="AJ1834"/>
  <c r="AJ1839"/>
  <c r="AJ1840"/>
  <c r="AJ1827"/>
  <c r="AJ1825"/>
  <c r="AJ1824"/>
  <c r="AJ1822"/>
  <c r="AJ1841"/>
  <c r="AJ1842"/>
  <c r="AJ1843"/>
  <c r="AJ1823"/>
  <c r="AJ1820"/>
  <c r="AJ1844"/>
  <c r="AJ1845"/>
  <c r="AJ1846"/>
  <c r="AJ1847"/>
  <c r="AJ1848"/>
  <c r="AJ1829"/>
  <c r="AJ1830"/>
  <c r="AJ1817"/>
  <c r="AJ1819"/>
  <c r="AJ1821"/>
  <c r="AJ1849"/>
  <c r="AJ1826"/>
  <c r="AJ1818"/>
  <c r="AJ1850"/>
  <c r="AJ1851"/>
  <c r="AJ1835"/>
  <c r="AJ1852"/>
  <c r="AJ1853"/>
  <c r="AJ1854"/>
  <c r="AJ1855"/>
  <c r="AJ1856"/>
  <c r="AJ1857"/>
  <c r="AJ1858"/>
  <c r="AJ1859"/>
  <c r="AJ1860"/>
  <c r="AJ1861"/>
  <c r="AJ1862"/>
  <c r="AJ1863"/>
  <c r="AJ1864"/>
  <c r="AJ1865"/>
  <c r="AJ1866"/>
  <c r="AJ1867"/>
  <c r="AJ1868"/>
  <c r="AJ1869"/>
  <c r="AJ1870"/>
  <c r="AJ1871"/>
  <c r="AJ1872"/>
  <c r="AJ1873"/>
  <c r="AJ1874"/>
  <c r="AJ1875"/>
  <c r="AJ1876"/>
  <c r="AJ1877"/>
  <c r="AJ1878"/>
  <c r="AJ1879"/>
  <c r="AJ1880"/>
  <c r="AJ1881"/>
  <c r="AJ1882"/>
  <c r="AJ1883"/>
  <c r="AJ1884"/>
  <c r="AJ1885"/>
  <c r="AJ1886"/>
  <c r="AJ1887"/>
  <c r="AJ1888"/>
  <c r="AJ1889"/>
  <c r="AJ1890"/>
  <c r="AJ1910"/>
  <c r="AJ1906"/>
  <c r="AJ1911"/>
  <c r="AJ1905"/>
  <c r="AJ1907"/>
  <c r="AJ1901"/>
  <c r="AJ1912"/>
  <c r="AJ1909"/>
  <c r="AJ1913"/>
  <c r="AJ1914"/>
  <c r="AJ1903"/>
  <c r="AJ1894"/>
  <c r="AJ1898"/>
  <c r="AJ1895"/>
  <c r="AJ1915"/>
  <c r="AJ1916"/>
  <c r="AJ1917"/>
  <c r="AJ1899"/>
  <c r="AJ1893"/>
  <c r="AJ1918"/>
  <c r="AJ1919"/>
  <c r="AJ1920"/>
  <c r="AJ1921"/>
  <c r="AJ1922"/>
  <c r="AJ1902"/>
  <c r="AJ1904"/>
  <c r="AJ1891"/>
  <c r="AJ1900"/>
  <c r="AJ1896"/>
  <c r="AJ1923"/>
  <c r="AJ1897"/>
  <c r="AJ1892"/>
  <c r="AJ1924"/>
  <c r="AJ1925"/>
  <c r="AJ1908"/>
  <c r="AJ1926"/>
  <c r="AJ1927"/>
  <c r="AJ1928"/>
  <c r="AJ1929"/>
  <c r="AJ1930"/>
  <c r="AJ1931"/>
  <c r="AJ1932"/>
  <c r="AJ1933"/>
  <c r="AJ1934"/>
  <c r="AJ1935"/>
  <c r="AJ1936"/>
  <c r="AJ1937"/>
  <c r="AJ1938"/>
  <c r="AJ1939"/>
  <c r="AJ1940"/>
  <c r="AJ1941"/>
  <c r="AJ1942"/>
  <c r="AJ1943"/>
  <c r="AJ1944"/>
  <c r="AJ1945"/>
  <c r="AJ1946"/>
  <c r="AJ1947"/>
  <c r="AJ1948"/>
  <c r="AJ1949"/>
  <c r="AJ1950"/>
  <c r="AJ1951"/>
  <c r="AJ1952"/>
  <c r="AJ1953"/>
  <c r="AJ1954"/>
  <c r="AJ1955"/>
  <c r="AJ1956"/>
  <c r="AJ1957"/>
  <c r="AJ1958"/>
  <c r="AJ1959"/>
  <c r="AJ1960"/>
  <c r="AJ1961"/>
  <c r="AJ1962"/>
  <c r="AJ1963"/>
  <c r="AJ1964"/>
  <c r="AJ1984"/>
  <c r="AJ1965"/>
  <c r="AJ1985"/>
  <c r="AJ1966"/>
  <c r="AJ1967"/>
  <c r="AJ1968"/>
  <c r="AJ1986"/>
  <c r="AJ1969"/>
  <c r="AJ1987"/>
  <c r="AJ1988"/>
  <c r="AJ1970"/>
  <c r="AJ1971"/>
  <c r="AJ1972"/>
  <c r="AJ1973"/>
  <c r="AJ1989"/>
  <c r="AJ1990"/>
  <c r="AJ1991"/>
  <c r="AJ1974"/>
  <c r="AJ1975"/>
  <c r="AJ1992"/>
  <c r="AJ1993"/>
  <c r="AJ1994"/>
  <c r="AJ1995"/>
  <c r="AJ1996"/>
  <c r="AJ1976"/>
  <c r="AJ1977"/>
  <c r="AJ1978"/>
  <c r="AJ1979"/>
  <c r="AJ1980"/>
  <c r="AJ1997"/>
  <c r="AJ1981"/>
  <c r="AJ1982"/>
  <c r="AJ1998"/>
  <c r="AJ1999"/>
  <c r="AJ1983"/>
  <c r="AJ2000"/>
  <c r="AJ2001"/>
  <c r="AJ2002"/>
  <c r="AJ2003"/>
  <c r="AJ2004"/>
  <c r="AJ2005"/>
  <c r="AJ2006"/>
  <c r="AJ2007"/>
  <c r="AJ2008"/>
  <c r="AJ2009"/>
  <c r="AJ2010"/>
  <c r="AJ2011"/>
  <c r="AJ2012"/>
  <c r="AJ2013"/>
  <c r="AJ2014"/>
  <c r="AJ2015"/>
  <c r="AJ2016"/>
  <c r="AJ2017"/>
  <c r="AJ2018"/>
  <c r="AJ2019"/>
  <c r="AJ2020"/>
  <c r="AJ2021"/>
  <c r="AJ2022"/>
  <c r="AJ2023"/>
  <c r="AJ2024"/>
  <c r="AJ2025"/>
  <c r="AJ2026"/>
  <c r="AJ2027"/>
  <c r="AJ2028"/>
  <c r="AJ2029"/>
  <c r="AJ2030"/>
  <c r="AJ2031"/>
  <c r="AJ2032"/>
  <c r="AJ2033"/>
  <c r="AJ2034"/>
  <c r="AJ2035"/>
  <c r="AJ2036"/>
  <c r="AJ2037"/>
  <c r="AJ2038"/>
  <c r="AJ2058"/>
  <c r="AJ2039"/>
  <c r="AJ2059"/>
  <c r="AJ2040"/>
  <c r="AJ2041"/>
  <c r="AJ2042"/>
  <c r="AJ2060"/>
  <c r="AJ2043"/>
  <c r="AJ2061"/>
  <c r="AJ2062"/>
  <c r="AJ2044"/>
  <c r="AJ2045"/>
  <c r="AJ2046"/>
  <c r="AJ2047"/>
  <c r="AJ2063"/>
  <c r="AJ2064"/>
  <c r="AJ2065"/>
  <c r="AJ2048"/>
  <c r="AJ2049"/>
  <c r="AJ2066"/>
  <c r="AJ2067"/>
  <c r="AJ2068"/>
  <c r="AJ2069"/>
  <c r="AJ2070"/>
  <c r="AJ2050"/>
  <c r="AJ2051"/>
  <c r="AJ2052"/>
  <c r="AJ2053"/>
  <c r="AJ2054"/>
  <c r="AJ2071"/>
  <c r="AJ2055"/>
  <c r="AJ2056"/>
  <c r="AJ2072"/>
  <c r="AJ2073"/>
  <c r="AJ2057"/>
  <c r="AJ2"/>
  <c r="D27" i="4"/>
  <c r="D28"/>
  <c r="D29"/>
  <c r="D30"/>
  <c r="D31"/>
  <c r="D32"/>
  <c r="D33"/>
  <c r="D34"/>
  <c r="D35"/>
  <c r="J35" s="1"/>
  <c r="D36"/>
  <c r="D37"/>
  <c r="J37" s="1"/>
  <c r="D38"/>
  <c r="D39"/>
  <c r="J39" s="1"/>
  <c r="D40"/>
  <c r="D41"/>
  <c r="J41" s="1"/>
  <c r="D42"/>
  <c r="D43"/>
  <c r="J43" s="1"/>
  <c r="D44"/>
  <c r="D45"/>
  <c r="H45" s="1"/>
  <c r="D46"/>
  <c r="D47"/>
  <c r="H47" s="1"/>
  <c r="D48"/>
  <c r="D49"/>
  <c r="H49" s="1"/>
  <c r="D50"/>
  <c r="D51"/>
  <c r="H51" s="1"/>
  <c r="D52"/>
  <c r="D53"/>
  <c r="H53" s="1"/>
  <c r="D54"/>
  <c r="D17"/>
  <c r="D18"/>
  <c r="D19"/>
  <c r="D20"/>
  <c r="D21"/>
  <c r="D22"/>
  <c r="D23"/>
  <c r="D24"/>
  <c r="D25"/>
  <c r="D26"/>
  <c r="D16"/>
  <c r="C23"/>
  <c r="C24"/>
  <c r="I24" s="1"/>
  <c r="C25"/>
  <c r="C26"/>
  <c r="I26" s="1"/>
  <c r="C27"/>
  <c r="C28"/>
  <c r="I28" s="1"/>
  <c r="C29"/>
  <c r="C30"/>
  <c r="I30" s="1"/>
  <c r="C31"/>
  <c r="C32"/>
  <c r="I32" s="1"/>
  <c r="C33"/>
  <c r="C34"/>
  <c r="I34" s="1"/>
  <c r="C35"/>
  <c r="C36"/>
  <c r="C37"/>
  <c r="C38"/>
  <c r="C39"/>
  <c r="C40"/>
  <c r="C41"/>
  <c r="C42"/>
  <c r="C43"/>
  <c r="C44"/>
  <c r="C45"/>
  <c r="C46"/>
  <c r="C47"/>
  <c r="C48"/>
  <c r="C49"/>
  <c r="C50"/>
  <c r="C51"/>
  <c r="C52"/>
  <c r="C53"/>
  <c r="C54"/>
  <c r="C17"/>
  <c r="C18"/>
  <c r="I18" s="1"/>
  <c r="C19"/>
  <c r="C20"/>
  <c r="I20" s="1"/>
  <c r="C21"/>
  <c r="C22"/>
  <c r="I22" s="1"/>
  <c r="C16"/>
  <c r="AG4" i="20"/>
  <c r="AH4"/>
  <c r="AI4"/>
  <c r="AJ4"/>
  <c r="AK4"/>
  <c r="AL4"/>
  <c r="AM4"/>
  <c r="AN4"/>
  <c r="AO4"/>
  <c r="AP4"/>
  <c r="AQ4"/>
  <c r="AR4"/>
  <c r="AG5"/>
  <c r="AH5"/>
  <c r="AI5"/>
  <c r="AJ5"/>
  <c r="AK5"/>
  <c r="AL5"/>
  <c r="AM5"/>
  <c r="AN5"/>
  <c r="AO5"/>
  <c r="AP5"/>
  <c r="AQ5"/>
  <c r="AR5"/>
  <c r="AG6"/>
  <c r="AH6"/>
  <c r="AI6"/>
  <c r="AJ6"/>
  <c r="AK6"/>
  <c r="AL6"/>
  <c r="AM6"/>
  <c r="AN6"/>
  <c r="AO6"/>
  <c r="AP6"/>
  <c r="AQ6"/>
  <c r="AR6"/>
  <c r="AG7"/>
  <c r="AH7"/>
  <c r="AI7"/>
  <c r="AJ7"/>
  <c r="AK7"/>
  <c r="AL7"/>
  <c r="AM7"/>
  <c r="AN7"/>
  <c r="AO7"/>
  <c r="AP7"/>
  <c r="AQ7"/>
  <c r="AR7"/>
  <c r="AG8"/>
  <c r="AH8"/>
  <c r="AI8"/>
  <c r="AJ8"/>
  <c r="AK8"/>
  <c r="AL8"/>
  <c r="AM8"/>
  <c r="AN8"/>
  <c r="AO8"/>
  <c r="AP8"/>
  <c r="AQ8"/>
  <c r="AR8"/>
  <c r="AG9"/>
  <c r="AH9"/>
  <c r="AI9"/>
  <c r="AJ9"/>
  <c r="AK9"/>
  <c r="AL9"/>
  <c r="AM9"/>
  <c r="AN9"/>
  <c r="AO9"/>
  <c r="AP9"/>
  <c r="AQ9"/>
  <c r="AR9"/>
  <c r="AG10"/>
  <c r="AH10"/>
  <c r="AI10"/>
  <c r="AJ10"/>
  <c r="AK10"/>
  <c r="AL10"/>
  <c r="AM10"/>
  <c r="AN10"/>
  <c r="AO10"/>
  <c r="AP10"/>
  <c r="AQ10"/>
  <c r="AR10"/>
  <c r="AG11"/>
  <c r="AH11"/>
  <c r="AI11"/>
  <c r="AJ11"/>
  <c r="AK11"/>
  <c r="AL11"/>
  <c r="AM11"/>
  <c r="AN11"/>
  <c r="AO11"/>
  <c r="AP11"/>
  <c r="AQ11"/>
  <c r="AR11"/>
  <c r="AG12"/>
  <c r="AH12"/>
  <c r="AI12"/>
  <c r="AJ12"/>
  <c r="AK12"/>
  <c r="AL12"/>
  <c r="AM12"/>
  <c r="AN12"/>
  <c r="AO12"/>
  <c r="AP12"/>
  <c r="AQ12"/>
  <c r="AR12"/>
  <c r="AG13"/>
  <c r="AH13"/>
  <c r="AI13"/>
  <c r="AJ13"/>
  <c r="AK13"/>
  <c r="AL13"/>
  <c r="AM13"/>
  <c r="AN13"/>
  <c r="AO13"/>
  <c r="AP13"/>
  <c r="AQ13"/>
  <c r="AR13"/>
  <c r="AG14"/>
  <c r="AH14"/>
  <c r="AI14"/>
  <c r="AJ14"/>
  <c r="AK14"/>
  <c r="AL14"/>
  <c r="AM14"/>
  <c r="AN14"/>
  <c r="AO14"/>
  <c r="AP14"/>
  <c r="AQ14"/>
  <c r="AR14"/>
  <c r="AG15"/>
  <c r="AH15"/>
  <c r="AI15"/>
  <c r="AJ15"/>
  <c r="AK15"/>
  <c r="AL15"/>
  <c r="AM15"/>
  <c r="AN15"/>
  <c r="AO15"/>
  <c r="AP15"/>
  <c r="AQ15"/>
  <c r="AR15"/>
  <c r="AG16"/>
  <c r="AH16"/>
  <c r="AI16"/>
  <c r="AJ16"/>
  <c r="AK16"/>
  <c r="AL16"/>
  <c r="AM16"/>
  <c r="AN16"/>
  <c r="AO16"/>
  <c r="AP16"/>
  <c r="AQ16"/>
  <c r="AR16"/>
  <c r="AG17"/>
  <c r="AH17"/>
  <c r="AI17"/>
  <c r="AJ17"/>
  <c r="AK17"/>
  <c r="AL17"/>
  <c r="AM17"/>
  <c r="AN17"/>
  <c r="AO17"/>
  <c r="AP17"/>
  <c r="AQ17"/>
  <c r="AR17"/>
  <c r="AG18"/>
  <c r="AH18"/>
  <c r="AI18"/>
  <c r="AJ18"/>
  <c r="AK18"/>
  <c r="AL18"/>
  <c r="AM18"/>
  <c r="AN18"/>
  <c r="AO18"/>
  <c r="AP18"/>
  <c r="AQ18"/>
  <c r="AR18"/>
  <c r="AG19"/>
  <c r="AH19"/>
  <c r="AI19"/>
  <c r="AJ19"/>
  <c r="AK19"/>
  <c r="AL19"/>
  <c r="AM19"/>
  <c r="AN19"/>
  <c r="AO19"/>
  <c r="AP19"/>
  <c r="AQ19"/>
  <c r="AR19"/>
  <c r="AG20"/>
  <c r="AH20"/>
  <c r="AI20"/>
  <c r="AJ20"/>
  <c r="AK20"/>
  <c r="AL20"/>
  <c r="AM20"/>
  <c r="AN20"/>
  <c r="AO20"/>
  <c r="AP20"/>
  <c r="AQ20"/>
  <c r="AR20"/>
  <c r="AG21"/>
  <c r="AH21"/>
  <c r="AI21"/>
  <c r="AJ21"/>
  <c r="AK21"/>
  <c r="AL21"/>
  <c r="AM21"/>
  <c r="AN21"/>
  <c r="AO21"/>
  <c r="AP21"/>
  <c r="AQ21"/>
  <c r="AR21"/>
  <c r="AG22"/>
  <c r="AH22"/>
  <c r="AI22"/>
  <c r="AJ22"/>
  <c r="AK22"/>
  <c r="AL22"/>
  <c r="AM22"/>
  <c r="AN22"/>
  <c r="AO22"/>
  <c r="AP22"/>
  <c r="AQ22"/>
  <c r="AR22"/>
  <c r="AG23"/>
  <c r="AH23"/>
  <c r="AI23"/>
  <c r="AJ23"/>
  <c r="AK23"/>
  <c r="AL23"/>
  <c r="AM23"/>
  <c r="AN23"/>
  <c r="AO23"/>
  <c r="AP23"/>
  <c r="AQ23"/>
  <c r="AR23"/>
  <c r="AG24"/>
  <c r="AH24"/>
  <c r="AI24"/>
  <c r="AJ24"/>
  <c r="AK24"/>
  <c r="AL24"/>
  <c r="AM24"/>
  <c r="AN24"/>
  <c r="AO24"/>
  <c r="AP24"/>
  <c r="AQ24"/>
  <c r="AR24"/>
  <c r="AG25"/>
  <c r="AH25"/>
  <c r="AI25"/>
  <c r="AJ25"/>
  <c r="AK25"/>
  <c r="AL25"/>
  <c r="AM25"/>
  <c r="AN25"/>
  <c r="AO25"/>
  <c r="AP25"/>
  <c r="AQ25"/>
  <c r="AR25"/>
  <c r="AG26"/>
  <c r="AH26"/>
  <c r="AI26"/>
  <c r="AJ26"/>
  <c r="AK26"/>
  <c r="AL26"/>
  <c r="AM26"/>
  <c r="AN26"/>
  <c r="AO26"/>
  <c r="AP26"/>
  <c r="AQ26"/>
  <c r="AR26"/>
  <c r="AG27"/>
  <c r="AH27"/>
  <c r="AI27"/>
  <c r="AJ27"/>
  <c r="AK27"/>
  <c r="AL27"/>
  <c r="AM27"/>
  <c r="AN27"/>
  <c r="AO27"/>
  <c r="AP27"/>
  <c r="AQ27"/>
  <c r="AR27"/>
  <c r="AG28"/>
  <c r="AH28"/>
  <c r="AI28"/>
  <c r="AJ28"/>
  <c r="AK28"/>
  <c r="AL28"/>
  <c r="AM28"/>
  <c r="AN28"/>
  <c r="AO28"/>
  <c r="AP28"/>
  <c r="AQ28"/>
  <c r="AR28"/>
  <c r="AG29"/>
  <c r="AH29"/>
  <c r="AI29"/>
  <c r="AJ29"/>
  <c r="AK29"/>
  <c r="AL29"/>
  <c r="AM29"/>
  <c r="AN29"/>
  <c r="AO29"/>
  <c r="AP29"/>
  <c r="AQ29"/>
  <c r="AR29"/>
  <c r="AG30"/>
  <c r="AH30"/>
  <c r="AI30"/>
  <c r="AJ30"/>
  <c r="AK30"/>
  <c r="AL30"/>
  <c r="AM30"/>
  <c r="AN30"/>
  <c r="AO30"/>
  <c r="AP30"/>
  <c r="AQ30"/>
  <c r="AR30"/>
  <c r="AG31"/>
  <c r="AH31"/>
  <c r="AI31"/>
  <c r="AJ31"/>
  <c r="AK31"/>
  <c r="AL31"/>
  <c r="AM31"/>
  <c r="AN31"/>
  <c r="AO31"/>
  <c r="AP31"/>
  <c r="AQ31"/>
  <c r="AR31"/>
  <c r="AG32"/>
  <c r="AH32"/>
  <c r="AI32"/>
  <c r="AJ32"/>
  <c r="AK32"/>
  <c r="AL32"/>
  <c r="AM32"/>
  <c r="AN32"/>
  <c r="AO32"/>
  <c r="AP32"/>
  <c r="AQ32"/>
  <c r="AR32"/>
  <c r="AG33"/>
  <c r="AH33"/>
  <c r="AI33"/>
  <c r="AJ33"/>
  <c r="AK33"/>
  <c r="AL33"/>
  <c r="AM33"/>
  <c r="AN33"/>
  <c r="AO33"/>
  <c r="AP33"/>
  <c r="AQ33"/>
  <c r="AR33"/>
  <c r="AG34"/>
  <c r="AH34"/>
  <c r="AI34"/>
  <c r="AJ34"/>
  <c r="AK34"/>
  <c r="AL34"/>
  <c r="AM34"/>
  <c r="AN34"/>
  <c r="AO34"/>
  <c r="AP34"/>
  <c r="AQ34"/>
  <c r="AR34"/>
  <c r="AG35"/>
  <c r="AH35"/>
  <c r="AI35"/>
  <c r="AJ35"/>
  <c r="AK35"/>
  <c r="AL35"/>
  <c r="AM35"/>
  <c r="AN35"/>
  <c r="AO35"/>
  <c r="AP35"/>
  <c r="AQ35"/>
  <c r="AR35"/>
  <c r="AG36"/>
  <c r="AH36"/>
  <c r="AI36"/>
  <c r="AJ36"/>
  <c r="AK36"/>
  <c r="AL36"/>
  <c r="AM36"/>
  <c r="AN36"/>
  <c r="AO36"/>
  <c r="AP36"/>
  <c r="AQ36"/>
  <c r="AR36"/>
  <c r="AG37"/>
  <c r="AH37"/>
  <c r="AI37"/>
  <c r="AJ37"/>
  <c r="AK37"/>
  <c r="AL37"/>
  <c r="AM37"/>
  <c r="AN37"/>
  <c r="AO37"/>
  <c r="AP37"/>
  <c r="AQ37"/>
  <c r="AR37"/>
  <c r="AG38"/>
  <c r="AH38"/>
  <c r="AI38"/>
  <c r="AJ38"/>
  <c r="AK38"/>
  <c r="AL38"/>
  <c r="AM38"/>
  <c r="AN38"/>
  <c r="AO38"/>
  <c r="AP38"/>
  <c r="AQ38"/>
  <c r="AR38"/>
  <c r="AG39"/>
  <c r="AH39"/>
  <c r="AI39"/>
  <c r="AJ39"/>
  <c r="AK39"/>
  <c r="AL39"/>
  <c r="AM39"/>
  <c r="AN39"/>
  <c r="AO39"/>
  <c r="AP39"/>
  <c r="AQ39"/>
  <c r="AR39"/>
  <c r="AG40"/>
  <c r="AH40"/>
  <c r="AI40"/>
  <c r="AJ40"/>
  <c r="AK40"/>
  <c r="AL40"/>
  <c r="AM40"/>
  <c r="AN40"/>
  <c r="AO40"/>
  <c r="AP40"/>
  <c r="AQ40"/>
  <c r="AR40"/>
  <c r="AG41"/>
  <c r="AH41"/>
  <c r="AI41"/>
  <c r="AJ41"/>
  <c r="AK41"/>
  <c r="AL41"/>
  <c r="AM41"/>
  <c r="AN41"/>
  <c r="AO41"/>
  <c r="AP41"/>
  <c r="AQ41"/>
  <c r="AR41"/>
  <c r="AG42"/>
  <c r="AH42"/>
  <c r="AI42"/>
  <c r="AJ42"/>
  <c r="AK42"/>
  <c r="AL42"/>
  <c r="AM42"/>
  <c r="AN42"/>
  <c r="AO42"/>
  <c r="AP42"/>
  <c r="AQ42"/>
  <c r="AR42"/>
  <c r="AG43"/>
  <c r="AH43"/>
  <c r="AI43"/>
  <c r="AJ43"/>
  <c r="AK43"/>
  <c r="AL43"/>
  <c r="AM43"/>
  <c r="AN43"/>
  <c r="AO43"/>
  <c r="AP43"/>
  <c r="AQ43"/>
  <c r="AR43"/>
  <c r="AG44"/>
  <c r="AH44"/>
  <c r="AI44"/>
  <c r="AJ44"/>
  <c r="AK44"/>
  <c r="AL44"/>
  <c r="AM44"/>
  <c r="AN44"/>
  <c r="AO44"/>
  <c r="AP44"/>
  <c r="AQ44"/>
  <c r="AR44"/>
  <c r="AG45"/>
  <c r="AH45"/>
  <c r="AI45"/>
  <c r="AJ45"/>
  <c r="AK45"/>
  <c r="AL45"/>
  <c r="AM45"/>
  <c r="AN45"/>
  <c r="AO45"/>
  <c r="AP45"/>
  <c r="AQ45"/>
  <c r="AR45"/>
  <c r="AG46"/>
  <c r="AH46"/>
  <c r="AI46"/>
  <c r="AJ46"/>
  <c r="AK46"/>
  <c r="AL46"/>
  <c r="AM46"/>
  <c r="AN46"/>
  <c r="AO46"/>
  <c r="AP46"/>
  <c r="AQ46"/>
  <c r="AR46"/>
  <c r="AG47"/>
  <c r="AH47"/>
  <c r="AI47"/>
  <c r="AJ47"/>
  <c r="AK47"/>
  <c r="AL47"/>
  <c r="AM47"/>
  <c r="AN47"/>
  <c r="AO47"/>
  <c r="AP47"/>
  <c r="AQ47"/>
  <c r="AR47"/>
  <c r="AG48"/>
  <c r="AH48"/>
  <c r="AI48"/>
  <c r="AJ48"/>
  <c r="AK48"/>
  <c r="AL48"/>
  <c r="AM48"/>
  <c r="AN48"/>
  <c r="AO48"/>
  <c r="AP48"/>
  <c r="AQ48"/>
  <c r="AR48"/>
  <c r="AG49"/>
  <c r="AH49"/>
  <c r="AI49"/>
  <c r="AJ49"/>
  <c r="AK49"/>
  <c r="AL49"/>
  <c r="AM49"/>
  <c r="AN49"/>
  <c r="AO49"/>
  <c r="AP49"/>
  <c r="AQ49"/>
  <c r="AR49"/>
  <c r="AG50"/>
  <c r="AH50"/>
  <c r="AI50"/>
  <c r="AJ50"/>
  <c r="AK50"/>
  <c r="AL50"/>
  <c r="AM50"/>
  <c r="AN50"/>
  <c r="AO50"/>
  <c r="AP50"/>
  <c r="AQ50"/>
  <c r="AR50"/>
  <c r="AG51"/>
  <c r="AH51"/>
  <c r="AI51"/>
  <c r="AJ51"/>
  <c r="AK51"/>
  <c r="AL51"/>
  <c r="AM51"/>
  <c r="AN51"/>
  <c r="AO51"/>
  <c r="AP51"/>
  <c r="AQ51"/>
  <c r="AR51"/>
  <c r="AG52"/>
  <c r="AH52"/>
  <c r="AI52"/>
  <c r="AJ52"/>
  <c r="AK52"/>
  <c r="AL52"/>
  <c r="AM52"/>
  <c r="AN52"/>
  <c r="AO52"/>
  <c r="AP52"/>
  <c r="AQ52"/>
  <c r="AR52"/>
  <c r="AG53"/>
  <c r="AH53"/>
  <c r="AI53"/>
  <c r="AJ53"/>
  <c r="AK53"/>
  <c r="AL53"/>
  <c r="AM53"/>
  <c r="AN53"/>
  <c r="AO53"/>
  <c r="AP53"/>
  <c r="AQ53"/>
  <c r="AR53"/>
  <c r="AG54"/>
  <c r="AH54"/>
  <c r="AI54"/>
  <c r="AJ54"/>
  <c r="AK54"/>
  <c r="AL54"/>
  <c r="AM54"/>
  <c r="AN54"/>
  <c r="AO54"/>
  <c r="AP54"/>
  <c r="AQ54"/>
  <c r="AR54"/>
  <c r="AG55"/>
  <c r="AH55"/>
  <c r="AI55"/>
  <c r="AJ55"/>
  <c r="AK55"/>
  <c r="AL55"/>
  <c r="AM55"/>
  <c r="AN55"/>
  <c r="AO55"/>
  <c r="AP55"/>
  <c r="AQ55"/>
  <c r="AR55"/>
  <c r="AG56"/>
  <c r="AH56"/>
  <c r="AI56"/>
  <c r="AJ56"/>
  <c r="AK56"/>
  <c r="AL56"/>
  <c r="AM56"/>
  <c r="AN56"/>
  <c r="AO56"/>
  <c r="AP56"/>
  <c r="AQ56"/>
  <c r="AR56"/>
  <c r="AG57"/>
  <c r="AH57"/>
  <c r="AI57"/>
  <c r="AJ57"/>
  <c r="AK57"/>
  <c r="AL57"/>
  <c r="AM57"/>
  <c r="AN57"/>
  <c r="AO57"/>
  <c r="AP57"/>
  <c r="AQ57"/>
  <c r="AR57"/>
  <c r="AG58"/>
  <c r="AH58"/>
  <c r="AI58"/>
  <c r="AJ58"/>
  <c r="AK58"/>
  <c r="AL58"/>
  <c r="AM58"/>
  <c r="AN58"/>
  <c r="AO58"/>
  <c r="AP58"/>
  <c r="AQ58"/>
  <c r="AR58"/>
  <c r="AG59"/>
  <c r="AH59"/>
  <c r="AI59"/>
  <c r="AJ59"/>
  <c r="AK59"/>
  <c r="AL59"/>
  <c r="AM59"/>
  <c r="AN59"/>
  <c r="AO59"/>
  <c r="AP59"/>
  <c r="AQ59"/>
  <c r="AR59"/>
  <c r="AG60"/>
  <c r="AH60"/>
  <c r="AI60"/>
  <c r="AJ60"/>
  <c r="AK60"/>
  <c r="AL60"/>
  <c r="AM60"/>
  <c r="AN60"/>
  <c r="AO60"/>
  <c r="AP60"/>
  <c r="AQ60"/>
  <c r="AR60"/>
  <c r="AG61"/>
  <c r="AH61"/>
  <c r="AI61"/>
  <c r="AJ61"/>
  <c r="AK61"/>
  <c r="AL61"/>
  <c r="AM61"/>
  <c r="AN61"/>
  <c r="AO61"/>
  <c r="AP61"/>
  <c r="AQ61"/>
  <c r="AR61"/>
  <c r="AG62"/>
  <c r="AH62"/>
  <c r="AI62"/>
  <c r="AJ62"/>
  <c r="AK62"/>
  <c r="AL62"/>
  <c r="AM62"/>
  <c r="AN62"/>
  <c r="AO62"/>
  <c r="AP62"/>
  <c r="AQ62"/>
  <c r="AR62"/>
  <c r="AG63"/>
  <c r="AH63"/>
  <c r="AI63"/>
  <c r="AJ63"/>
  <c r="AK63"/>
  <c r="AL63"/>
  <c r="AM63"/>
  <c r="AN63"/>
  <c r="AO63"/>
  <c r="AP63"/>
  <c r="AQ63"/>
  <c r="AR63"/>
  <c r="AG64"/>
  <c r="AH64"/>
  <c r="AI64"/>
  <c r="AJ64"/>
  <c r="AK64"/>
  <c r="AL64"/>
  <c r="AM64"/>
  <c r="AN64"/>
  <c r="AO64"/>
  <c r="AP64"/>
  <c r="AQ64"/>
  <c r="AR64"/>
  <c r="AG65"/>
  <c r="AH65"/>
  <c r="AI65"/>
  <c r="AJ65"/>
  <c r="AK65"/>
  <c r="AL65"/>
  <c r="AM65"/>
  <c r="AN65"/>
  <c r="AO65"/>
  <c r="AP65"/>
  <c r="AQ65"/>
  <c r="AR65"/>
  <c r="AG66"/>
  <c r="AH66"/>
  <c r="AI66"/>
  <c r="AJ66"/>
  <c r="AK66"/>
  <c r="AL66"/>
  <c r="AM66"/>
  <c r="AN66"/>
  <c r="AO66"/>
  <c r="AP66"/>
  <c r="AQ66"/>
  <c r="AR66"/>
  <c r="AG67"/>
  <c r="AH67"/>
  <c r="AI67"/>
  <c r="AJ67"/>
  <c r="AK67"/>
  <c r="AL67"/>
  <c r="AM67"/>
  <c r="AN67"/>
  <c r="AO67"/>
  <c r="AP67"/>
  <c r="AQ67"/>
  <c r="AR67"/>
  <c r="AG68"/>
  <c r="AH68"/>
  <c r="AI68"/>
  <c r="AJ68"/>
  <c r="AK68"/>
  <c r="AL68"/>
  <c r="AM68"/>
  <c r="AN68"/>
  <c r="AO68"/>
  <c r="AP68"/>
  <c r="AQ68"/>
  <c r="AR68"/>
  <c r="AG69"/>
  <c r="AH69"/>
  <c r="AI69"/>
  <c r="AJ69"/>
  <c r="AK69"/>
  <c r="AL69"/>
  <c r="AM69"/>
  <c r="AN69"/>
  <c r="AO69"/>
  <c r="AP69"/>
  <c r="AQ69"/>
  <c r="AR69"/>
  <c r="AG70"/>
  <c r="AH70"/>
  <c r="AI70"/>
  <c r="AJ70"/>
  <c r="AK70"/>
  <c r="AL70"/>
  <c r="AM70"/>
  <c r="AN70"/>
  <c r="AO70"/>
  <c r="AP70"/>
  <c r="AQ70"/>
  <c r="AR70"/>
  <c r="AG71"/>
  <c r="AH71"/>
  <c r="AI71"/>
  <c r="AJ71"/>
  <c r="AK71"/>
  <c r="AL71"/>
  <c r="AM71"/>
  <c r="AN71"/>
  <c r="AO71"/>
  <c r="AP71"/>
  <c r="AQ71"/>
  <c r="AR71"/>
  <c r="AG72"/>
  <c r="AH72"/>
  <c r="AI72"/>
  <c r="AJ72"/>
  <c r="AK72"/>
  <c r="AL72"/>
  <c r="AM72"/>
  <c r="AN72"/>
  <c r="AO72"/>
  <c r="AP72"/>
  <c r="AQ72"/>
  <c r="AR72"/>
  <c r="AG73"/>
  <c r="AH73"/>
  <c r="AI73"/>
  <c r="AJ73"/>
  <c r="AK73"/>
  <c r="AL73"/>
  <c r="AM73"/>
  <c r="AN73"/>
  <c r="AO73"/>
  <c r="AP73"/>
  <c r="AQ73"/>
  <c r="AR73"/>
  <c r="AG74"/>
  <c r="AH74"/>
  <c r="AI74"/>
  <c r="AJ74"/>
  <c r="AK74"/>
  <c r="AL74"/>
  <c r="AM74"/>
  <c r="AN74"/>
  <c r="AO74"/>
  <c r="AP74"/>
  <c r="AQ74"/>
  <c r="AR74"/>
  <c r="AG75"/>
  <c r="AH75"/>
  <c r="AI75"/>
  <c r="AJ75"/>
  <c r="AK75"/>
  <c r="AL75"/>
  <c r="AM75"/>
  <c r="AN75"/>
  <c r="AO75"/>
  <c r="AP75"/>
  <c r="AQ75"/>
  <c r="AR75"/>
  <c r="AG76"/>
  <c r="AH76"/>
  <c r="AI76"/>
  <c r="AJ76"/>
  <c r="AK76"/>
  <c r="AL76"/>
  <c r="AM76"/>
  <c r="AN76"/>
  <c r="AO76"/>
  <c r="AP76"/>
  <c r="AQ76"/>
  <c r="AR76"/>
  <c r="AG77"/>
  <c r="AH77"/>
  <c r="AI77"/>
  <c r="AJ77"/>
  <c r="AK77"/>
  <c r="AL77"/>
  <c r="AM77"/>
  <c r="AN77"/>
  <c r="AO77"/>
  <c r="AP77"/>
  <c r="AQ77"/>
  <c r="AR77"/>
  <c r="AG78"/>
  <c r="AH78"/>
  <c r="AI78"/>
  <c r="AJ78"/>
  <c r="AK78"/>
  <c r="AL78"/>
  <c r="AM78"/>
  <c r="AN78"/>
  <c r="AO78"/>
  <c r="AP78"/>
  <c r="AQ78"/>
  <c r="AR78"/>
  <c r="AG79"/>
  <c r="AH79"/>
  <c r="AI79"/>
  <c r="AJ79"/>
  <c r="AK79"/>
  <c r="AL79"/>
  <c r="AM79"/>
  <c r="AN79"/>
  <c r="AO79"/>
  <c r="AP79"/>
  <c r="AQ79"/>
  <c r="AR79"/>
  <c r="AG80"/>
  <c r="AH80"/>
  <c r="AI80"/>
  <c r="AJ80"/>
  <c r="AK80"/>
  <c r="AL80"/>
  <c r="AM80"/>
  <c r="AN80"/>
  <c r="AO80"/>
  <c r="AP80"/>
  <c r="AQ80"/>
  <c r="AR80"/>
  <c r="AG81"/>
  <c r="AH81"/>
  <c r="AI81"/>
  <c r="AJ81"/>
  <c r="AK81"/>
  <c r="AL81"/>
  <c r="AM81"/>
  <c r="AN81"/>
  <c r="AO81"/>
  <c r="AP81"/>
  <c r="AQ81"/>
  <c r="AR81"/>
  <c r="AG82"/>
  <c r="AH82"/>
  <c r="AI82"/>
  <c r="AJ82"/>
  <c r="AK82"/>
  <c r="AL82"/>
  <c r="AM82"/>
  <c r="AN82"/>
  <c r="AO82"/>
  <c r="AP82"/>
  <c r="AQ82"/>
  <c r="AR82"/>
  <c r="AE28"/>
  <c r="AF28"/>
  <c r="AE29"/>
  <c r="AF29"/>
  <c r="AE30"/>
  <c r="AF30"/>
  <c r="AE31"/>
  <c r="AF31"/>
  <c r="AE32"/>
  <c r="AF32"/>
  <c r="AE33"/>
  <c r="AF33"/>
  <c r="AE34"/>
  <c r="AF34"/>
  <c r="AE35"/>
  <c r="AF35"/>
  <c r="AE36"/>
  <c r="AF36"/>
  <c r="AE37"/>
  <c r="AF37"/>
  <c r="AE38"/>
  <c r="AF38"/>
  <c r="AE39"/>
  <c r="AF39"/>
  <c r="AE40"/>
  <c r="AF40"/>
  <c r="AE41"/>
  <c r="AF41"/>
  <c r="AE42"/>
  <c r="AF42"/>
  <c r="AE43"/>
  <c r="AF43"/>
  <c r="AE44"/>
  <c r="AF44"/>
  <c r="AE45"/>
  <c r="AF45"/>
  <c r="AE46"/>
  <c r="AF46"/>
  <c r="AE47"/>
  <c r="AF47"/>
  <c r="AE48"/>
  <c r="AF48"/>
  <c r="AE49"/>
  <c r="AF49"/>
  <c r="AE50"/>
  <c r="AF50"/>
  <c r="AE51"/>
  <c r="AF51"/>
  <c r="AE52"/>
  <c r="AF52"/>
  <c r="AE53"/>
  <c r="AF53"/>
  <c r="AE54"/>
  <c r="AF54"/>
  <c r="AE55"/>
  <c r="AF55"/>
  <c r="AE56"/>
  <c r="AF56"/>
  <c r="AE57"/>
  <c r="AF57"/>
  <c r="AE58"/>
  <c r="AF58"/>
  <c r="AE59"/>
  <c r="AF59"/>
  <c r="AE60"/>
  <c r="AF60"/>
  <c r="AE61"/>
  <c r="AF61"/>
  <c r="AE62"/>
  <c r="AF62"/>
  <c r="AE63"/>
  <c r="AF63"/>
  <c r="AE64"/>
  <c r="AF64"/>
  <c r="AE65"/>
  <c r="AF65"/>
  <c r="AE66"/>
  <c r="AF66"/>
  <c r="AE67"/>
  <c r="AF67"/>
  <c r="AE68"/>
  <c r="AF68"/>
  <c r="AE69"/>
  <c r="AF69"/>
  <c r="AE70"/>
  <c r="AF70"/>
  <c r="AE71"/>
  <c r="AF71"/>
  <c r="AE72"/>
  <c r="AF72"/>
  <c r="AE73"/>
  <c r="AF73"/>
  <c r="AE74"/>
  <c r="AF74"/>
  <c r="AE75"/>
  <c r="AF75"/>
  <c r="AE76"/>
  <c r="AF76"/>
  <c r="AE77"/>
  <c r="AF77"/>
  <c r="AE78"/>
  <c r="AF78"/>
  <c r="AE79"/>
  <c r="AF79"/>
  <c r="AE80"/>
  <c r="AF80"/>
  <c r="AE81"/>
  <c r="AF81"/>
  <c r="AE82"/>
  <c r="AF82"/>
  <c r="AE6"/>
  <c r="AF6"/>
  <c r="AE7"/>
  <c r="AF7"/>
  <c r="AE8"/>
  <c r="AF8"/>
  <c r="AE9"/>
  <c r="AF9"/>
  <c r="AE10"/>
  <c r="AF10"/>
  <c r="AE11"/>
  <c r="AF11"/>
  <c r="AE12"/>
  <c r="AF12"/>
  <c r="AE13"/>
  <c r="AF13"/>
  <c r="AE14"/>
  <c r="AF14"/>
  <c r="AE15"/>
  <c r="AF15"/>
  <c r="AE16"/>
  <c r="AF16"/>
  <c r="AE17"/>
  <c r="AF17"/>
  <c r="AE18"/>
  <c r="AF18"/>
  <c r="AE19"/>
  <c r="AF19"/>
  <c r="AE20"/>
  <c r="AF20"/>
  <c r="AE21"/>
  <c r="AF21"/>
  <c r="AE22"/>
  <c r="AF22"/>
  <c r="AE23"/>
  <c r="AF23"/>
  <c r="AE24"/>
  <c r="AF24"/>
  <c r="AE25"/>
  <c r="AF25"/>
  <c r="AE26"/>
  <c r="AF26"/>
  <c r="AE27"/>
  <c r="AF27"/>
  <c r="AF5"/>
  <c r="AE5"/>
  <c r="AE4"/>
  <c r="AF4"/>
  <c r="B42" i="14"/>
  <c r="C42"/>
  <c r="D42"/>
  <c r="E42"/>
  <c r="F42"/>
  <c r="G42"/>
  <c r="H42"/>
  <c r="I42"/>
  <c r="J42"/>
  <c r="K42"/>
  <c r="L42"/>
  <c r="M42"/>
  <c r="N42"/>
  <c r="O42"/>
  <c r="P42"/>
  <c r="Q42"/>
  <c r="R42"/>
  <c r="S42"/>
  <c r="T42"/>
  <c r="U42"/>
  <c r="V42"/>
  <c r="W42"/>
  <c r="X42"/>
  <c r="Y42"/>
  <c r="Z42"/>
  <c r="AA42"/>
  <c r="B87"/>
  <c r="B88"/>
  <c r="AI2049" i="1"/>
  <c r="AI2066"/>
  <c r="AI2067"/>
  <c r="AI2068"/>
  <c r="AI2069"/>
  <c r="AI2070"/>
  <c r="AI2050"/>
  <c r="AI2051"/>
  <c r="AI2052"/>
  <c r="AI2053"/>
  <c r="AI2054"/>
  <c r="AI2071"/>
  <c r="AI2055"/>
  <c r="AI2056"/>
  <c r="AI2072"/>
  <c r="AI2073"/>
  <c r="AI2057"/>
  <c r="AI2002"/>
  <c r="AI2003"/>
  <c r="AI2004"/>
  <c r="AI2005"/>
  <c r="AI2006"/>
  <c r="AI2007"/>
  <c r="AI2008"/>
  <c r="AI2009"/>
  <c r="AI2010"/>
  <c r="AI2011"/>
  <c r="AI2012"/>
  <c r="AI2013"/>
  <c r="AI2014"/>
  <c r="AI2015"/>
  <c r="AI2016"/>
  <c r="AI2017"/>
  <c r="AI2018"/>
  <c r="AI2019"/>
  <c r="AI2020"/>
  <c r="AI2021"/>
  <c r="AI2022"/>
  <c r="AI2023"/>
  <c r="AI2024"/>
  <c r="AI2025"/>
  <c r="AI2026"/>
  <c r="AI2027"/>
  <c r="AI2028"/>
  <c r="AI2029"/>
  <c r="AI2030"/>
  <c r="AI2031"/>
  <c r="AI2032"/>
  <c r="AI2033"/>
  <c r="AI2034"/>
  <c r="AI2035"/>
  <c r="AI2036"/>
  <c r="AI2037"/>
  <c r="AI2038"/>
  <c r="AI2058"/>
  <c r="AI2039"/>
  <c r="AI2059"/>
  <c r="AI2040"/>
  <c r="AI2041"/>
  <c r="AI2042"/>
  <c r="AI2060"/>
  <c r="AI2043"/>
  <c r="AI2061"/>
  <c r="AI2062"/>
  <c r="AI2044"/>
  <c r="AI2045"/>
  <c r="AI2046"/>
  <c r="AI2047"/>
  <c r="AI2063"/>
  <c r="AI2064"/>
  <c r="AI2065"/>
  <c r="AI2048"/>
  <c r="AI2001"/>
  <c r="AI2000"/>
  <c r="AI1968"/>
  <c r="AI1986"/>
  <c r="AI1969"/>
  <c r="AI1987"/>
  <c r="AI1988"/>
  <c r="AI1970"/>
  <c r="AI1971"/>
  <c r="AI1972"/>
  <c r="AI1973"/>
  <c r="AI1989"/>
  <c r="AI1990"/>
  <c r="AI1991"/>
  <c r="AI1974"/>
  <c r="AI1975"/>
  <c r="AI1992"/>
  <c r="AI1993"/>
  <c r="AI1994"/>
  <c r="AI1995"/>
  <c r="AI1996"/>
  <c r="AI1976"/>
  <c r="AI1977"/>
  <c r="AI1978"/>
  <c r="AI1979"/>
  <c r="AI1980"/>
  <c r="AI1997"/>
  <c r="AI1981"/>
  <c r="AI1982"/>
  <c r="AI1998"/>
  <c r="AI1999"/>
  <c r="AI1983"/>
  <c r="AI1966"/>
  <c r="AI1967"/>
  <c r="AI1928"/>
  <c r="AI1929"/>
  <c r="AI1930"/>
  <c r="AI1931"/>
  <c r="AI1932"/>
  <c r="AI1933"/>
  <c r="AI1934"/>
  <c r="AI1935"/>
  <c r="AI1936"/>
  <c r="AI1937"/>
  <c r="AI1938"/>
  <c r="AI1939"/>
  <c r="AI1940"/>
  <c r="AI1941"/>
  <c r="AI1942"/>
  <c r="AI1943"/>
  <c r="AI1944"/>
  <c r="AI1945"/>
  <c r="AI1946"/>
  <c r="AI1947"/>
  <c r="AI1948"/>
  <c r="AI1949"/>
  <c r="AI1950"/>
  <c r="AI1951"/>
  <c r="AI1952"/>
  <c r="AI1953"/>
  <c r="AI1954"/>
  <c r="AI1955"/>
  <c r="AI1956"/>
  <c r="AI1957"/>
  <c r="AI1958"/>
  <c r="AI1959"/>
  <c r="AI1960"/>
  <c r="AI1961"/>
  <c r="AI1962"/>
  <c r="AI1963"/>
  <c r="AI1964"/>
  <c r="AI1984"/>
  <c r="AI1965"/>
  <c r="AI1985"/>
  <c r="AI1927"/>
  <c r="AI1926"/>
  <c r="AI2"/>
  <c r="AI3"/>
  <c r="AI4"/>
  <c r="AI5"/>
  <c r="AI6"/>
  <c r="AI7"/>
  <c r="AI8"/>
  <c r="AI9"/>
  <c r="AI10"/>
  <c r="AI11"/>
  <c r="AI12"/>
  <c r="AI13"/>
  <c r="AI14"/>
  <c r="AI15"/>
  <c r="AI16"/>
  <c r="AI17"/>
  <c r="AI18"/>
  <c r="AI19"/>
  <c r="AI20"/>
  <c r="AI21"/>
  <c r="AI22"/>
  <c r="AI23"/>
  <c r="AI24"/>
  <c r="AI25"/>
  <c r="AI26"/>
  <c r="AI27"/>
  <c r="AI28"/>
  <c r="AI29"/>
  <c r="AI30"/>
  <c r="AI31"/>
  <c r="AI32"/>
  <c r="AI33"/>
  <c r="AI34"/>
  <c r="AI35"/>
  <c r="AI36"/>
  <c r="AI37"/>
  <c r="AI38"/>
  <c r="AI39"/>
  <c r="AI40"/>
  <c r="AI60"/>
  <c r="AI41"/>
  <c r="AI61"/>
  <c r="AI52"/>
  <c r="AI42"/>
  <c r="AI43"/>
  <c r="AI62"/>
  <c r="AI57"/>
  <c r="AI63"/>
  <c r="AI64"/>
  <c r="AI51"/>
  <c r="AI50"/>
  <c r="AI44"/>
  <c r="AI54"/>
  <c r="AI65"/>
  <c r="AI66"/>
  <c r="AI67"/>
  <c r="AI45"/>
  <c r="AI56"/>
  <c r="AI68"/>
  <c r="AI69"/>
  <c r="AI70"/>
  <c r="AI71"/>
  <c r="AI72"/>
  <c r="AI46"/>
  <c r="AI55"/>
  <c r="AI58"/>
  <c r="AI59"/>
  <c r="AI53"/>
  <c r="AI73"/>
  <c r="AI47"/>
  <c r="AI48"/>
  <c r="AI74"/>
  <c r="AI75"/>
  <c r="AI49"/>
  <c r="AI76"/>
  <c r="AI77"/>
  <c r="AI78"/>
  <c r="AI79"/>
  <c r="AI80"/>
  <c r="AI81"/>
  <c r="AI82"/>
  <c r="AI83"/>
  <c r="AI84"/>
  <c r="AI85"/>
  <c r="AI86"/>
  <c r="AI87"/>
  <c r="AI88"/>
  <c r="AI89"/>
  <c r="AI90"/>
  <c r="AI91"/>
  <c r="AI92"/>
  <c r="AI93"/>
  <c r="AI94"/>
  <c r="AI95"/>
  <c r="AI96"/>
  <c r="AI97"/>
  <c r="AI98"/>
  <c r="AI99"/>
  <c r="AI100"/>
  <c r="AI101"/>
  <c r="AI102"/>
  <c r="AI103"/>
  <c r="AI104"/>
  <c r="AI105"/>
  <c r="AI106"/>
  <c r="AI107"/>
  <c r="AI108"/>
  <c r="AI109"/>
  <c r="AI110"/>
  <c r="AI111"/>
  <c r="AI112"/>
  <c r="AI113"/>
  <c r="AI114"/>
  <c r="AI134"/>
  <c r="AI123"/>
  <c r="AI135"/>
  <c r="AI126"/>
  <c r="AI122"/>
  <c r="AI115"/>
  <c r="AI136"/>
  <c r="AI131"/>
  <c r="AI137"/>
  <c r="AI138"/>
  <c r="AI128"/>
  <c r="AI124"/>
  <c r="AI116"/>
  <c r="AI125"/>
  <c r="AI139"/>
  <c r="AI140"/>
  <c r="AI141"/>
  <c r="AI117"/>
  <c r="AI130"/>
  <c r="AI142"/>
  <c r="AI143"/>
  <c r="AI144"/>
  <c r="AI145"/>
  <c r="AI146"/>
  <c r="AI121"/>
  <c r="AI129"/>
  <c r="AI132"/>
  <c r="AI133"/>
  <c r="AI127"/>
  <c r="AI147"/>
  <c r="AI118"/>
  <c r="AI119"/>
  <c r="AI148"/>
  <c r="AI149"/>
  <c r="AI120"/>
  <c r="AI150"/>
  <c r="AI151"/>
  <c r="AI152"/>
  <c r="AI153"/>
  <c r="AI154"/>
  <c r="AI155"/>
  <c r="AI156"/>
  <c r="AI157"/>
  <c r="AI158"/>
  <c r="AI159"/>
  <c r="AI160"/>
  <c r="AI161"/>
  <c r="AI162"/>
  <c r="AI163"/>
  <c r="AI164"/>
  <c r="AI165"/>
  <c r="AI166"/>
  <c r="AI167"/>
  <c r="AI168"/>
  <c r="AI169"/>
  <c r="AI170"/>
  <c r="AI171"/>
  <c r="AI172"/>
  <c r="AI173"/>
  <c r="AI174"/>
  <c r="AI175"/>
  <c r="AI176"/>
  <c r="AI177"/>
  <c r="AI178"/>
  <c r="AI179"/>
  <c r="AI180"/>
  <c r="AI181"/>
  <c r="AI182"/>
  <c r="AI183"/>
  <c r="AI184"/>
  <c r="AI185"/>
  <c r="AI186"/>
  <c r="AI187"/>
  <c r="AI188"/>
  <c r="AI208"/>
  <c r="AI189"/>
  <c r="AI209"/>
  <c r="AI199"/>
  <c r="AI196"/>
  <c r="AI198"/>
  <c r="AI210"/>
  <c r="AI203"/>
  <c r="AI211"/>
  <c r="AI212"/>
  <c r="AI201"/>
  <c r="AI197"/>
  <c r="AI190"/>
  <c r="AI200"/>
  <c r="AI213"/>
  <c r="AI214"/>
  <c r="AI215"/>
  <c r="AI191"/>
  <c r="AI206"/>
  <c r="AI216"/>
  <c r="AI217"/>
  <c r="AI218"/>
  <c r="AI219"/>
  <c r="AI220"/>
  <c r="AI192"/>
  <c r="AI204"/>
  <c r="AI205"/>
  <c r="AI207"/>
  <c r="AI202"/>
  <c r="AI221"/>
  <c r="AI193"/>
  <c r="AI194"/>
  <c r="AI222"/>
  <c r="AI223"/>
  <c r="AI195"/>
  <c r="AI224"/>
  <c r="AI225"/>
  <c r="AI226"/>
  <c r="AI227"/>
  <c r="AI228"/>
  <c r="AI229"/>
  <c r="AI230"/>
  <c r="AI231"/>
  <c r="AI232"/>
  <c r="AI233"/>
  <c r="AI234"/>
  <c r="AI235"/>
  <c r="AI236"/>
  <c r="AI237"/>
  <c r="AI238"/>
  <c r="AI239"/>
  <c r="AI240"/>
  <c r="AI241"/>
  <c r="AI242"/>
  <c r="AI243"/>
  <c r="AI244"/>
  <c r="AI245"/>
  <c r="AI246"/>
  <c r="AI247"/>
  <c r="AI248"/>
  <c r="AI249"/>
  <c r="AI250"/>
  <c r="AI251"/>
  <c r="AI252"/>
  <c r="AI253"/>
  <c r="AI254"/>
  <c r="AI255"/>
  <c r="AI256"/>
  <c r="AI257"/>
  <c r="AI258"/>
  <c r="AI259"/>
  <c r="AI260"/>
  <c r="AI261"/>
  <c r="AI262"/>
  <c r="AI282"/>
  <c r="AI263"/>
  <c r="AI283"/>
  <c r="AI272"/>
  <c r="AI264"/>
  <c r="AI270"/>
  <c r="AI284"/>
  <c r="AI278"/>
  <c r="AI285"/>
  <c r="AI286"/>
  <c r="AI274"/>
  <c r="AI273"/>
  <c r="AI265"/>
  <c r="AI275"/>
  <c r="AI287"/>
  <c r="AI288"/>
  <c r="AI289"/>
  <c r="AI266"/>
  <c r="AI279"/>
  <c r="AI290"/>
  <c r="AI291"/>
  <c r="AI292"/>
  <c r="AI293"/>
  <c r="AI294"/>
  <c r="AI271"/>
  <c r="AI277"/>
  <c r="AI280"/>
  <c r="AI281"/>
  <c r="AI276"/>
  <c r="AI295"/>
  <c r="AI267"/>
  <c r="AI268"/>
  <c r="AI296"/>
  <c r="AI297"/>
  <c r="AI269"/>
  <c r="AI298"/>
  <c r="AI299"/>
  <c r="AI300"/>
  <c r="AI301"/>
  <c r="AI302"/>
  <c r="AI303"/>
  <c r="AI304"/>
  <c r="AI305"/>
  <c r="AI306"/>
  <c r="AI307"/>
  <c r="AI308"/>
  <c r="AI309"/>
  <c r="AI310"/>
  <c r="AI311"/>
  <c r="AI312"/>
  <c r="AI313"/>
  <c r="AI314"/>
  <c r="AI315"/>
  <c r="AI316"/>
  <c r="AI317"/>
  <c r="AI318"/>
  <c r="AI319"/>
  <c r="AI320"/>
  <c r="AI321"/>
  <c r="AI322"/>
  <c r="AI323"/>
  <c r="AI324"/>
  <c r="AI325"/>
  <c r="AI326"/>
  <c r="AI327"/>
  <c r="AI328"/>
  <c r="AI329"/>
  <c r="AI330"/>
  <c r="AI331"/>
  <c r="AI332"/>
  <c r="AI333"/>
  <c r="AI334"/>
  <c r="AI335"/>
  <c r="AI336"/>
  <c r="AI356"/>
  <c r="AI337"/>
  <c r="AI357"/>
  <c r="AI346"/>
  <c r="AI344"/>
  <c r="AI345"/>
  <c r="AI358"/>
  <c r="AI351"/>
  <c r="AI359"/>
  <c r="AI360"/>
  <c r="AI348"/>
  <c r="AI350"/>
  <c r="AI338"/>
  <c r="AI347"/>
  <c r="AI361"/>
  <c r="AI362"/>
  <c r="AI363"/>
  <c r="AI339"/>
  <c r="AI352"/>
  <c r="AI364"/>
  <c r="AI365"/>
  <c r="AI366"/>
  <c r="AI367"/>
  <c r="AI368"/>
  <c r="AI343"/>
  <c r="AI349"/>
  <c r="AI353"/>
  <c r="AI355"/>
  <c r="AI354"/>
  <c r="AI369"/>
  <c r="AI340"/>
  <c r="AI341"/>
  <c r="AI370"/>
  <c r="AI371"/>
  <c r="AI342"/>
  <c r="AI372"/>
  <c r="AI373"/>
  <c r="AI374"/>
  <c r="AI375"/>
  <c r="AI376"/>
  <c r="AI377"/>
  <c r="AI378"/>
  <c r="AI379"/>
  <c r="AI380"/>
  <c r="AI381"/>
  <c r="AI382"/>
  <c r="AI383"/>
  <c r="AI384"/>
  <c r="AI385"/>
  <c r="AI386"/>
  <c r="AI387"/>
  <c r="AI388"/>
  <c r="AI389"/>
  <c r="AI390"/>
  <c r="AI391"/>
  <c r="AI392"/>
  <c r="AI393"/>
  <c r="AI394"/>
  <c r="AI395"/>
  <c r="AI396"/>
  <c r="AI397"/>
  <c r="AI398"/>
  <c r="AI399"/>
  <c r="AI400"/>
  <c r="AI401"/>
  <c r="AI402"/>
  <c r="AI403"/>
  <c r="AI404"/>
  <c r="AI405"/>
  <c r="AI406"/>
  <c r="AI407"/>
  <c r="AI408"/>
  <c r="AI409"/>
  <c r="AI410"/>
  <c r="AI430"/>
  <c r="AI411"/>
  <c r="AI431"/>
  <c r="AI418"/>
  <c r="AI416"/>
  <c r="AI419"/>
  <c r="AI432"/>
  <c r="AI427"/>
  <c r="AI433"/>
  <c r="AI434"/>
  <c r="AI421"/>
  <c r="AI422"/>
  <c r="AI412"/>
  <c r="AI423"/>
  <c r="AI435"/>
  <c r="AI436"/>
  <c r="AI437"/>
  <c r="AI413"/>
  <c r="AI426"/>
  <c r="AI438"/>
  <c r="AI439"/>
  <c r="AI440"/>
  <c r="AI441"/>
  <c r="AI442"/>
  <c r="AI420"/>
  <c r="AI424"/>
  <c r="AI425"/>
  <c r="AI429"/>
  <c r="AI428"/>
  <c r="AI443"/>
  <c r="AI414"/>
  <c r="AI415"/>
  <c r="AI444"/>
  <c r="AI445"/>
  <c r="AI417"/>
  <c r="AI446"/>
  <c r="AI447"/>
  <c r="AI448"/>
  <c r="AI449"/>
  <c r="AI450"/>
  <c r="AI451"/>
  <c r="AI452"/>
  <c r="AI453"/>
  <c r="AI454"/>
  <c r="AI455"/>
  <c r="AI456"/>
  <c r="AI457"/>
  <c r="AI458"/>
  <c r="AI459"/>
  <c r="AI460"/>
  <c r="AI461"/>
  <c r="AI462"/>
  <c r="AI463"/>
  <c r="AI464"/>
  <c r="AI465"/>
  <c r="AI466"/>
  <c r="AI467"/>
  <c r="AI468"/>
  <c r="AI469"/>
  <c r="AI470"/>
  <c r="AI471"/>
  <c r="AI472"/>
  <c r="AI473"/>
  <c r="AI474"/>
  <c r="AI475"/>
  <c r="AI476"/>
  <c r="AI477"/>
  <c r="AI478"/>
  <c r="AI479"/>
  <c r="AI480"/>
  <c r="AI481"/>
  <c r="AI482"/>
  <c r="AI483"/>
  <c r="AI484"/>
  <c r="AI504"/>
  <c r="AI485"/>
  <c r="AI505"/>
  <c r="AI492"/>
  <c r="AI489"/>
  <c r="AI498"/>
  <c r="AI506"/>
  <c r="AI500"/>
  <c r="AI507"/>
  <c r="AI508"/>
  <c r="AI494"/>
  <c r="AI495"/>
  <c r="AI490"/>
  <c r="AI497"/>
  <c r="AI509"/>
  <c r="AI510"/>
  <c r="AI511"/>
  <c r="AI486"/>
  <c r="AI501"/>
  <c r="AI512"/>
  <c r="AI513"/>
  <c r="AI514"/>
  <c r="AI515"/>
  <c r="AI516"/>
  <c r="AI493"/>
  <c r="AI499"/>
  <c r="AI496"/>
  <c r="AI503"/>
  <c r="AI502"/>
  <c r="AI517"/>
  <c r="AI487"/>
  <c r="AI488"/>
  <c r="AI518"/>
  <c r="AI519"/>
  <c r="AI491"/>
  <c r="AI520"/>
  <c r="AI521"/>
  <c r="AI522"/>
  <c r="AI523"/>
  <c r="AI524"/>
  <c r="AI525"/>
  <c r="AI526"/>
  <c r="AI527"/>
  <c r="AI528"/>
  <c r="AI529"/>
  <c r="AI530"/>
  <c r="AI531"/>
  <c r="AI532"/>
  <c r="AI533"/>
  <c r="AI534"/>
  <c r="AI535"/>
  <c r="AI536"/>
  <c r="AI537"/>
  <c r="AI538"/>
  <c r="AI539"/>
  <c r="AI540"/>
  <c r="AI541"/>
  <c r="AI542"/>
  <c r="AI543"/>
  <c r="AI544"/>
  <c r="AI545"/>
  <c r="AI546"/>
  <c r="AI547"/>
  <c r="AI548"/>
  <c r="AI549"/>
  <c r="AI550"/>
  <c r="AI551"/>
  <c r="AI552"/>
  <c r="AI553"/>
  <c r="AI554"/>
  <c r="AI555"/>
  <c r="AI556"/>
  <c r="AI557"/>
  <c r="AI558"/>
  <c r="AI578"/>
  <c r="AI559"/>
  <c r="AI579"/>
  <c r="AI566"/>
  <c r="AI563"/>
  <c r="AI577"/>
  <c r="AI580"/>
  <c r="AI574"/>
  <c r="AI581"/>
  <c r="AI582"/>
  <c r="AI570"/>
  <c r="AI569"/>
  <c r="AI564"/>
  <c r="AI572"/>
  <c r="AI583"/>
  <c r="AI584"/>
  <c r="AI585"/>
  <c r="AI560"/>
  <c r="AI573"/>
  <c r="AI586"/>
  <c r="AI587"/>
  <c r="AI588"/>
  <c r="AI589"/>
  <c r="AI590"/>
  <c r="AI571"/>
  <c r="AI575"/>
  <c r="AI567"/>
  <c r="AI576"/>
  <c r="AI568"/>
  <c r="AI591"/>
  <c r="AI561"/>
  <c r="AI562"/>
  <c r="AI592"/>
  <c r="AI593"/>
  <c r="AI565"/>
  <c r="AI594"/>
  <c r="AI595"/>
  <c r="AI596"/>
  <c r="AI597"/>
  <c r="AI598"/>
  <c r="AI599"/>
  <c r="AI600"/>
  <c r="AI601"/>
  <c r="AI602"/>
  <c r="AI603"/>
  <c r="AI604"/>
  <c r="AI605"/>
  <c r="AI606"/>
  <c r="AI607"/>
  <c r="AI608"/>
  <c r="AI609"/>
  <c r="AI610"/>
  <c r="AI611"/>
  <c r="AI612"/>
  <c r="AI613"/>
  <c r="AI614"/>
  <c r="AI615"/>
  <c r="AI616"/>
  <c r="AI617"/>
  <c r="AI618"/>
  <c r="AI619"/>
  <c r="AI620"/>
  <c r="AI621"/>
  <c r="AI622"/>
  <c r="AI623"/>
  <c r="AI624"/>
  <c r="AI625"/>
  <c r="AI626"/>
  <c r="AI627"/>
  <c r="AI628"/>
  <c r="AI629"/>
  <c r="AI630"/>
  <c r="AI631"/>
  <c r="AI632"/>
  <c r="AI652"/>
  <c r="AI637"/>
  <c r="AI653"/>
  <c r="AI643"/>
  <c r="AI636"/>
  <c r="AI650"/>
  <c r="AI654"/>
  <c r="AI646"/>
  <c r="AI655"/>
  <c r="AI656"/>
  <c r="AI642"/>
  <c r="AI644"/>
  <c r="AI640"/>
  <c r="AI647"/>
  <c r="AI657"/>
  <c r="AI658"/>
  <c r="AI659"/>
  <c r="AI635"/>
  <c r="AI648"/>
  <c r="AI660"/>
  <c r="AI661"/>
  <c r="AI662"/>
  <c r="AI663"/>
  <c r="AI664"/>
  <c r="AI651"/>
  <c r="AI649"/>
  <c r="AI639"/>
  <c r="AI645"/>
  <c r="AI641"/>
  <c r="AI665"/>
  <c r="AI633"/>
  <c r="AI634"/>
  <c r="AI666"/>
  <c r="AI667"/>
  <c r="AI638"/>
  <c r="AI668"/>
  <c r="AI669"/>
  <c r="AI670"/>
  <c r="AI671"/>
  <c r="AI672"/>
  <c r="AI673"/>
  <c r="AI674"/>
  <c r="AI675"/>
  <c r="AI676"/>
  <c r="AI677"/>
  <c r="AI678"/>
  <c r="AI679"/>
  <c r="AI680"/>
  <c r="AI681"/>
  <c r="AI682"/>
  <c r="AI683"/>
  <c r="AI684"/>
  <c r="AI685"/>
  <c r="AI686"/>
  <c r="AI687"/>
  <c r="AI688"/>
  <c r="AI689"/>
  <c r="AI690"/>
  <c r="AI691"/>
  <c r="AI692"/>
  <c r="AI693"/>
  <c r="AI694"/>
  <c r="AI695"/>
  <c r="AI696"/>
  <c r="AI697"/>
  <c r="AI698"/>
  <c r="AI699"/>
  <c r="AI700"/>
  <c r="AI701"/>
  <c r="AI702"/>
  <c r="AI703"/>
  <c r="AI704"/>
  <c r="AI705"/>
  <c r="AI706"/>
  <c r="AI726"/>
  <c r="AI717"/>
  <c r="AI727"/>
  <c r="AI718"/>
  <c r="AI708"/>
  <c r="AI723"/>
  <c r="AI728"/>
  <c r="AI722"/>
  <c r="AI729"/>
  <c r="AI730"/>
  <c r="AI716"/>
  <c r="AI719"/>
  <c r="AI714"/>
  <c r="AI720"/>
  <c r="AI731"/>
  <c r="AI732"/>
  <c r="AI733"/>
  <c r="AI711"/>
  <c r="AI721"/>
  <c r="AI734"/>
  <c r="AI735"/>
  <c r="AI736"/>
  <c r="AI737"/>
  <c r="AI738"/>
  <c r="AI725"/>
  <c r="AI724"/>
  <c r="AI712"/>
  <c r="AI715"/>
  <c r="AI709"/>
  <c r="AI739"/>
  <c r="AI710"/>
  <c r="AI707"/>
  <c r="AI740"/>
  <c r="AI741"/>
  <c r="AI713"/>
  <c r="AI742"/>
  <c r="AI743"/>
  <c r="AI744"/>
  <c r="AI745"/>
  <c r="AI746"/>
  <c r="AI747"/>
  <c r="AI748"/>
  <c r="AI749"/>
  <c r="AI750"/>
  <c r="AI751"/>
  <c r="AI752"/>
  <c r="AI753"/>
  <c r="AI754"/>
  <c r="AI755"/>
  <c r="AI756"/>
  <c r="AI757"/>
  <c r="AI758"/>
  <c r="AI759"/>
  <c r="AI760"/>
  <c r="AI761"/>
  <c r="AI762"/>
  <c r="AI763"/>
  <c r="AI764"/>
  <c r="AI765"/>
  <c r="AI766"/>
  <c r="AI767"/>
  <c r="AI768"/>
  <c r="AI769"/>
  <c r="AI770"/>
  <c r="AI771"/>
  <c r="AI772"/>
  <c r="AI773"/>
  <c r="AI774"/>
  <c r="AI775"/>
  <c r="AI776"/>
  <c r="AI777"/>
  <c r="AI778"/>
  <c r="AI779"/>
  <c r="AI780"/>
  <c r="AI800"/>
  <c r="AI796"/>
  <c r="AI801"/>
  <c r="AI795"/>
  <c r="AI788"/>
  <c r="AI790"/>
  <c r="AI802"/>
  <c r="AI797"/>
  <c r="AI803"/>
  <c r="AI804"/>
  <c r="AI791"/>
  <c r="AI789"/>
  <c r="AI785"/>
  <c r="AI793"/>
  <c r="AI805"/>
  <c r="AI806"/>
  <c r="AI807"/>
  <c r="AI787"/>
  <c r="AI794"/>
  <c r="AI808"/>
  <c r="AI809"/>
  <c r="AI810"/>
  <c r="AI811"/>
  <c r="AI812"/>
  <c r="AI799"/>
  <c r="AI798"/>
  <c r="AI781"/>
  <c r="AI782"/>
  <c r="AI783"/>
  <c r="AI813"/>
  <c r="AI784"/>
  <c r="AI786"/>
  <c r="AI814"/>
  <c r="AI815"/>
  <c r="AI792"/>
  <c r="AI816"/>
  <c r="AI817"/>
  <c r="AI818"/>
  <c r="AI819"/>
  <c r="AI820"/>
  <c r="AI821"/>
  <c r="AI822"/>
  <c r="AI823"/>
  <c r="AI824"/>
  <c r="AI825"/>
  <c r="AI826"/>
  <c r="AI827"/>
  <c r="AI828"/>
  <c r="AI829"/>
  <c r="AI830"/>
  <c r="AI831"/>
  <c r="AI832"/>
  <c r="AI833"/>
  <c r="AI834"/>
  <c r="AI835"/>
  <c r="AI836"/>
  <c r="AI837"/>
  <c r="AI838"/>
  <c r="AI839"/>
  <c r="AI840"/>
  <c r="AI841"/>
  <c r="AI842"/>
  <c r="AI843"/>
  <c r="AI844"/>
  <c r="AI845"/>
  <c r="AI846"/>
  <c r="AI847"/>
  <c r="AI848"/>
  <c r="AI849"/>
  <c r="AI850"/>
  <c r="AI851"/>
  <c r="AI852"/>
  <c r="AI853"/>
  <c r="AI854"/>
  <c r="AI874"/>
  <c r="AI870"/>
  <c r="AI875"/>
  <c r="AI869"/>
  <c r="AI867"/>
  <c r="AI860"/>
  <c r="AI876"/>
  <c r="AI872"/>
  <c r="AI877"/>
  <c r="AI878"/>
  <c r="AI863"/>
  <c r="AI862"/>
  <c r="AI865"/>
  <c r="AI861"/>
  <c r="AI879"/>
  <c r="AI880"/>
  <c r="AI881"/>
  <c r="AI864"/>
  <c r="AI866"/>
  <c r="AI882"/>
  <c r="AI883"/>
  <c r="AI884"/>
  <c r="AI885"/>
  <c r="AI886"/>
  <c r="AI873"/>
  <c r="AI871"/>
  <c r="AI855"/>
  <c r="AI856"/>
  <c r="AI857"/>
  <c r="AI887"/>
  <c r="AI858"/>
  <c r="AI859"/>
  <c r="AI888"/>
  <c r="AI889"/>
  <c r="AI868"/>
  <c r="AI890"/>
  <c r="AI891"/>
  <c r="AI892"/>
  <c r="AI893"/>
  <c r="AI894"/>
  <c r="AI895"/>
  <c r="AI896"/>
  <c r="AI897"/>
  <c r="AI898"/>
  <c r="AI899"/>
  <c r="AI900"/>
  <c r="AI901"/>
  <c r="AI902"/>
  <c r="AI903"/>
  <c r="AI904"/>
  <c r="AI905"/>
  <c r="AI906"/>
  <c r="AI907"/>
  <c r="AI908"/>
  <c r="AI909"/>
  <c r="AI910"/>
  <c r="AI911"/>
  <c r="AI912"/>
  <c r="AI913"/>
  <c r="AI914"/>
  <c r="AI915"/>
  <c r="AI916"/>
  <c r="AI917"/>
  <c r="AI918"/>
  <c r="AI919"/>
  <c r="AI920"/>
  <c r="AI921"/>
  <c r="AI922"/>
  <c r="AI923"/>
  <c r="AI924"/>
  <c r="AI925"/>
  <c r="AI926"/>
  <c r="AI927"/>
  <c r="AI928"/>
  <c r="AI948"/>
  <c r="AI944"/>
  <c r="AI949"/>
  <c r="AI943"/>
  <c r="AI942"/>
  <c r="AI929"/>
  <c r="AI950"/>
  <c r="AI946"/>
  <c r="AI951"/>
  <c r="AI952"/>
  <c r="AI938"/>
  <c r="AI936"/>
  <c r="AI930"/>
  <c r="AI937"/>
  <c r="AI953"/>
  <c r="AI954"/>
  <c r="AI955"/>
  <c r="AI939"/>
  <c r="AI940"/>
  <c r="AI956"/>
  <c r="AI957"/>
  <c r="AI958"/>
  <c r="AI959"/>
  <c r="AI960"/>
  <c r="AI947"/>
  <c r="AI941"/>
  <c r="AI931"/>
  <c r="AI932"/>
  <c r="AI933"/>
  <c r="AI961"/>
  <c r="AI934"/>
  <c r="AI935"/>
  <c r="AI962"/>
  <c r="AI963"/>
  <c r="AI945"/>
  <c r="AI964"/>
  <c r="AI965"/>
  <c r="AI966"/>
  <c r="AI967"/>
  <c r="AI968"/>
  <c r="AI969"/>
  <c r="AI970"/>
  <c r="AI971"/>
  <c r="AI972"/>
  <c r="AI973"/>
  <c r="AI974"/>
  <c r="AI975"/>
  <c r="AI976"/>
  <c r="AI977"/>
  <c r="AI978"/>
  <c r="AI979"/>
  <c r="AI980"/>
  <c r="AI981"/>
  <c r="AI982"/>
  <c r="AI983"/>
  <c r="AI984"/>
  <c r="AI985"/>
  <c r="AI986"/>
  <c r="AI987"/>
  <c r="AI988"/>
  <c r="AI989"/>
  <c r="AI990"/>
  <c r="AI991"/>
  <c r="AI992"/>
  <c r="AI993"/>
  <c r="AI994"/>
  <c r="AI995"/>
  <c r="AI996"/>
  <c r="AI997"/>
  <c r="AI998"/>
  <c r="AI999"/>
  <c r="AI1000"/>
  <c r="AI1001"/>
  <c r="AI1002"/>
  <c r="AI1022"/>
  <c r="AI1016"/>
  <c r="AI1023"/>
  <c r="AI1018"/>
  <c r="AI1015"/>
  <c r="AI1008"/>
  <c r="AI1024"/>
  <c r="AI1020"/>
  <c r="AI1025"/>
  <c r="AI1026"/>
  <c r="AI1012"/>
  <c r="AI1010"/>
  <c r="AI1003"/>
  <c r="AI1011"/>
  <c r="AI1027"/>
  <c r="AI1028"/>
  <c r="AI1029"/>
  <c r="AI1013"/>
  <c r="AI1014"/>
  <c r="AI1030"/>
  <c r="AI1031"/>
  <c r="AI1032"/>
  <c r="AI1033"/>
  <c r="AI1034"/>
  <c r="AI1021"/>
  <c r="AI1017"/>
  <c r="AI1004"/>
  <c r="AI1005"/>
  <c r="AI1006"/>
  <c r="AI1035"/>
  <c r="AI1009"/>
  <c r="AI1007"/>
  <c r="AI1036"/>
  <c r="AI1037"/>
  <c r="AI1019"/>
  <c r="AI1038"/>
  <c r="AI1039"/>
  <c r="AI1040"/>
  <c r="AI1041"/>
  <c r="AI1042"/>
  <c r="AI1043"/>
  <c r="AI1044"/>
  <c r="AI1045"/>
  <c r="AI1046"/>
  <c r="AI1047"/>
  <c r="AI1048"/>
  <c r="AI1049"/>
  <c r="AI1050"/>
  <c r="AI1051"/>
  <c r="AI1052"/>
  <c r="AI1053"/>
  <c r="AI1054"/>
  <c r="AI1055"/>
  <c r="AI1056"/>
  <c r="AI1057"/>
  <c r="AI1058"/>
  <c r="AI1059"/>
  <c r="AI1060"/>
  <c r="AI1061"/>
  <c r="AI1062"/>
  <c r="AI1063"/>
  <c r="AI1064"/>
  <c r="AI1065"/>
  <c r="AI1066"/>
  <c r="AI1067"/>
  <c r="AI1068"/>
  <c r="AI1069"/>
  <c r="AI1070"/>
  <c r="AI1071"/>
  <c r="AI1072"/>
  <c r="AI1073"/>
  <c r="AI1074"/>
  <c r="AI1075"/>
  <c r="AI1076"/>
  <c r="AI1096"/>
  <c r="AI1092"/>
  <c r="AI1097"/>
  <c r="AI1091"/>
  <c r="AI1087"/>
  <c r="AI1083"/>
  <c r="AI1098"/>
  <c r="AI1094"/>
  <c r="AI1099"/>
  <c r="AI1100"/>
  <c r="AI1086"/>
  <c r="AI1089"/>
  <c r="AI1081"/>
  <c r="AI1082"/>
  <c r="AI1101"/>
  <c r="AI1102"/>
  <c r="AI1103"/>
  <c r="AI1085"/>
  <c r="AI1088"/>
  <c r="AI1104"/>
  <c r="AI1105"/>
  <c r="AI1106"/>
  <c r="AI1107"/>
  <c r="AI1108"/>
  <c r="AI1095"/>
  <c r="AI1090"/>
  <c r="AI1077"/>
  <c r="AI1078"/>
  <c r="AI1080"/>
  <c r="AI1109"/>
  <c r="AI1084"/>
  <c r="AI1079"/>
  <c r="AI1110"/>
  <c r="AI1111"/>
  <c r="AI1093"/>
  <c r="AI1112"/>
  <c r="AI1113"/>
  <c r="AI1114"/>
  <c r="AI1115"/>
  <c r="AI1116"/>
  <c r="AI1117"/>
  <c r="AI1118"/>
  <c r="AI1119"/>
  <c r="AI1120"/>
  <c r="AI1121"/>
  <c r="AI1122"/>
  <c r="AI1123"/>
  <c r="AI1124"/>
  <c r="AI1125"/>
  <c r="AI1126"/>
  <c r="AI1127"/>
  <c r="AI1128"/>
  <c r="AI1129"/>
  <c r="AI1130"/>
  <c r="AI1131"/>
  <c r="AI1132"/>
  <c r="AI1133"/>
  <c r="AI1134"/>
  <c r="AI1135"/>
  <c r="AI1136"/>
  <c r="AI1137"/>
  <c r="AI1138"/>
  <c r="AI1139"/>
  <c r="AI1140"/>
  <c r="AI1141"/>
  <c r="AI1142"/>
  <c r="AI1143"/>
  <c r="AI1144"/>
  <c r="AI1145"/>
  <c r="AI1146"/>
  <c r="AI1147"/>
  <c r="AI1148"/>
  <c r="AI1149"/>
  <c r="AI1150"/>
  <c r="AI1170"/>
  <c r="AI1164"/>
  <c r="AI1171"/>
  <c r="AI1165"/>
  <c r="AI1163"/>
  <c r="AI1158"/>
  <c r="AI1172"/>
  <c r="AI1168"/>
  <c r="AI1173"/>
  <c r="AI1174"/>
  <c r="AI1160"/>
  <c r="AI1162"/>
  <c r="AI1156"/>
  <c r="AI1151"/>
  <c r="AI1175"/>
  <c r="AI1176"/>
  <c r="AI1177"/>
  <c r="AI1161"/>
  <c r="AI1159"/>
  <c r="AI1178"/>
  <c r="AI1179"/>
  <c r="AI1180"/>
  <c r="AI1181"/>
  <c r="AI1182"/>
  <c r="AI1169"/>
  <c r="AI1166"/>
  <c r="AI1152"/>
  <c r="AI1157"/>
  <c r="AI1153"/>
  <c r="AI1183"/>
  <c r="AI1155"/>
  <c r="AI1154"/>
  <c r="AI1184"/>
  <c r="AI1185"/>
  <c r="AI1167"/>
  <c r="AI1186"/>
  <c r="AI1187"/>
  <c r="AI1188"/>
  <c r="AI1189"/>
  <c r="AI1190"/>
  <c r="AI1191"/>
  <c r="AI1192"/>
  <c r="AI1193"/>
  <c r="AI1194"/>
  <c r="AI1195"/>
  <c r="AI1196"/>
  <c r="AI1197"/>
  <c r="AI1198"/>
  <c r="AI1199"/>
  <c r="AI1200"/>
  <c r="AI1201"/>
  <c r="AI1202"/>
  <c r="AI1203"/>
  <c r="AI1204"/>
  <c r="AI1205"/>
  <c r="AI1206"/>
  <c r="AI1207"/>
  <c r="AI1208"/>
  <c r="AI1209"/>
  <c r="AI1210"/>
  <c r="AI1211"/>
  <c r="AI1212"/>
  <c r="AI1213"/>
  <c r="AI1214"/>
  <c r="AI1215"/>
  <c r="AI1216"/>
  <c r="AI1217"/>
  <c r="AI1218"/>
  <c r="AI1219"/>
  <c r="AI1220"/>
  <c r="AI1221"/>
  <c r="AI1222"/>
  <c r="AI1223"/>
  <c r="AI1224"/>
  <c r="AI1244"/>
  <c r="AI1238"/>
  <c r="AI1245"/>
  <c r="AI1239"/>
  <c r="AI1237"/>
  <c r="AI1236"/>
  <c r="AI1246"/>
  <c r="AI1242"/>
  <c r="AI1247"/>
  <c r="AI1248"/>
  <c r="AI1234"/>
  <c r="AI1231"/>
  <c r="AI1229"/>
  <c r="AI1225"/>
  <c r="AI1249"/>
  <c r="AI1250"/>
  <c r="AI1251"/>
  <c r="AI1230"/>
  <c r="AI1235"/>
  <c r="AI1252"/>
  <c r="AI1253"/>
  <c r="AI1254"/>
  <c r="AI1255"/>
  <c r="AI1256"/>
  <c r="AI1243"/>
  <c r="AI1240"/>
  <c r="AI1233"/>
  <c r="AI1232"/>
  <c r="AI1228"/>
  <c r="AI1257"/>
  <c r="AI1226"/>
  <c r="AI1227"/>
  <c r="AI1258"/>
  <c r="AI1259"/>
  <c r="AI1241"/>
  <c r="AI1260"/>
  <c r="AI1261"/>
  <c r="AI1262"/>
  <c r="AI1263"/>
  <c r="AI1264"/>
  <c r="AI1265"/>
  <c r="AI1266"/>
  <c r="AI1267"/>
  <c r="AI1268"/>
  <c r="AI1269"/>
  <c r="AI1270"/>
  <c r="AI1271"/>
  <c r="AI1272"/>
  <c r="AI1273"/>
  <c r="AI1274"/>
  <c r="AI1275"/>
  <c r="AI1276"/>
  <c r="AI1277"/>
  <c r="AI1278"/>
  <c r="AI1279"/>
  <c r="AI1280"/>
  <c r="AI1281"/>
  <c r="AI1282"/>
  <c r="AI1283"/>
  <c r="AI1284"/>
  <c r="AI1285"/>
  <c r="AI1286"/>
  <c r="AI1287"/>
  <c r="AI1288"/>
  <c r="AI1289"/>
  <c r="AI1290"/>
  <c r="AI1291"/>
  <c r="AI1292"/>
  <c r="AI1293"/>
  <c r="AI1294"/>
  <c r="AI1295"/>
  <c r="AI1296"/>
  <c r="AI1297"/>
  <c r="AI1298"/>
  <c r="AI1318"/>
  <c r="AI1312"/>
  <c r="AI1319"/>
  <c r="AI1313"/>
  <c r="AI1308"/>
  <c r="AI1309"/>
  <c r="AI1320"/>
  <c r="AI1316"/>
  <c r="AI1321"/>
  <c r="AI1322"/>
  <c r="AI1310"/>
  <c r="AI1306"/>
  <c r="AI1305"/>
  <c r="AI1304"/>
  <c r="AI1323"/>
  <c r="AI1324"/>
  <c r="AI1325"/>
  <c r="AI1311"/>
  <c r="AI1307"/>
  <c r="AI1326"/>
  <c r="AI1327"/>
  <c r="AI1328"/>
  <c r="AI1329"/>
  <c r="AI1330"/>
  <c r="AI1317"/>
  <c r="AI1314"/>
  <c r="AI1299"/>
  <c r="AI1303"/>
  <c r="AI1302"/>
  <c r="AI1331"/>
  <c r="AI1300"/>
  <c r="AI1301"/>
  <c r="AI1332"/>
  <c r="AI1333"/>
  <c r="AI1315"/>
  <c r="AI1334"/>
  <c r="AI1335"/>
  <c r="AI1336"/>
  <c r="AI1337"/>
  <c r="AI1338"/>
  <c r="AI1339"/>
  <c r="AI1340"/>
  <c r="AI1341"/>
  <c r="AI1342"/>
  <c r="AI1343"/>
  <c r="AI1344"/>
  <c r="AI1345"/>
  <c r="AI1346"/>
  <c r="AI1347"/>
  <c r="AI1348"/>
  <c r="AI1349"/>
  <c r="AI1350"/>
  <c r="AI1351"/>
  <c r="AI1352"/>
  <c r="AI1353"/>
  <c r="AI1354"/>
  <c r="AI1355"/>
  <c r="AI1356"/>
  <c r="AI1357"/>
  <c r="AI1358"/>
  <c r="AI1359"/>
  <c r="AI1360"/>
  <c r="AI1361"/>
  <c r="AI1362"/>
  <c r="AI1363"/>
  <c r="AI1364"/>
  <c r="AI1365"/>
  <c r="AI1366"/>
  <c r="AI1367"/>
  <c r="AI1368"/>
  <c r="AI1369"/>
  <c r="AI1370"/>
  <c r="AI1371"/>
  <c r="AI1372"/>
  <c r="AI1392"/>
  <c r="AI1386"/>
  <c r="AI1393"/>
  <c r="AI1387"/>
  <c r="AI1384"/>
  <c r="AI1381"/>
  <c r="AI1394"/>
  <c r="AI1391"/>
  <c r="AI1407"/>
  <c r="AI1395"/>
  <c r="AI1385"/>
  <c r="AI1378"/>
  <c r="AI1382"/>
  <c r="AI1373"/>
  <c r="AI1396"/>
  <c r="AI1406"/>
  <c r="AI1397"/>
  <c r="AI1383"/>
  <c r="AI1380"/>
  <c r="AI1398"/>
  <c r="AI1399"/>
  <c r="AI1400"/>
  <c r="AI1401"/>
  <c r="AI1402"/>
  <c r="AI1390"/>
  <c r="AI1388"/>
  <c r="AI1374"/>
  <c r="AI1379"/>
  <c r="AI1377"/>
  <c r="AI1403"/>
  <c r="AI1375"/>
  <c r="AI1376"/>
  <c r="AI1404"/>
  <c r="AI1405"/>
  <c r="AI1389"/>
  <c r="AI1408"/>
  <c r="AI1409"/>
  <c r="AI1410"/>
  <c r="AI1411"/>
  <c r="AI1412"/>
  <c r="AI1413"/>
  <c r="AI1414"/>
  <c r="AI1415"/>
  <c r="AI1416"/>
  <c r="AI1417"/>
  <c r="AI1418"/>
  <c r="AI1419"/>
  <c r="AI1420"/>
  <c r="AI1421"/>
  <c r="AI1422"/>
  <c r="AI1423"/>
  <c r="AI1424"/>
  <c r="AI1425"/>
  <c r="AI1426"/>
  <c r="AI1427"/>
  <c r="AI1428"/>
  <c r="AI1429"/>
  <c r="AI1430"/>
  <c r="AI1431"/>
  <c r="AI1432"/>
  <c r="AI1433"/>
  <c r="AI1434"/>
  <c r="AI1435"/>
  <c r="AI1436"/>
  <c r="AI1437"/>
  <c r="AI1438"/>
  <c r="AI1439"/>
  <c r="AI1440"/>
  <c r="AI1441"/>
  <c r="AI1442"/>
  <c r="AI1443"/>
  <c r="AI1444"/>
  <c r="AI1445"/>
  <c r="AI1446"/>
  <c r="AI1466"/>
  <c r="AI1462"/>
  <c r="AI1467"/>
  <c r="AI1461"/>
  <c r="AI1458"/>
  <c r="AI1452"/>
  <c r="AI1468"/>
  <c r="AI1465"/>
  <c r="AI1469"/>
  <c r="AI1470"/>
  <c r="AI1459"/>
  <c r="AI1455"/>
  <c r="AI1457"/>
  <c r="AI1451"/>
  <c r="AI1471"/>
  <c r="AI1481"/>
  <c r="AI1472"/>
  <c r="AI1456"/>
  <c r="AI1454"/>
  <c r="AI1473"/>
  <c r="AI1474"/>
  <c r="AI1475"/>
  <c r="AI1476"/>
  <c r="AI1477"/>
  <c r="AI1463"/>
  <c r="AI1460"/>
  <c r="AI1448"/>
  <c r="AI1453"/>
  <c r="AI1450"/>
  <c r="AI1478"/>
  <c r="AI1447"/>
  <c r="AI1449"/>
  <c r="AI1479"/>
  <c r="AI1480"/>
  <c r="AI1464"/>
  <c r="AI1482"/>
  <c r="AI1483"/>
  <c r="AI1484"/>
  <c r="AI1485"/>
  <c r="AI1486"/>
  <c r="AI1487"/>
  <c r="AI1488"/>
  <c r="AI1489"/>
  <c r="AI1490"/>
  <c r="AI1491"/>
  <c r="AI1492"/>
  <c r="AI1493"/>
  <c r="AI1494"/>
  <c r="AI1495"/>
  <c r="AI1496"/>
  <c r="AI1497"/>
  <c r="AI1498"/>
  <c r="AI1499"/>
  <c r="AI1500"/>
  <c r="AI1501"/>
  <c r="AI1502"/>
  <c r="AI1503"/>
  <c r="AI1504"/>
  <c r="AI1505"/>
  <c r="AI1506"/>
  <c r="AI1507"/>
  <c r="AI1508"/>
  <c r="AI1509"/>
  <c r="AI1510"/>
  <c r="AI1511"/>
  <c r="AI1512"/>
  <c r="AI1513"/>
  <c r="AI1514"/>
  <c r="AI1515"/>
  <c r="AI1516"/>
  <c r="AI1517"/>
  <c r="AI1518"/>
  <c r="AI1519"/>
  <c r="AI1520"/>
  <c r="AI1540"/>
  <c r="AI1537"/>
  <c r="AI1541"/>
  <c r="AI1536"/>
  <c r="AI1533"/>
  <c r="AI1530"/>
  <c r="AI1542"/>
  <c r="AI1539"/>
  <c r="AI1543"/>
  <c r="AI1544"/>
  <c r="AI1532"/>
  <c r="AI1528"/>
  <c r="AI1531"/>
  <c r="AI1521"/>
  <c r="AI1545"/>
  <c r="AI1555"/>
  <c r="AI1546"/>
  <c r="AI1529"/>
  <c r="AI1527"/>
  <c r="AI1547"/>
  <c r="AI1548"/>
  <c r="AI1549"/>
  <c r="AI1550"/>
  <c r="AI1551"/>
  <c r="AI1535"/>
  <c r="AI1534"/>
  <c r="AI1524"/>
  <c r="AI1526"/>
  <c r="AI1525"/>
  <c r="AI1552"/>
  <c r="AI1522"/>
  <c r="AI1523"/>
  <c r="AI1553"/>
  <c r="AI1554"/>
  <c r="AI1538"/>
  <c r="AI1556"/>
  <c r="AI1557"/>
  <c r="AI1558"/>
  <c r="AI1559"/>
  <c r="AI1560"/>
  <c r="AI1561"/>
  <c r="AI1562"/>
  <c r="AI1563"/>
  <c r="AI1564"/>
  <c r="AI1565"/>
  <c r="AI1566"/>
  <c r="AI1567"/>
  <c r="AI1568"/>
  <c r="AI1569"/>
  <c r="AI1570"/>
  <c r="AI1571"/>
  <c r="AI1572"/>
  <c r="AI1573"/>
  <c r="AI1574"/>
  <c r="AI1575"/>
  <c r="AI1576"/>
  <c r="AI1577"/>
  <c r="AI1578"/>
  <c r="AI1579"/>
  <c r="AI1580"/>
  <c r="AI1581"/>
  <c r="AI1582"/>
  <c r="AI1583"/>
  <c r="AI1584"/>
  <c r="AI1585"/>
  <c r="AI1586"/>
  <c r="AI1587"/>
  <c r="AI1588"/>
  <c r="AI1589"/>
  <c r="AI1590"/>
  <c r="AI1591"/>
  <c r="AI1592"/>
  <c r="AI1593"/>
  <c r="AI1594"/>
  <c r="AI1614"/>
  <c r="AI1611"/>
  <c r="AI1615"/>
  <c r="AI1610"/>
  <c r="AI1607"/>
  <c r="AI1604"/>
  <c r="AI1616"/>
  <c r="AI1613"/>
  <c r="AI1617"/>
  <c r="AI1618"/>
  <c r="AI1606"/>
  <c r="AI1605"/>
  <c r="AI1603"/>
  <c r="AI1601"/>
  <c r="AI1619"/>
  <c r="AI1620"/>
  <c r="AI1621"/>
  <c r="AI1602"/>
  <c r="AI1599"/>
  <c r="AI1622"/>
  <c r="AI1623"/>
  <c r="AI1624"/>
  <c r="AI1625"/>
  <c r="AI1626"/>
  <c r="AI1609"/>
  <c r="AI1608"/>
  <c r="AI1597"/>
  <c r="AI1598"/>
  <c r="AI1600"/>
  <c r="AI1627"/>
  <c r="AI1595"/>
  <c r="AI1596"/>
  <c r="AI1628"/>
  <c r="AI1629"/>
  <c r="AI1612"/>
  <c r="AI1630"/>
  <c r="AI1631"/>
  <c r="AI1632"/>
  <c r="AI1633"/>
  <c r="AI1634"/>
  <c r="AI1635"/>
  <c r="AI1636"/>
  <c r="AI1637"/>
  <c r="AI1638"/>
  <c r="AI1639"/>
  <c r="AI1640"/>
  <c r="AI1641"/>
  <c r="AI1642"/>
  <c r="AI1643"/>
  <c r="AI1644"/>
  <c r="AI1645"/>
  <c r="AI1646"/>
  <c r="AI1647"/>
  <c r="AI1648"/>
  <c r="AI1649"/>
  <c r="AI1650"/>
  <c r="AI1651"/>
  <c r="AI1652"/>
  <c r="AI1653"/>
  <c r="AI1654"/>
  <c r="AI1655"/>
  <c r="AI1656"/>
  <c r="AI1657"/>
  <c r="AI1658"/>
  <c r="AI1659"/>
  <c r="AI1660"/>
  <c r="AI1661"/>
  <c r="AI1662"/>
  <c r="AI1663"/>
  <c r="AI1664"/>
  <c r="AI1665"/>
  <c r="AI1666"/>
  <c r="AI1667"/>
  <c r="AI1668"/>
  <c r="AI1688"/>
  <c r="AI1685"/>
  <c r="AI1689"/>
  <c r="AI1683"/>
  <c r="AI1684"/>
  <c r="AI1679"/>
  <c r="AI1690"/>
  <c r="AI1687"/>
  <c r="AI1691"/>
  <c r="AI1692"/>
  <c r="AI1680"/>
  <c r="AI1678"/>
  <c r="AI1675"/>
  <c r="AI1677"/>
  <c r="AI1693"/>
  <c r="AI1703"/>
  <c r="AI1694"/>
  <c r="AI1676"/>
  <c r="AI1673"/>
  <c r="AI1695"/>
  <c r="AI1696"/>
  <c r="AI1697"/>
  <c r="AI1698"/>
  <c r="AI1699"/>
  <c r="AI1681"/>
  <c r="AI1682"/>
  <c r="AI1669"/>
  <c r="AI1672"/>
  <c r="AI1671"/>
  <c r="AI1700"/>
  <c r="AI1674"/>
  <c r="AI1670"/>
  <c r="AI1701"/>
  <c r="AI1702"/>
  <c r="AI1686"/>
  <c r="AI1704"/>
  <c r="AI1705"/>
  <c r="AI1706"/>
  <c r="AI1707"/>
  <c r="AI1708"/>
  <c r="AI1709"/>
  <c r="AI1710"/>
  <c r="AI1711"/>
  <c r="AI1712"/>
  <c r="AI1713"/>
  <c r="AI1714"/>
  <c r="AI1715"/>
  <c r="AI1716"/>
  <c r="AI1717"/>
  <c r="AI1718"/>
  <c r="AI1719"/>
  <c r="AI1720"/>
  <c r="AI1721"/>
  <c r="AI1722"/>
  <c r="AI1723"/>
  <c r="AI1724"/>
  <c r="AI1725"/>
  <c r="AI1726"/>
  <c r="AI1727"/>
  <c r="AI1728"/>
  <c r="AI1729"/>
  <c r="AI1730"/>
  <c r="AI1731"/>
  <c r="AI1732"/>
  <c r="AI1733"/>
  <c r="AI1734"/>
  <c r="AI1735"/>
  <c r="AI1736"/>
  <c r="AI1737"/>
  <c r="AI1738"/>
  <c r="AI1739"/>
  <c r="AI1740"/>
  <c r="AI1741"/>
  <c r="AI1742"/>
  <c r="AI1762"/>
  <c r="AI1758"/>
  <c r="AI1763"/>
  <c r="AI1757"/>
  <c r="AI1759"/>
  <c r="AI1754"/>
  <c r="AI1764"/>
  <c r="AI1761"/>
  <c r="AI1777"/>
  <c r="AI1765"/>
  <c r="AI1753"/>
  <c r="AI1751"/>
  <c r="AI1752"/>
  <c r="AI1748"/>
  <c r="AI1766"/>
  <c r="AI1767"/>
  <c r="AI1768"/>
  <c r="AI1750"/>
  <c r="AI1746"/>
  <c r="AI1769"/>
  <c r="AI1770"/>
  <c r="AI1771"/>
  <c r="AI1772"/>
  <c r="AI1773"/>
  <c r="AI1755"/>
  <c r="AI1756"/>
  <c r="AI1743"/>
  <c r="AI1744"/>
  <c r="AI1745"/>
  <c r="AI1774"/>
  <c r="AI1749"/>
  <c r="AI1747"/>
  <c r="AI1775"/>
  <c r="AI1776"/>
  <c r="AI1760"/>
  <c r="AI1778"/>
  <c r="AI1779"/>
  <c r="AI1780"/>
  <c r="AI1781"/>
  <c r="AI1782"/>
  <c r="AI1783"/>
  <c r="AI1784"/>
  <c r="AI1785"/>
  <c r="AI1786"/>
  <c r="AI1787"/>
  <c r="AI1788"/>
  <c r="AI1789"/>
  <c r="AI1790"/>
  <c r="AI1791"/>
  <c r="AI1792"/>
  <c r="AI1793"/>
  <c r="AI1794"/>
  <c r="AI1795"/>
  <c r="AI1796"/>
  <c r="AI1797"/>
  <c r="AI1798"/>
  <c r="AI1799"/>
  <c r="AI1800"/>
  <c r="AI1801"/>
  <c r="AI1802"/>
  <c r="AI1803"/>
  <c r="AI1804"/>
  <c r="AI1805"/>
  <c r="AI1806"/>
  <c r="AI1807"/>
  <c r="AI1808"/>
  <c r="AI1809"/>
  <c r="AI1810"/>
  <c r="AI1811"/>
  <c r="AI1812"/>
  <c r="AI1813"/>
  <c r="AI1814"/>
  <c r="AI1815"/>
  <c r="AI1816"/>
  <c r="AI1836"/>
  <c r="AI1831"/>
  <c r="AI1837"/>
  <c r="AI1832"/>
  <c r="AI1833"/>
  <c r="AI1828"/>
  <c r="AI1838"/>
  <c r="AI1834"/>
  <c r="AI1839"/>
  <c r="AI1840"/>
  <c r="AI1827"/>
  <c r="AI1825"/>
  <c r="AI1824"/>
  <c r="AI1822"/>
  <c r="AI1841"/>
  <c r="AI1842"/>
  <c r="AI1843"/>
  <c r="AI1823"/>
  <c r="AI1820"/>
  <c r="AI1844"/>
  <c r="AI1845"/>
  <c r="AI1846"/>
  <c r="AI1847"/>
  <c r="AI1848"/>
  <c r="AI1829"/>
  <c r="AI1830"/>
  <c r="AI1817"/>
  <c r="AI1819"/>
  <c r="AI1821"/>
  <c r="AI1849"/>
  <c r="AI1826"/>
  <c r="AI1818"/>
  <c r="AI1850"/>
  <c r="AI1851"/>
  <c r="AI1835"/>
  <c r="AI1852"/>
  <c r="AI1853"/>
  <c r="AI1854"/>
  <c r="AI1855"/>
  <c r="AI1856"/>
  <c r="AI1857"/>
  <c r="AI1858"/>
  <c r="AI1859"/>
  <c r="AI1860"/>
  <c r="AI1861"/>
  <c r="AI1862"/>
  <c r="AI1863"/>
  <c r="AI1864"/>
  <c r="AI1865"/>
  <c r="AI1866"/>
  <c r="AI1867"/>
  <c r="AI1868"/>
  <c r="AI1869"/>
  <c r="AI1870"/>
  <c r="AI1871"/>
  <c r="AI1872"/>
  <c r="AI1873"/>
  <c r="AI1874"/>
  <c r="AI1875"/>
  <c r="AI1876"/>
  <c r="AI1877"/>
  <c r="AI1878"/>
  <c r="AI1879"/>
  <c r="AI1880"/>
  <c r="AI1881"/>
  <c r="AI1882"/>
  <c r="AI1883"/>
  <c r="AI1884"/>
  <c r="AI1885"/>
  <c r="AI1886"/>
  <c r="AI1887"/>
  <c r="AI1888"/>
  <c r="AI1889"/>
  <c r="AI1890"/>
  <c r="AI1910"/>
  <c r="AI1906"/>
  <c r="AI1911"/>
  <c r="AI1905"/>
  <c r="AI1907"/>
  <c r="AI1901"/>
  <c r="AI1912"/>
  <c r="AI1909"/>
  <c r="AI1913"/>
  <c r="AI1914"/>
  <c r="AI1903"/>
  <c r="AI1894"/>
  <c r="AI1898"/>
  <c r="AI1895"/>
  <c r="AI1915"/>
  <c r="AI1916"/>
  <c r="AI1917"/>
  <c r="AI1899"/>
  <c r="AI1893"/>
  <c r="AI1918"/>
  <c r="AI1919"/>
  <c r="AI1920"/>
  <c r="AI1921"/>
  <c r="AI1922"/>
  <c r="AI1902"/>
  <c r="AI1904"/>
  <c r="AI1891"/>
  <c r="AI1900"/>
  <c r="AI1896"/>
  <c r="AI1923"/>
  <c r="AI1897"/>
  <c r="AI1892"/>
  <c r="AI1924"/>
  <c r="AI1925"/>
  <c r="AI1908"/>
  <c r="H18" i="4"/>
  <c r="H22"/>
  <c r="G28"/>
  <c r="G32"/>
  <c r="G33"/>
  <c r="H34"/>
  <c r="H37"/>
  <c r="G43"/>
  <c r="I47"/>
  <c r="J49"/>
  <c r="J53"/>
  <c r="G48" l="1"/>
  <c r="H17"/>
  <c r="I25"/>
  <c r="I23"/>
  <c r="H40"/>
  <c r="H25"/>
  <c r="J33"/>
  <c r="J31"/>
  <c r="J27"/>
  <c r="J51"/>
  <c r="I45"/>
  <c r="G41"/>
  <c r="H39"/>
  <c r="H35"/>
  <c r="G30"/>
  <c r="G26"/>
  <c r="H24"/>
  <c r="H20"/>
  <c r="E46"/>
  <c r="E42"/>
  <c r="E16"/>
  <c r="E21"/>
  <c r="E19"/>
  <c r="E53"/>
  <c r="E51"/>
  <c r="E49"/>
  <c r="E47"/>
  <c r="E45"/>
  <c r="E43"/>
  <c r="E41"/>
  <c r="E39"/>
  <c r="E37"/>
  <c r="E35"/>
  <c r="E33"/>
  <c r="E31"/>
  <c r="E29"/>
  <c r="E27"/>
  <c r="J26"/>
  <c r="J24"/>
  <c r="J22"/>
  <c r="J18"/>
  <c r="J34"/>
  <c r="J32"/>
  <c r="J30"/>
  <c r="J28"/>
  <c r="I52"/>
  <c r="G44"/>
  <c r="H36"/>
  <c r="H29"/>
  <c r="G21"/>
  <c r="I54"/>
  <c r="I50"/>
  <c r="I46"/>
  <c r="J42"/>
  <c r="H38"/>
  <c r="I35"/>
  <c r="G31"/>
  <c r="H27"/>
  <c r="H23"/>
  <c r="G19"/>
  <c r="B89" i="14"/>
  <c r="C1" s="1"/>
  <c r="G45" i="4"/>
  <c r="I43"/>
  <c r="J29"/>
  <c r="I17"/>
  <c r="G54"/>
  <c r="G52"/>
  <c r="G50"/>
  <c r="I48"/>
  <c r="I44"/>
  <c r="I40"/>
  <c r="I38"/>
  <c r="I36"/>
  <c r="J25"/>
  <c r="J23"/>
  <c r="J21"/>
  <c r="J17"/>
  <c r="H54"/>
  <c r="J48"/>
  <c r="H46"/>
  <c r="J44"/>
  <c r="H42"/>
  <c r="J40"/>
  <c r="J38"/>
  <c r="J36"/>
  <c r="I21"/>
  <c r="I39"/>
  <c r="G53"/>
  <c r="I41"/>
  <c r="I37"/>
  <c r="I33"/>
  <c r="G49"/>
  <c r="I31"/>
  <c r="I29"/>
  <c r="I27"/>
  <c r="G51"/>
  <c r="G47"/>
  <c r="D59"/>
  <c r="C65" s="1"/>
  <c r="D58"/>
  <c r="I19"/>
  <c r="G46"/>
  <c r="G42"/>
  <c r="E25"/>
  <c r="E23"/>
  <c r="E17"/>
  <c r="E54"/>
  <c r="E52"/>
  <c r="E50"/>
  <c r="E48"/>
  <c r="E44"/>
  <c r="E40"/>
  <c r="E38"/>
  <c r="E36"/>
  <c r="E34"/>
  <c r="E32"/>
  <c r="E30"/>
  <c r="E28"/>
  <c r="E26"/>
  <c r="E24"/>
  <c r="E22"/>
  <c r="E20"/>
  <c r="E18"/>
  <c r="C58"/>
  <c r="J19"/>
  <c r="H52"/>
  <c r="H50"/>
  <c r="D57"/>
  <c r="J20"/>
  <c r="BG82" i="20"/>
  <c r="BG81"/>
  <c r="BG80"/>
  <c r="BG79"/>
  <c r="BG78"/>
  <c r="BG77"/>
  <c r="BG76"/>
  <c r="BG75"/>
  <c r="BG74"/>
  <c r="BG73"/>
  <c r="BG72"/>
  <c r="BG71"/>
  <c r="BG70"/>
  <c r="BG69"/>
  <c r="BG68"/>
  <c r="BG67"/>
  <c r="BG66"/>
  <c r="BG65"/>
  <c r="BG64"/>
  <c r="BG63"/>
  <c r="BG62"/>
  <c r="BG61"/>
  <c r="BG60"/>
  <c r="BG59"/>
  <c r="BG58"/>
  <c r="BG57"/>
  <c r="BG56"/>
  <c r="BG55"/>
  <c r="BG54"/>
  <c r="BG53"/>
  <c r="BG52"/>
  <c r="BG51"/>
  <c r="BG50"/>
  <c r="BG49"/>
  <c r="BG48"/>
  <c r="BG47"/>
  <c r="BG46"/>
  <c r="BG45"/>
  <c r="BG44"/>
  <c r="BG43"/>
  <c r="BG42"/>
  <c r="BG41"/>
  <c r="BG40"/>
  <c r="BG39"/>
  <c r="BG38"/>
  <c r="BG37"/>
  <c r="BG36"/>
  <c r="BG35"/>
  <c r="BG34"/>
  <c r="BG33"/>
  <c r="BG32"/>
  <c r="BG31"/>
  <c r="BG30"/>
  <c r="BG29"/>
  <c r="BG28"/>
  <c r="BG27"/>
  <c r="BG26"/>
  <c r="BG25"/>
  <c r="BG24"/>
  <c r="BG23"/>
  <c r="BG22"/>
  <c r="BG21"/>
  <c r="BG20"/>
  <c r="BG19"/>
  <c r="BG18"/>
  <c r="BG17"/>
  <c r="BG16"/>
  <c r="BG15"/>
  <c r="BG14"/>
  <c r="BG13"/>
  <c r="BG12"/>
  <c r="BG11"/>
  <c r="BG10"/>
  <c r="BG9"/>
  <c r="BG8"/>
  <c r="BG7"/>
  <c r="BG6"/>
  <c r="BG5"/>
  <c r="B1" i="14" l="1"/>
  <c r="A40"/>
  <c r="H64" i="4"/>
  <c r="H66"/>
  <c r="G66"/>
  <c r="G64"/>
  <c r="C57"/>
  <c r="C59"/>
  <c r="B65" s="1"/>
  <c r="D65" s="1"/>
  <c r="F16"/>
  <c r="P74" i="14" l="1"/>
  <c r="R74"/>
  <c r="T74"/>
  <c r="V74"/>
  <c r="X74"/>
  <c r="Z74"/>
  <c r="O72"/>
  <c r="Q72"/>
  <c r="S72"/>
  <c r="U72"/>
  <c r="W72"/>
  <c r="Y72"/>
  <c r="M70"/>
  <c r="O70"/>
  <c r="Q70"/>
  <c r="S70"/>
  <c r="U70"/>
  <c r="W70"/>
  <c r="Y70"/>
  <c r="L68"/>
  <c r="N68"/>
  <c r="P68"/>
  <c r="R68"/>
  <c r="T68"/>
  <c r="V68"/>
  <c r="X68"/>
  <c r="Z68"/>
  <c r="L66"/>
  <c r="N66"/>
  <c r="P66"/>
  <c r="R66"/>
  <c r="T66"/>
  <c r="V66"/>
  <c r="X66"/>
  <c r="Z66"/>
  <c r="K64"/>
  <c r="M64"/>
  <c r="O64"/>
  <c r="Q64"/>
  <c r="S64"/>
  <c r="U64"/>
  <c r="W64"/>
  <c r="Y64"/>
  <c r="I62"/>
  <c r="K62"/>
  <c r="M62"/>
  <c r="O62"/>
  <c r="Q62"/>
  <c r="S62"/>
  <c r="U62"/>
  <c r="W62"/>
  <c r="Y62"/>
  <c r="AA74"/>
  <c r="AA70"/>
  <c r="AA66"/>
  <c r="AA62"/>
  <c r="Q58"/>
  <c r="S58"/>
  <c r="U58"/>
  <c r="W58"/>
  <c r="Y58"/>
  <c r="AA58"/>
  <c r="C57"/>
  <c r="E57"/>
  <c r="G57"/>
  <c r="I57"/>
  <c r="K57"/>
  <c r="M57"/>
  <c r="B57"/>
  <c r="H60"/>
  <c r="D73"/>
  <c r="F73"/>
  <c r="H73"/>
  <c r="J73"/>
  <c r="L73"/>
  <c r="N73"/>
  <c r="N74" s="1"/>
  <c r="C71"/>
  <c r="E71"/>
  <c r="G71"/>
  <c r="I71"/>
  <c r="K71"/>
  <c r="M71"/>
  <c r="M72" s="1"/>
  <c r="C69"/>
  <c r="E69"/>
  <c r="G69"/>
  <c r="I69"/>
  <c r="K69"/>
  <c r="C67"/>
  <c r="E67"/>
  <c r="G67"/>
  <c r="I67"/>
  <c r="K67"/>
  <c r="K68" s="1"/>
  <c r="D65"/>
  <c r="F65"/>
  <c r="H65"/>
  <c r="J65"/>
  <c r="D63"/>
  <c r="F63"/>
  <c r="H63"/>
  <c r="B69"/>
  <c r="B65"/>
  <c r="H61"/>
  <c r="H62" s="1"/>
  <c r="D61"/>
  <c r="F61"/>
  <c r="B61"/>
  <c r="J60"/>
  <c r="L60"/>
  <c r="N60"/>
  <c r="P60"/>
  <c r="R60"/>
  <c r="T60"/>
  <c r="V60"/>
  <c r="X60"/>
  <c r="Z60"/>
  <c r="C59"/>
  <c r="E59"/>
  <c r="G59"/>
  <c r="O74"/>
  <c r="Q74"/>
  <c r="S74"/>
  <c r="U74"/>
  <c r="W74"/>
  <c r="Y74"/>
  <c r="N72"/>
  <c r="P72"/>
  <c r="R72"/>
  <c r="T72"/>
  <c r="V72"/>
  <c r="X72"/>
  <c r="Z72"/>
  <c r="N70"/>
  <c r="P70"/>
  <c r="R70"/>
  <c r="T70"/>
  <c r="V70"/>
  <c r="X70"/>
  <c r="Z70"/>
  <c r="M68"/>
  <c r="O68"/>
  <c r="Q68"/>
  <c r="S68"/>
  <c r="U68"/>
  <c r="W68"/>
  <c r="Y68"/>
  <c r="K66"/>
  <c r="M66"/>
  <c r="O66"/>
  <c r="Q66"/>
  <c r="S66"/>
  <c r="U66"/>
  <c r="W66"/>
  <c r="Y66"/>
  <c r="J64"/>
  <c r="L64"/>
  <c r="N64"/>
  <c r="P64"/>
  <c r="R64"/>
  <c r="T64"/>
  <c r="V64"/>
  <c r="X64"/>
  <c r="Z64"/>
  <c r="J62"/>
  <c r="L62"/>
  <c r="N62"/>
  <c r="P62"/>
  <c r="R62"/>
  <c r="T62"/>
  <c r="V62"/>
  <c r="X62"/>
  <c r="Z62"/>
  <c r="AA72"/>
  <c r="AA68"/>
  <c r="AA64"/>
  <c r="P58"/>
  <c r="R58"/>
  <c r="T58"/>
  <c r="V58"/>
  <c r="X58"/>
  <c r="Z58"/>
  <c r="O58"/>
  <c r="D57"/>
  <c r="F57"/>
  <c r="H57"/>
  <c r="J57"/>
  <c r="L57"/>
  <c r="N57"/>
  <c r="N58" s="1"/>
  <c r="B55"/>
  <c r="C73"/>
  <c r="E73"/>
  <c r="G73"/>
  <c r="I73"/>
  <c r="K73"/>
  <c r="M73"/>
  <c r="B73"/>
  <c r="D71"/>
  <c r="F71"/>
  <c r="H71"/>
  <c r="J71"/>
  <c r="L71"/>
  <c r="B71"/>
  <c r="D69"/>
  <c r="F69"/>
  <c r="H69"/>
  <c r="J69"/>
  <c r="L69"/>
  <c r="L70" s="1"/>
  <c r="D67"/>
  <c r="F67"/>
  <c r="H67"/>
  <c r="J67"/>
  <c r="C65"/>
  <c r="E65"/>
  <c r="G65"/>
  <c r="I65"/>
  <c r="C63"/>
  <c r="E63"/>
  <c r="G63"/>
  <c r="I63"/>
  <c r="B67"/>
  <c r="B63"/>
  <c r="C61"/>
  <c r="E61"/>
  <c r="G61"/>
  <c r="I60"/>
  <c r="K60"/>
  <c r="M60"/>
  <c r="O60"/>
  <c r="Q60"/>
  <c r="S60"/>
  <c r="U60"/>
  <c r="W60"/>
  <c r="Y60"/>
  <c r="AA60"/>
  <c r="D59"/>
  <c r="F59"/>
  <c r="B59"/>
  <c r="P44"/>
  <c r="O52"/>
  <c r="J49"/>
  <c r="J50" s="1"/>
  <c r="H49"/>
  <c r="J46"/>
  <c r="X44"/>
  <c r="E47"/>
  <c r="H45"/>
  <c r="H46" s="1"/>
  <c r="N52"/>
  <c r="W54"/>
  <c r="L46"/>
  <c r="M52"/>
  <c r="J44"/>
  <c r="Y56"/>
  <c r="Q50"/>
  <c r="G55"/>
  <c r="P50"/>
  <c r="B45"/>
  <c r="Q56"/>
  <c r="I44"/>
  <c r="I47"/>
  <c r="I48" s="1"/>
  <c r="L52"/>
  <c r="C55"/>
  <c r="M48"/>
  <c r="S44"/>
  <c r="X54"/>
  <c r="U50"/>
  <c r="E55"/>
  <c r="P48"/>
  <c r="D47"/>
  <c r="I46"/>
  <c r="I49"/>
  <c r="T54"/>
  <c r="U44"/>
  <c r="V52"/>
  <c r="I51"/>
  <c r="G51"/>
  <c r="R54"/>
  <c r="O46"/>
  <c r="T50"/>
  <c r="W56"/>
  <c r="Z46"/>
  <c r="U52"/>
  <c r="AA54"/>
  <c r="O50"/>
  <c r="J55"/>
  <c r="F47"/>
  <c r="C43"/>
  <c r="Q54"/>
  <c r="Y48"/>
  <c r="U56"/>
  <c r="Z56"/>
  <c r="R50"/>
  <c r="AA50"/>
  <c r="J66"/>
  <c r="T44"/>
  <c r="W44"/>
  <c r="V46"/>
  <c r="O54"/>
  <c r="K55"/>
  <c r="I53"/>
  <c r="R46"/>
  <c r="AA44"/>
  <c r="N50"/>
  <c r="D51"/>
  <c r="R52"/>
  <c r="D49"/>
  <c r="O48"/>
  <c r="R56"/>
  <c r="U54"/>
  <c r="Y54"/>
  <c r="T46"/>
  <c r="K44"/>
  <c r="AA46"/>
  <c r="S54"/>
  <c r="J48"/>
  <c r="P52"/>
  <c r="V44"/>
  <c r="C47"/>
  <c r="H44"/>
  <c r="S50"/>
  <c r="C53"/>
  <c r="H51"/>
  <c r="N48"/>
  <c r="F49"/>
  <c r="Q44"/>
  <c r="N46"/>
  <c r="V50"/>
  <c r="H53"/>
  <c r="K50"/>
  <c r="E43"/>
  <c r="W48"/>
  <c r="X50"/>
  <c r="R48"/>
  <c r="P46"/>
  <c r="L53"/>
  <c r="L54" s="1"/>
  <c r="N56"/>
  <c r="W46"/>
  <c r="F43"/>
  <c r="Q46"/>
  <c r="E53"/>
  <c r="Z52"/>
  <c r="T52"/>
  <c r="D43"/>
  <c r="N44"/>
  <c r="D53"/>
  <c r="Z48"/>
  <c r="V54"/>
  <c r="D45"/>
  <c r="V48"/>
  <c r="U48"/>
  <c r="G49"/>
  <c r="L55"/>
  <c r="L50"/>
  <c r="B49"/>
  <c r="F51"/>
  <c r="G45"/>
  <c r="L48"/>
  <c r="L44"/>
  <c r="K48"/>
  <c r="K53"/>
  <c r="G60"/>
  <c r="K46"/>
  <c r="Z50"/>
  <c r="T48"/>
  <c r="V56"/>
  <c r="Z54"/>
  <c r="P56"/>
  <c r="Z44"/>
  <c r="X52"/>
  <c r="W50"/>
  <c r="Y50"/>
  <c r="D55"/>
  <c r="B53"/>
  <c r="X56"/>
  <c r="C45"/>
  <c r="X46"/>
  <c r="S48"/>
  <c r="S52"/>
  <c r="Y46"/>
  <c r="Y44"/>
  <c r="N54"/>
  <c r="B47"/>
  <c r="E45"/>
  <c r="E49"/>
  <c r="I64"/>
  <c r="G53"/>
  <c r="H47"/>
  <c r="K51"/>
  <c r="K52" s="1"/>
  <c r="T56"/>
  <c r="M46"/>
  <c r="H55"/>
  <c r="W52"/>
  <c r="G47"/>
  <c r="Q52"/>
  <c r="Q48"/>
  <c r="G43"/>
  <c r="G44" s="1"/>
  <c r="J51"/>
  <c r="S56"/>
  <c r="M54"/>
  <c r="O44"/>
  <c r="M44"/>
  <c r="F53"/>
  <c r="B43"/>
  <c r="M50"/>
  <c r="M55"/>
  <c r="M56" s="1"/>
  <c r="E51"/>
  <c r="S46"/>
  <c r="AA48"/>
  <c r="AA52"/>
  <c r="O56"/>
  <c r="F45"/>
  <c r="B51"/>
  <c r="J53"/>
  <c r="AA56"/>
  <c r="P54"/>
  <c r="C49"/>
  <c r="Y52"/>
  <c r="X48"/>
  <c r="I55"/>
  <c r="U46"/>
  <c r="C51"/>
  <c r="F55"/>
  <c r="R44"/>
  <c r="I64" i="4"/>
  <c r="I66"/>
  <c r="H16"/>
  <c r="I16"/>
  <c r="J16"/>
  <c r="G16"/>
  <c r="H65" l="1"/>
  <c r="J57"/>
  <c r="C63" s="1"/>
  <c r="H63"/>
  <c r="H57"/>
  <c r="C64" s="1"/>
  <c r="G63"/>
  <c r="G57"/>
  <c r="B64" s="1"/>
  <c r="I57"/>
  <c r="B63" s="1"/>
  <c r="G65"/>
  <c r="I63" l="1"/>
  <c r="I65"/>
  <c r="D64"/>
  <c r="D63"/>
</calcChain>
</file>

<file path=xl/sharedStrings.xml><?xml version="1.0" encoding="utf-8"?>
<sst xmlns="http://schemas.openxmlformats.org/spreadsheetml/2006/main" count="755" uniqueCount="283">
  <si>
    <t>currYr</t>
  </si>
  <si>
    <t>mu</t>
  </si>
  <si>
    <t>MuName</t>
  </si>
  <si>
    <t>Vanderhoof</t>
  </si>
  <si>
    <t>Quesnel</t>
  </si>
  <si>
    <t>Lakes</t>
  </si>
  <si>
    <t>WilliamsLake</t>
  </si>
  <si>
    <t>100MileHouse</t>
  </si>
  <si>
    <t>Merritt</t>
  </si>
  <si>
    <t>Cranbrook</t>
  </si>
  <si>
    <t>Morice</t>
  </si>
  <si>
    <t>Mackenzie</t>
  </si>
  <si>
    <t>Lillooet</t>
  </si>
  <si>
    <t>FtStJames</t>
  </si>
  <si>
    <t>Invermere</t>
  </si>
  <si>
    <t>Boundary</t>
  </si>
  <si>
    <t>PrinceGeorge</t>
  </si>
  <si>
    <t>DawsonCreek</t>
  </si>
  <si>
    <t>Kamloops</t>
  </si>
  <si>
    <t>Okanagan</t>
  </si>
  <si>
    <t>KootenayLake</t>
  </si>
  <si>
    <t>Bulkley</t>
  </si>
  <si>
    <t>Arrow</t>
  </si>
  <si>
    <t>Golden</t>
  </si>
  <si>
    <t>RobsonValley</t>
  </si>
  <si>
    <t>Cassiar</t>
  </si>
  <si>
    <t>FtStJohn</t>
  </si>
  <si>
    <t>FortNelson</t>
  </si>
  <si>
    <t>Cranberry</t>
  </si>
  <si>
    <t>QueenCharlotte</t>
  </si>
  <si>
    <t>Kispiox</t>
  </si>
  <si>
    <t>Kalum</t>
  </si>
  <si>
    <t>Nass</t>
  </si>
  <si>
    <t>Soo</t>
  </si>
  <si>
    <t>SunshineCoast</t>
  </si>
  <si>
    <t>Revelstoke</t>
  </si>
  <si>
    <t>Fraser</t>
  </si>
  <si>
    <t>Kingcome</t>
  </si>
  <si>
    <t>MidCoast</t>
  </si>
  <si>
    <t>Arrowsmith</t>
  </si>
  <si>
    <t>Strathcona</t>
  </si>
  <si>
    <t>NorthCoast</t>
  </si>
  <si>
    <t>Year</t>
  </si>
  <si>
    <t>Management Unit</t>
  </si>
  <si>
    <t>Grand Total</t>
  </si>
  <si>
    <t>out</t>
  </si>
  <si>
    <t>2005anKillData</t>
  </si>
  <si>
    <t>2005cumKillData</t>
  </si>
  <si>
    <t>2005anKillProjection</t>
  </si>
  <si>
    <t>2005cumKillProjection</t>
  </si>
  <si>
    <t>2004cumKillData</t>
  </si>
  <si>
    <t>2004anKillProjection</t>
  </si>
  <si>
    <t>2004cumKillProjection</t>
  </si>
  <si>
    <t>2004anKillData</t>
  </si>
  <si>
    <t>Sum of 2004anKillData</t>
  </si>
  <si>
    <t>Data</t>
  </si>
  <si>
    <t>Sum of 2004anKillProjection</t>
  </si>
  <si>
    <t>Sum of 2005anKillData</t>
  </si>
  <si>
    <t>Sum of 2005anKillProjection</t>
  </si>
  <si>
    <t>Sum of 2004cumKillData</t>
  </si>
  <si>
    <t>Sum of 2004cumKillProjection</t>
  </si>
  <si>
    <t>Sum of 2005cumKillData</t>
  </si>
  <si>
    <t>Sum of 2005cumKillProjection</t>
  </si>
  <si>
    <t>Scale</t>
  </si>
  <si>
    <t>2006anKillProjection</t>
  </si>
  <si>
    <t>2006cumKillProjection</t>
  </si>
  <si>
    <t>Sum of 2006cumKillProjection</t>
  </si>
  <si>
    <t>Sum of 2006anKillProjection</t>
  </si>
  <si>
    <t>Sum of 2006anKillData</t>
  </si>
  <si>
    <t>Sum of 2006cumKillData</t>
  </si>
  <si>
    <t>2006anKillData</t>
  </si>
  <si>
    <t>2006cumKillData</t>
  </si>
  <si>
    <t>MAX</t>
  </si>
  <si>
    <t>Coast - Interior</t>
  </si>
  <si>
    <t>I</t>
  </si>
  <si>
    <t>C</t>
  </si>
  <si>
    <t>Province</t>
  </si>
  <si>
    <t>Interior</t>
  </si>
  <si>
    <t>Coast</t>
  </si>
  <si>
    <t>22 Pine Units</t>
  </si>
  <si>
    <t>Provincial Total</t>
  </si>
  <si>
    <t>Pine Units Total</t>
  </si>
  <si>
    <t>Pine Units</t>
  </si>
  <si>
    <t>% Pine</t>
  </si>
  <si>
    <t>2007anKillData</t>
  </si>
  <si>
    <t>2007cumKillData</t>
  </si>
  <si>
    <t>2007anKillProjection</t>
  </si>
  <si>
    <t>2007cumKillProjection</t>
  </si>
  <si>
    <t>Sum of 2007anKillData</t>
  </si>
  <si>
    <t>Sum of 2007anKillProjection</t>
  </si>
  <si>
    <t>Sum of 2007cumKillData</t>
  </si>
  <si>
    <t>Sum of 2007cumKillProjection</t>
  </si>
  <si>
    <t>100 Mile House</t>
  </si>
  <si>
    <t>Dawson Creek</t>
  </si>
  <si>
    <t>Kootenay Lake</t>
  </si>
  <si>
    <t>Prince George</t>
  </si>
  <si>
    <t>Robson Valley</t>
  </si>
  <si>
    <t>Williams Lake</t>
  </si>
  <si>
    <t>Fort St. James</t>
  </si>
  <si>
    <t>Outside "Pine Units"</t>
  </si>
  <si>
    <t>Min Annual Kill</t>
  </si>
  <si>
    <t>Max Annual Kill</t>
  </si>
  <si>
    <t>Diff</t>
  </si>
  <si>
    <t>Coast TSA</t>
  </si>
  <si>
    <t>Coast TFL</t>
  </si>
  <si>
    <t>Interior TSA</t>
  </si>
  <si>
    <t>Interior TFL</t>
  </si>
  <si>
    <t>2008anKillData</t>
  </si>
  <si>
    <t>2008cumKillData</t>
  </si>
  <si>
    <t>2008anKillProjection</t>
  </si>
  <si>
    <t>2008cumKillProjection</t>
  </si>
  <si>
    <t>Sum of 2008anKillData</t>
  </si>
  <si>
    <t>Sum of 2008cumKillData</t>
  </si>
  <si>
    <t>Sum of 2008anKillProjection</t>
  </si>
  <si>
    <t>Sum of 2008cumKillProjection</t>
  </si>
  <si>
    <t>Pine Unit</t>
  </si>
  <si>
    <t>100 Mile House TSA</t>
  </si>
  <si>
    <t>Arrow TSA</t>
  </si>
  <si>
    <t>Boundary TSA</t>
  </si>
  <si>
    <t>Bulkley TSA</t>
  </si>
  <si>
    <t>Cranbrook TSA</t>
  </si>
  <si>
    <t>Dawson Creek TSA</t>
  </si>
  <si>
    <t>Golden TSA</t>
  </si>
  <si>
    <t>Invermere TSA</t>
  </si>
  <si>
    <t>Kamloops TSA</t>
  </si>
  <si>
    <t>Kootenay Lake TSA</t>
  </si>
  <si>
    <t>Lakes TSA</t>
  </si>
  <si>
    <t>Lillooet TSA</t>
  </si>
  <si>
    <t>Mackenzie TSA</t>
  </si>
  <si>
    <t>Merritt TSA</t>
  </si>
  <si>
    <t>Morice TSA</t>
  </si>
  <si>
    <t>Okanagan TSA</t>
  </si>
  <si>
    <t>Quesnel TSA</t>
  </si>
  <si>
    <t>Robson Valley TSA</t>
  </si>
  <si>
    <t>Williams Lake TSA</t>
  </si>
  <si>
    <t>Vanderhoof Forest District</t>
  </si>
  <si>
    <t>Prince George Forest District</t>
  </si>
  <si>
    <t>Fort St. James Forest District</t>
  </si>
  <si>
    <t>2009anKillData</t>
  </si>
  <si>
    <t>2009cumKillData</t>
  </si>
  <si>
    <t>2009anKillProjection</t>
  </si>
  <si>
    <t>2009cumKillProjection</t>
  </si>
  <si>
    <t>Sum of 2009anKillData</t>
  </si>
  <si>
    <t>Sum of 2009cumKillData</t>
  </si>
  <si>
    <t>Sum of 2009anKillProjection</t>
  </si>
  <si>
    <t>Sum of 2009cumKillProjection</t>
  </si>
  <si>
    <t>Metadata</t>
  </si>
  <si>
    <t>Description</t>
  </si>
  <si>
    <t>Comparison of the Provincial Projection of the Current Mountain Pine Beetle Infestation Model (BCMPB), which is derived in part from the Provincial Aerial Overview Surveys of Forest Health.</t>
  </si>
  <si>
    <t>Model Version</t>
  </si>
  <si>
    <t>Scenario</t>
  </si>
  <si>
    <t>Data Values</t>
  </si>
  <si>
    <t>Caution</t>
  </si>
  <si>
    <t>Reference</t>
  </si>
  <si>
    <t>www.for.gov.bc.ca/hre/bcmpb</t>
  </si>
  <si>
    <t>Contact</t>
  </si>
  <si>
    <t>adrian.walton@gov.bc.ca</t>
  </si>
  <si>
    <t>Run date</t>
  </si>
  <si>
    <t>2010anKillData</t>
  </si>
  <si>
    <t>2010cumKillData</t>
  </si>
  <si>
    <t>2010anKillProjection</t>
  </si>
  <si>
    <t>2010cumKillProjection</t>
  </si>
  <si>
    <t>Sum of 2010cumKillData</t>
  </si>
  <si>
    <t>Sum of 2010cumKillProjection</t>
  </si>
  <si>
    <t>Sum of 2010anKillData</t>
  </si>
  <si>
    <t>Sum of 2010anKillProjection</t>
  </si>
  <si>
    <t>(All)</t>
  </si>
  <si>
    <t>No Management, i.e. no future forest harvesting or beetle suppression activities occur.  This is the projection of the infestation alone</t>
  </si>
  <si>
    <r>
      <t>THLB Pine Volume  (m</t>
    </r>
    <r>
      <rPr>
        <b/>
        <vertAlign val="superscript"/>
        <sz val="10"/>
        <rFont val="Arial"/>
        <family val="2"/>
      </rPr>
      <t>3</t>
    </r>
    <r>
      <rPr>
        <b/>
        <sz val="10"/>
        <rFont val="Arial"/>
        <family val="2"/>
      </rPr>
      <t>) in 1999</t>
    </r>
  </si>
  <si>
    <t>Percent Pine</t>
  </si>
  <si>
    <r>
      <t>Coast THLB Pine Volume  (m</t>
    </r>
    <r>
      <rPr>
        <b/>
        <vertAlign val="superscript"/>
        <sz val="10"/>
        <rFont val="Arial"/>
        <family val="2"/>
      </rPr>
      <t>3</t>
    </r>
    <r>
      <rPr>
        <b/>
        <sz val="10"/>
        <rFont val="Arial"/>
        <family val="2"/>
      </rPr>
      <t>) in 1999</t>
    </r>
  </si>
  <si>
    <r>
      <t>Interior THLB Pine Volume  (m</t>
    </r>
    <r>
      <rPr>
        <b/>
        <vertAlign val="superscript"/>
        <sz val="10"/>
        <rFont val="Arial"/>
        <family val="2"/>
      </rPr>
      <t>3</t>
    </r>
    <r>
      <rPr>
        <b/>
        <sz val="10"/>
        <rFont val="Arial"/>
        <family val="2"/>
      </rPr>
      <t>) in 1999</t>
    </r>
  </si>
  <si>
    <r>
      <t>THLB Total Volume (m</t>
    </r>
    <r>
      <rPr>
        <b/>
        <vertAlign val="superscript"/>
        <sz val="10"/>
        <rFont val="Arial"/>
        <family val="2"/>
      </rPr>
      <t>3</t>
    </r>
    <r>
      <rPr>
        <b/>
        <sz val="10"/>
        <rFont val="Arial"/>
        <family val="2"/>
      </rPr>
      <t>) in 1999</t>
    </r>
  </si>
  <si>
    <r>
      <t>Coast THLB Total Volume (m</t>
    </r>
    <r>
      <rPr>
        <b/>
        <vertAlign val="superscript"/>
        <sz val="10"/>
        <rFont val="Arial"/>
        <family val="2"/>
      </rPr>
      <t>3</t>
    </r>
    <r>
      <rPr>
        <b/>
        <sz val="10"/>
        <rFont val="Arial"/>
        <family val="2"/>
      </rPr>
      <t>) in 1999</t>
    </r>
  </si>
  <si>
    <r>
      <t>Interior THLB Total Volume (m</t>
    </r>
    <r>
      <rPr>
        <b/>
        <vertAlign val="superscript"/>
        <sz val="10"/>
        <rFont val="Arial"/>
        <family val="2"/>
      </rPr>
      <t>3</t>
    </r>
    <r>
      <rPr>
        <b/>
        <sz val="10"/>
        <rFont val="Arial"/>
        <family val="2"/>
      </rPr>
      <t>) in 1999</t>
    </r>
  </si>
  <si>
    <r>
      <t>THLB Total Volume (billions m</t>
    </r>
    <r>
      <rPr>
        <b/>
        <vertAlign val="superscript"/>
        <sz val="10"/>
        <rFont val="Arial"/>
        <family val="2"/>
      </rPr>
      <t>3</t>
    </r>
    <r>
      <rPr>
        <b/>
        <sz val="10"/>
        <rFont val="Arial"/>
        <family val="2"/>
      </rPr>
      <t>) in 1999</t>
    </r>
  </si>
  <si>
    <r>
      <t>THLB Pine Volume (billions m</t>
    </r>
    <r>
      <rPr>
        <b/>
        <vertAlign val="superscript"/>
        <sz val="10"/>
        <rFont val="Arial"/>
        <family val="2"/>
      </rPr>
      <t>3</t>
    </r>
    <r>
      <rPr>
        <b/>
        <sz val="10"/>
        <rFont val="Arial"/>
        <family val="2"/>
      </rPr>
      <t>) in 1999</t>
    </r>
  </si>
  <si>
    <r>
      <t>THLB Total Volume (millions m</t>
    </r>
    <r>
      <rPr>
        <b/>
        <vertAlign val="superscript"/>
        <sz val="10"/>
        <rFont val="Arial"/>
        <family val="2"/>
      </rPr>
      <t>3</t>
    </r>
    <r>
      <rPr>
        <b/>
        <sz val="10"/>
        <rFont val="Arial"/>
        <family val="2"/>
      </rPr>
      <t>) in 1999</t>
    </r>
  </si>
  <si>
    <r>
      <t>THLB Pine Volume (millions m</t>
    </r>
    <r>
      <rPr>
        <b/>
        <vertAlign val="superscript"/>
        <sz val="10"/>
        <rFont val="Arial"/>
        <family val="2"/>
      </rPr>
      <t>3</t>
    </r>
    <r>
      <rPr>
        <b/>
        <sz val="10"/>
        <rFont val="Arial"/>
        <family val="2"/>
      </rPr>
      <t>) in 1999</t>
    </r>
  </si>
  <si>
    <t>Management Unit ID</t>
  </si>
  <si>
    <t>Managment Unit ID (muID)</t>
  </si>
  <si>
    <t>Pine Units:  Look-up Name</t>
  </si>
  <si>
    <t>Pine Units: Look-up Name</t>
  </si>
  <si>
    <t>Pine Units: Full Name</t>
  </si>
  <si>
    <t>Instructions</t>
  </si>
  <si>
    <t>Coast/Interior Total</t>
  </si>
  <si>
    <t>Management Unit Class</t>
  </si>
  <si>
    <t>Managment Unit Class</t>
  </si>
  <si>
    <t>Management Unit Full Name</t>
  </si>
  <si>
    <t>Arrowsmith TSA</t>
  </si>
  <si>
    <t>Cassiar TSA</t>
  </si>
  <si>
    <t>Cranberry TSA</t>
  </si>
  <si>
    <t>Fort Nelson TSA</t>
  </si>
  <si>
    <t>Fraser TSA</t>
  </si>
  <si>
    <t>Ft. St. James Forest District</t>
  </si>
  <si>
    <t>Ft. St. John TSA</t>
  </si>
  <si>
    <t>Kalum TSA</t>
  </si>
  <si>
    <t>Kingcome TSA</t>
  </si>
  <si>
    <t>Kispiox TSA</t>
  </si>
  <si>
    <t>Mid Coast TSA</t>
  </si>
  <si>
    <t>Nass TSA</t>
  </si>
  <si>
    <t>North Coast TSA</t>
  </si>
  <si>
    <t>Queen Charlotte TSA</t>
  </si>
  <si>
    <t>Revelstoke TSA</t>
  </si>
  <si>
    <t>Soo TSA</t>
  </si>
  <si>
    <t>Strathcona TSA</t>
  </si>
  <si>
    <t>Sunshine Coast TSA</t>
  </si>
  <si>
    <t>Manamgent Units: Look-up Name</t>
  </si>
  <si>
    <t>Management Units: Full Name</t>
  </si>
  <si>
    <t>Include</t>
  </si>
  <si>
    <t>Coast/Interior</t>
  </si>
  <si>
    <r>
      <t>THLB Pine Volume (m</t>
    </r>
    <r>
      <rPr>
        <b/>
        <vertAlign val="superscript"/>
        <sz val="10"/>
        <rFont val="Arial"/>
        <family val="2"/>
      </rPr>
      <t>3</t>
    </r>
    <r>
      <rPr>
        <b/>
        <sz val="10"/>
        <rFont val="Arial"/>
        <family val="2"/>
      </rPr>
      <t>) in 1999</t>
    </r>
  </si>
  <si>
    <t>Sum of THLB Total Volume (m3) in 1999</t>
  </si>
  <si>
    <t>Sum of THLB Pine Volume (m3) in 1999</t>
  </si>
  <si>
    <t>Percent of Pine Volume Killed (red- and grey-attack)</t>
  </si>
  <si>
    <t>Non-pine Units</t>
  </si>
  <si>
    <t>Non-pine Units Total</t>
  </si>
  <si>
    <r>
      <t xml:space="preserve">Proportion of 1999 </t>
    </r>
    <r>
      <rPr>
        <b/>
        <sz val="10"/>
        <rFont val="Arial"/>
        <family val="2"/>
      </rPr>
      <t>Total Volume</t>
    </r>
    <r>
      <rPr>
        <sz val="10"/>
        <rFont val="Arial"/>
        <family val="2"/>
      </rPr>
      <t xml:space="preserve"> Killed (red- and grey-attack)</t>
    </r>
  </si>
  <si>
    <r>
      <t xml:space="preserve">Proportion of 1999 </t>
    </r>
    <r>
      <rPr>
        <b/>
        <sz val="10"/>
        <rFont val="Arial"/>
        <family val="2"/>
      </rPr>
      <t>Pine Volume</t>
    </r>
    <r>
      <rPr>
        <sz val="10"/>
        <rFont val="Arial"/>
        <family val="2"/>
      </rPr>
      <t xml:space="preserve"> Killed (red- and grey-attack)</t>
    </r>
  </si>
  <si>
    <t>Outside the 22 Pine Units</t>
  </si>
  <si>
    <t>Old Estimate of Observed Annual Red-Attack (published in 2005)</t>
  </si>
  <si>
    <t>Old Estimate of Projected Annual Red-Attack (published in 2005)</t>
  </si>
  <si>
    <t>Old Estimate of Observed Annual Red-Attack (published in 2006)</t>
  </si>
  <si>
    <t>Old Estimate of Projected Annual Red-Attack (published in 2006)</t>
  </si>
  <si>
    <t>Old Estimate of Observed Annual Red-Attack (published in 2007)</t>
  </si>
  <si>
    <t>Old Estimate of Projected Annual Red-Attack (published in 2007)</t>
  </si>
  <si>
    <t>Old Estimate of Observed Annual Red-Attack (published in 2008)</t>
  </si>
  <si>
    <t>Old Estimate of Projected Annual Red-Attack (published in 2008)</t>
  </si>
  <si>
    <t>Old Estimate of Observed Annual Red-Attack (published in 2009)</t>
  </si>
  <si>
    <t>Old Estimate of Projected Annual Red-Attack (published in 2009)</t>
  </si>
  <si>
    <t>Old Estimate of Observed Annual Red-Attack (published in 2010)</t>
  </si>
  <si>
    <t>Old Estimate of Projected Annual Red-Attack (published in 2010)</t>
  </si>
  <si>
    <t>Old Estimate of Observed Cumulative Attack (published in 2005)</t>
  </si>
  <si>
    <t>Old Estimate of Projected Cumulative Attack (published in 2005)</t>
  </si>
  <si>
    <t>Old Estimate of Observed Cumulative Attack (published in 2006)</t>
  </si>
  <si>
    <t>Old Estimate of Projected Cumulative Attack (published in 2006)</t>
  </si>
  <si>
    <t>Old Estimate of Observed Cumulative Attack (published in 2007)</t>
  </si>
  <si>
    <t>Old Estimate of Projected Cumulative Attack (published in 2007)</t>
  </si>
  <si>
    <t>Old Estimate of Observed Cumulative Attack (published in 2008)</t>
  </si>
  <si>
    <t>Old Estimate of Projected Cumulative Attack (published in 2008)</t>
  </si>
  <si>
    <t>Old Estimate of Observed Cumulative Attack (published in 2009)</t>
  </si>
  <si>
    <t>Old Estimate of Projected Cumulative Attack (published in 2009)</t>
  </si>
  <si>
    <t>Old Estimate of Observed Cumulative Attack (published in 2010)</t>
  </si>
  <si>
    <t>Old Estimate of Projected Cumulative Attack (published in 2010)</t>
  </si>
  <si>
    <t>2010 Publication: 1999-2009 Aerial Overview Surveys and BCMPB.v7</t>
  </si>
  <si>
    <t>2009 Publication: 1999-2008 Aerial Overview Surveys and BCMPB.v6</t>
  </si>
  <si>
    <t>2008 Publication: 1999-2007 Aerial Overview Surveys and BCMPB.v5</t>
  </si>
  <si>
    <t>2007 Publication: 1999-2006 Aerial Overview Surveys and BCMPB.v4</t>
  </si>
  <si>
    <t>2006 Publication: 1999-2005 Aerial Overview Surveys and BCMPB.v3</t>
  </si>
  <si>
    <t>2005 Publication: 1999-2004 Aerial Overview Surveys and BCMPB.v2</t>
  </si>
  <si>
    <r>
      <t>Cubic meters (m</t>
    </r>
    <r>
      <rPr>
        <vertAlign val="superscript"/>
        <sz val="10"/>
        <rFont val="Arial"/>
        <family val="2"/>
      </rPr>
      <t>3</t>
    </r>
    <r>
      <rPr>
        <sz val="10"/>
        <rFont val="Arial"/>
        <family val="2"/>
      </rPr>
      <t>) of pine observed to have been killed (</t>
    </r>
    <r>
      <rPr>
        <b/>
        <sz val="10"/>
        <rFont val="Arial"/>
        <family val="2"/>
      </rPr>
      <t>red- and grey-attack only</t>
    </r>
    <r>
      <rPr>
        <sz val="10"/>
        <rFont val="Arial"/>
        <family val="2"/>
      </rPr>
      <t xml:space="preserve">) on the </t>
    </r>
    <r>
      <rPr>
        <b/>
        <sz val="10"/>
        <rFont val="Arial"/>
        <family val="2"/>
      </rPr>
      <t>timber harvesting land base (THLB)</t>
    </r>
    <r>
      <rPr>
        <sz val="10"/>
        <rFont val="Arial"/>
        <family val="2"/>
      </rPr>
      <t>.</t>
    </r>
  </si>
  <si>
    <t>The Prince George Timber Supply Area (TSA) is modelled as 3 separate management units (each forest district).</t>
  </si>
  <si>
    <t>Cumulative Attack = red- and grey-attack</t>
  </si>
  <si>
    <t>Select one or more management units (or "All") from the dropdown box in cell B3 on the "SummaryByUnit" worksheet.   Values and charts on the various worksheets will automatically update to reflect estimates of annual and/or cumulative pine volume killed by the mountain pine beetle within the selected management unit(s).</t>
  </si>
  <si>
    <r>
      <rPr>
        <b/>
        <sz val="10"/>
        <rFont val="Arial"/>
        <family val="2"/>
      </rPr>
      <t>BCMPB.v9</t>
    </r>
    <r>
      <rPr>
        <sz val="10"/>
        <rFont val="Arial"/>
        <family val="2"/>
      </rPr>
      <t xml:space="preserve"> (and </t>
    </r>
    <r>
      <rPr>
        <b/>
        <sz val="10"/>
        <rFont val="Arial"/>
        <family val="2"/>
      </rPr>
      <t>years 1999 through 2011</t>
    </r>
    <r>
      <rPr>
        <sz val="10"/>
        <rFont val="Arial"/>
        <family val="2"/>
      </rPr>
      <t xml:space="preserve"> of the Aerial Overview Surveys of Forest Health)</t>
    </r>
  </si>
  <si>
    <t>2011anKillData</t>
  </si>
  <si>
    <t>2011cumKillData</t>
  </si>
  <si>
    <t>2011anKillProjection</t>
  </si>
  <si>
    <t>2011cumKillProjection</t>
  </si>
  <si>
    <t>Sum of 2011anKillData</t>
  </si>
  <si>
    <t>Sum of 2011cumKillData</t>
  </si>
  <si>
    <t>Sum of 2011anKillProjection</t>
  </si>
  <si>
    <t>Sum of 2011cumKillProjection</t>
  </si>
  <si>
    <t>Old Estimate of Observed Annual Red-Attack (published in 2011)</t>
  </si>
  <si>
    <t>Old Estimate of Projected Annual Red-Attack (published in 2011)</t>
  </si>
  <si>
    <t>Current Estimate of Observed Annual Red-Attack (2012*)</t>
  </si>
  <si>
    <t>Current Estimate of Projected Annual Red-Attack (2012*)</t>
  </si>
  <si>
    <t>Current Estimate of Observed Cumulative Attack (2012*)</t>
  </si>
  <si>
    <t>Current Estimate of Projected Cumulative Attack (2012*)</t>
  </si>
  <si>
    <t>Old Estimate of Observed Cumulative Attack (published in 2011)</t>
  </si>
  <si>
    <t>Old Estimate of Projected Cumulative Attack (published in 2011)</t>
  </si>
  <si>
    <t>2011 Publication: 1999-2010 Aerial Overview Surveys and BCMPB.v8</t>
  </si>
  <si>
    <t>*2012 Publication: 1999-2011 Aerial Overview Surveys and BCMPB.v9</t>
  </si>
  <si>
    <t>Observed Annual Kill (red-attack) (m3) (sum of 2011anKillData)</t>
  </si>
  <si>
    <t>Projected Annual Kill (red-attack) (m3) (sum of 2011anKillProjection)</t>
  </si>
  <si>
    <t>Observed Cumulative Pine Volume Killed (red- and grey-attack) (m3) (2011cumKillData)</t>
  </si>
  <si>
    <t>Projected Cumulative Pine Volume Kill (red- and grey-attack) (m3) (sum of 2011cumKillProjection)</t>
  </si>
  <si>
    <t>Ft. St. John TSA *</t>
  </si>
  <si>
    <t>* Ft. St. John TSA is not one of the historic Pine Units so it has been ommitted from the Pine Units Total</t>
  </si>
  <si>
    <t>InteriorTFLs</t>
  </si>
  <si>
    <t>Interior TFLs</t>
  </si>
  <si>
    <t>CoastTFLs</t>
  </si>
  <si>
    <t>Coast TFLs</t>
  </si>
</sst>
</file>

<file path=xl/styles.xml><?xml version="1.0" encoding="utf-8"?>
<styleSheet xmlns="http://schemas.openxmlformats.org/spreadsheetml/2006/main">
  <numFmts count="6">
    <numFmt numFmtId="164" formatCode="_(* #,##0.00_);_(* \(#,##0.00\);_(* &quot;-&quot;??_);_(@_)"/>
    <numFmt numFmtId="165" formatCode="_(* #,##0_);_(* \(#,##0\);_(* &quot;-&quot;??_);_(@_)"/>
    <numFmt numFmtId="166" formatCode="0.0"/>
    <numFmt numFmtId="167" formatCode="0.0%"/>
    <numFmt numFmtId="168" formatCode="\(0%\)"/>
    <numFmt numFmtId="169" formatCode="\ \(0%\)"/>
  </numFmts>
  <fonts count="14">
    <font>
      <sz val="10"/>
      <name val="Arial"/>
    </font>
    <font>
      <sz val="10"/>
      <name val="Arial"/>
      <family val="2"/>
    </font>
    <font>
      <b/>
      <sz val="10"/>
      <name val="Arial"/>
      <family val="2"/>
    </font>
    <font>
      <sz val="8"/>
      <name val="Arial"/>
      <family val="2"/>
    </font>
    <font>
      <sz val="10"/>
      <name val="Arial"/>
      <family val="2"/>
    </font>
    <font>
      <u/>
      <sz val="10"/>
      <color indexed="12"/>
      <name val="Arial"/>
      <family val="2"/>
    </font>
    <font>
      <sz val="10"/>
      <name val="Times New Roman"/>
      <family val="1"/>
    </font>
    <font>
      <b/>
      <sz val="10"/>
      <name val="Times New Roman"/>
      <family val="1"/>
    </font>
    <font>
      <b/>
      <sz val="14"/>
      <name val="Arial"/>
      <family val="2"/>
    </font>
    <font>
      <sz val="10"/>
      <name val="Arial"/>
      <family val="2"/>
    </font>
    <font>
      <sz val="10"/>
      <color theme="0" tint="-0.499984740745262"/>
      <name val="Arial"/>
      <family val="2"/>
    </font>
    <font>
      <b/>
      <vertAlign val="superscript"/>
      <sz val="10"/>
      <name val="Arial"/>
      <family val="2"/>
    </font>
    <font>
      <vertAlign val="superscript"/>
      <sz val="10"/>
      <name val="Arial"/>
      <family val="2"/>
    </font>
    <font>
      <sz val="9"/>
      <name val="Times New Roman"/>
      <family val="1"/>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68">
    <border>
      <left/>
      <right/>
      <top/>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indexed="8"/>
      </left>
      <right/>
      <top/>
      <bottom style="thin">
        <color indexed="8"/>
      </bottom>
      <diagonal/>
    </border>
    <border>
      <left/>
      <right style="thin">
        <color indexed="8"/>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8"/>
      </bottom>
      <diagonal/>
    </border>
    <border>
      <left/>
      <right/>
      <top style="medium">
        <color indexed="64"/>
      </top>
      <bottom/>
      <diagonal/>
    </border>
    <border>
      <left/>
      <right/>
      <top style="thin">
        <color indexed="64"/>
      </top>
      <bottom/>
      <diagonal/>
    </border>
    <border>
      <left style="thin">
        <color indexed="8"/>
      </left>
      <right style="thin">
        <color indexed="8"/>
      </right>
      <top/>
      <bottom style="thin">
        <color indexed="8"/>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top style="thin">
        <color indexed="64"/>
      </top>
      <bottom style="thin">
        <color indexed="64"/>
      </bottom>
      <diagonal/>
    </border>
    <border>
      <left/>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8"/>
      </left>
      <right/>
      <top style="thin">
        <color indexed="65"/>
      </top>
      <bottom/>
      <diagonal/>
    </border>
    <border>
      <left/>
      <right/>
      <top style="thin">
        <color auto="1"/>
      </top>
      <bottom style="thin">
        <color auto="1"/>
      </bottom>
      <diagonal/>
    </border>
    <border>
      <left style="thin">
        <color indexed="8"/>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top style="thin">
        <color indexed="8"/>
      </top>
      <bottom/>
      <diagonal/>
    </border>
    <border>
      <left/>
      <right/>
      <top style="thin">
        <color auto="1"/>
      </top>
      <bottom style="thin">
        <color auto="1"/>
      </bottom>
      <diagonal/>
    </border>
    <border>
      <left/>
      <right/>
      <top style="thin">
        <color indexed="64"/>
      </top>
      <bottom/>
      <diagonal/>
    </border>
    <border>
      <left/>
      <right/>
      <top style="thin">
        <color indexed="8"/>
      </top>
      <bottom/>
      <diagonal/>
    </border>
    <border>
      <left/>
      <right style="thin">
        <color indexed="64"/>
      </right>
      <top style="thin">
        <color indexed="64"/>
      </top>
      <bottom style="thin">
        <color indexed="64"/>
      </bottom>
      <diagonal/>
    </border>
    <border>
      <left style="medium">
        <color theme="0"/>
      </left>
      <right/>
      <top style="medium">
        <color indexed="64"/>
      </top>
      <bottom style="medium">
        <color theme="0"/>
      </bottom>
      <diagonal/>
    </border>
    <border>
      <left/>
      <right/>
      <top style="medium">
        <color indexed="64"/>
      </top>
      <bottom style="medium">
        <color theme="0"/>
      </bottom>
      <diagonal/>
    </border>
    <border>
      <left/>
      <right style="medium">
        <color theme="0"/>
      </right>
      <top style="medium">
        <color indexed="64"/>
      </top>
      <bottom style="medium">
        <color theme="0"/>
      </bottom>
      <diagonal/>
    </border>
    <border>
      <left style="thin">
        <color indexed="64"/>
      </left>
      <right/>
      <top/>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4">
    <xf numFmtId="0" fontId="0" fillId="0" borderId="0"/>
    <xf numFmtId="164" fontId="1" fillId="0" borderId="0" applyFont="0" applyFill="0" applyBorder="0" applyAlignment="0" applyProtection="0"/>
    <xf numFmtId="0" fontId="5" fillId="0" borderId="0" applyNumberFormat="0" applyFill="0" applyBorder="0" applyAlignment="0" applyProtection="0">
      <alignment vertical="top"/>
      <protection locked="0"/>
    </xf>
    <xf numFmtId="9" fontId="1" fillId="0" borderId="0" applyFont="0" applyFill="0" applyBorder="0" applyAlignment="0" applyProtection="0"/>
  </cellStyleXfs>
  <cellXfs count="223">
    <xf numFmtId="0" fontId="0" fillId="0" borderId="0" xfId="0"/>
    <xf numFmtId="0" fontId="0" fillId="0" borderId="1" xfId="0" applyBorder="1"/>
    <xf numFmtId="0" fontId="0" fillId="0" borderId="2" xfId="0" applyBorder="1"/>
    <xf numFmtId="0" fontId="0" fillId="0" borderId="3" xfId="0" applyBorder="1"/>
    <xf numFmtId="165" fontId="0" fillId="0" borderId="0" xfId="1" applyNumberFormat="1" applyFont="1"/>
    <xf numFmtId="1" fontId="0" fillId="0" borderId="0" xfId="0" applyNumberFormat="1"/>
    <xf numFmtId="9" fontId="1" fillId="0" borderId="0" xfId="0" applyNumberFormat="1" applyFont="1"/>
    <xf numFmtId="3" fontId="0" fillId="0" borderId="0" xfId="0" applyNumberFormat="1"/>
    <xf numFmtId="0" fontId="0" fillId="0" borderId="0" xfId="0" applyBorder="1"/>
    <xf numFmtId="0" fontId="0" fillId="0" borderId="6" xfId="0" applyBorder="1"/>
    <xf numFmtId="0" fontId="0" fillId="0" borderId="0" xfId="0" applyAlignment="1">
      <alignment horizontal="center"/>
    </xf>
    <xf numFmtId="0" fontId="0" fillId="0" borderId="6" xfId="0" applyBorder="1" applyAlignment="1">
      <alignment horizontal="center"/>
    </xf>
    <xf numFmtId="0" fontId="2" fillId="0" borderId="0" xfId="0" applyFont="1"/>
    <xf numFmtId="0" fontId="0" fillId="0" borderId="8" xfId="0" applyBorder="1"/>
    <xf numFmtId="0" fontId="0" fillId="0" borderId="0" xfId="0" applyNumberFormat="1" applyBorder="1"/>
    <xf numFmtId="165" fontId="0" fillId="0" borderId="0" xfId="0" applyNumberFormat="1"/>
    <xf numFmtId="0" fontId="0" fillId="4" borderId="4" xfId="0" applyFill="1" applyBorder="1"/>
    <xf numFmtId="0" fontId="10" fillId="0" borderId="0" xfId="0" applyFont="1"/>
    <xf numFmtId="165" fontId="10" fillId="0" borderId="0" xfId="1" applyNumberFormat="1" applyFont="1"/>
    <xf numFmtId="165" fontId="9" fillId="4" borderId="0" xfId="1" applyNumberFormat="1" applyFont="1" applyFill="1"/>
    <xf numFmtId="14" fontId="0" fillId="0" borderId="0" xfId="0" applyNumberFormat="1"/>
    <xf numFmtId="3" fontId="0" fillId="4" borderId="0" xfId="0" applyNumberFormat="1" applyFill="1"/>
    <xf numFmtId="3" fontId="0" fillId="4" borderId="4" xfId="0" applyNumberFormat="1" applyFill="1" applyBorder="1"/>
    <xf numFmtId="3" fontId="0" fillId="4" borderId="10" xfId="0" applyNumberFormat="1" applyFill="1" applyBorder="1"/>
    <xf numFmtId="3" fontId="0" fillId="4" borderId="13" xfId="0" applyNumberFormat="1" applyFill="1" applyBorder="1"/>
    <xf numFmtId="0" fontId="0" fillId="4" borderId="11" xfId="0" applyFill="1" applyBorder="1"/>
    <xf numFmtId="0" fontId="0" fillId="4" borderId="14" xfId="0" applyFill="1" applyBorder="1"/>
    <xf numFmtId="0" fontId="0" fillId="4" borderId="15" xfId="0" applyFill="1" applyBorder="1"/>
    <xf numFmtId="0" fontId="0" fillId="4" borderId="0" xfId="0" applyFill="1" applyBorder="1"/>
    <xf numFmtId="0" fontId="0" fillId="4" borderId="16" xfId="0" applyFill="1" applyBorder="1"/>
    <xf numFmtId="0" fontId="5" fillId="4" borderId="0" xfId="2" applyFill="1" applyBorder="1" applyAlignment="1" applyProtection="1"/>
    <xf numFmtId="0" fontId="8" fillId="4" borderId="19" xfId="0" applyFont="1" applyFill="1" applyBorder="1" applyAlignment="1">
      <alignment horizontal="left"/>
    </xf>
    <xf numFmtId="0" fontId="0" fillId="0" borderId="0" xfId="0" applyFill="1"/>
    <xf numFmtId="166" fontId="1" fillId="0" borderId="0" xfId="1" applyNumberFormat="1" applyFont="1"/>
    <xf numFmtId="0" fontId="4" fillId="5" borderId="0" xfId="0" applyFont="1" applyFill="1"/>
    <xf numFmtId="9" fontId="0" fillId="5" borderId="0" xfId="0" applyNumberFormat="1" applyFill="1"/>
    <xf numFmtId="0" fontId="7" fillId="5" borderId="11" xfId="0" applyFont="1" applyFill="1" applyBorder="1"/>
    <xf numFmtId="0" fontId="7" fillId="5" borderId="6" xfId="0" applyFont="1" applyFill="1" applyBorder="1"/>
    <xf numFmtId="0" fontId="6" fillId="5" borderId="0" xfId="0" applyFont="1" applyFill="1"/>
    <xf numFmtId="166" fontId="6" fillId="5" borderId="0" xfId="1" applyNumberFormat="1" applyFont="1" applyFill="1"/>
    <xf numFmtId="166" fontId="6" fillId="5" borderId="0" xfId="0" applyNumberFormat="1" applyFont="1" applyFill="1"/>
    <xf numFmtId="0" fontId="7" fillId="5" borderId="9" xfId="0" applyFont="1" applyFill="1" applyBorder="1"/>
    <xf numFmtId="166" fontId="7" fillId="5" borderId="9" xfId="1" applyNumberFormat="1" applyFont="1" applyFill="1" applyBorder="1"/>
    <xf numFmtId="166" fontId="7" fillId="5" borderId="9" xfId="0" applyNumberFormat="1" applyFont="1" applyFill="1" applyBorder="1"/>
    <xf numFmtId="0" fontId="7" fillId="5" borderId="7" xfId="0" applyFont="1" applyFill="1" applyBorder="1"/>
    <xf numFmtId="166" fontId="7" fillId="5" borderId="7" xfId="1" applyNumberFormat="1" applyFont="1" applyFill="1" applyBorder="1"/>
    <xf numFmtId="166" fontId="7" fillId="5" borderId="7" xfId="0" applyNumberFormat="1" applyFont="1" applyFill="1" applyBorder="1"/>
    <xf numFmtId="169" fontId="6" fillId="5" borderId="0" xfId="0" applyNumberFormat="1" applyFont="1" applyFill="1" applyAlignment="1">
      <alignment horizontal="left"/>
    </xf>
    <xf numFmtId="169" fontId="7" fillId="5" borderId="9" xfId="0" applyNumberFormat="1" applyFont="1" applyFill="1" applyBorder="1" applyAlignment="1">
      <alignment horizontal="left"/>
    </xf>
    <xf numFmtId="169" fontId="7" fillId="5" borderId="7" xfId="0" applyNumberFormat="1" applyFont="1" applyFill="1" applyBorder="1" applyAlignment="1">
      <alignment horizontal="left"/>
    </xf>
    <xf numFmtId="0" fontId="10" fillId="0" borderId="0" xfId="0" applyFont="1" applyFill="1"/>
    <xf numFmtId="165" fontId="10" fillId="0" borderId="0" xfId="1" applyNumberFormat="1" applyFont="1" applyFill="1"/>
    <xf numFmtId="3" fontId="10" fillId="0" borderId="0" xfId="0" applyNumberFormat="1" applyFont="1"/>
    <xf numFmtId="3" fontId="10" fillId="0" borderId="0" xfId="0" applyNumberFormat="1" applyFont="1" applyFill="1"/>
    <xf numFmtId="0" fontId="4" fillId="0" borderId="0" xfId="0" applyFont="1" applyAlignment="1">
      <alignment wrapText="1"/>
    </xf>
    <xf numFmtId="0" fontId="0" fillId="0" borderId="0" xfId="0" applyAlignment="1">
      <alignment wrapText="1"/>
    </xf>
    <xf numFmtId="2" fontId="0" fillId="0" borderId="0" xfId="0" applyNumberFormat="1" applyAlignment="1">
      <alignment horizontal="center"/>
    </xf>
    <xf numFmtId="167" fontId="0" fillId="0" borderId="0" xfId="0" applyNumberFormat="1" applyAlignment="1">
      <alignment horizontal="center"/>
    </xf>
    <xf numFmtId="0" fontId="0" fillId="0" borderId="0" xfId="0" applyFill="1" applyBorder="1" applyAlignment="1"/>
    <xf numFmtId="0" fontId="2" fillId="0" borderId="6" xfId="0" applyFont="1" applyBorder="1"/>
    <xf numFmtId="2" fontId="0" fillId="0" borderId="6" xfId="0" applyNumberFormat="1" applyBorder="1" applyAlignment="1">
      <alignment horizontal="center"/>
    </xf>
    <xf numFmtId="167" fontId="0" fillId="0" borderId="6" xfId="0" applyNumberFormat="1" applyBorder="1" applyAlignment="1">
      <alignment horizontal="center"/>
    </xf>
    <xf numFmtId="0" fontId="0" fillId="6" borderId="6" xfId="0" applyFill="1" applyBorder="1"/>
    <xf numFmtId="0" fontId="2" fillId="6" borderId="6" xfId="0" applyFont="1" applyFill="1" applyBorder="1" applyAlignment="1">
      <alignment horizontal="center" wrapText="1"/>
    </xf>
    <xf numFmtId="3" fontId="0" fillId="0" borderId="0" xfId="0" applyNumberFormat="1" applyAlignment="1">
      <alignment horizontal="center"/>
    </xf>
    <xf numFmtId="3" fontId="0" fillId="0" borderId="6" xfId="0" applyNumberFormat="1" applyBorder="1" applyAlignment="1">
      <alignment horizontal="center"/>
    </xf>
    <xf numFmtId="0" fontId="2" fillId="0" borderId="8" xfId="0" applyFont="1" applyBorder="1"/>
    <xf numFmtId="2" fontId="0" fillId="0" borderId="8" xfId="0" applyNumberFormat="1" applyBorder="1" applyAlignment="1">
      <alignment horizontal="center"/>
    </xf>
    <xf numFmtId="167" fontId="0" fillId="0" borderId="8" xfId="0" applyNumberFormat="1" applyBorder="1" applyAlignment="1">
      <alignment horizontal="center"/>
    </xf>
    <xf numFmtId="0" fontId="0" fillId="0" borderId="26" xfId="0" applyBorder="1"/>
    <xf numFmtId="0" fontId="0" fillId="0" borderId="27" xfId="0" applyBorder="1"/>
    <xf numFmtId="0" fontId="0" fillId="0" borderId="23" xfId="0" applyBorder="1"/>
    <xf numFmtId="0" fontId="2" fillId="7" borderId="21" xfId="0" applyFont="1" applyFill="1" applyBorder="1" applyAlignment="1">
      <alignment wrapText="1"/>
    </xf>
    <xf numFmtId="0" fontId="2" fillId="0" borderId="0" xfId="0" applyFont="1" applyAlignment="1">
      <alignment wrapText="1"/>
    </xf>
    <xf numFmtId="0" fontId="2" fillId="7" borderId="20" xfId="0" applyFont="1" applyFill="1" applyBorder="1" applyAlignment="1">
      <alignment wrapText="1"/>
    </xf>
    <xf numFmtId="0" fontId="2" fillId="0" borderId="26" xfId="0" applyFont="1" applyBorder="1"/>
    <xf numFmtId="0" fontId="2" fillId="0" borderId="22" xfId="0" applyFont="1" applyBorder="1"/>
    <xf numFmtId="14" fontId="0" fillId="4" borderId="0" xfId="0" applyNumberFormat="1" applyFill="1" applyBorder="1" applyAlignment="1">
      <alignment horizontal="left"/>
    </xf>
    <xf numFmtId="0" fontId="0" fillId="4" borderId="11" xfId="0" applyFill="1" applyBorder="1" applyAlignment="1">
      <alignment horizontal="center"/>
    </xf>
    <xf numFmtId="0" fontId="0" fillId="4" borderId="0" xfId="0" applyFill="1" applyBorder="1" applyAlignment="1">
      <alignment horizontal="center"/>
    </xf>
    <xf numFmtId="0" fontId="0" fillId="6" borderId="6" xfId="0" applyFill="1" applyBorder="1" applyAlignment="1">
      <alignment horizontal="center"/>
    </xf>
    <xf numFmtId="167" fontId="0" fillId="0" borderId="0" xfId="0" applyNumberFormat="1" applyFill="1" applyBorder="1" applyAlignment="1">
      <alignment horizontal="center"/>
    </xf>
    <xf numFmtId="0" fontId="2" fillId="0" borderId="0" xfId="0" applyFont="1" applyFill="1" applyBorder="1" applyAlignment="1">
      <alignment horizontal="center" wrapText="1"/>
    </xf>
    <xf numFmtId="0" fontId="0" fillId="0" borderId="0" xfId="0" applyFill="1" applyBorder="1"/>
    <xf numFmtId="0" fontId="0" fillId="0" borderId="12" xfId="0" applyBorder="1"/>
    <xf numFmtId="0" fontId="2" fillId="0" borderId="0" xfId="0" applyFont="1" applyBorder="1"/>
    <xf numFmtId="3" fontId="2" fillId="0" borderId="0" xfId="0" applyNumberFormat="1" applyFont="1" applyBorder="1"/>
    <xf numFmtId="0" fontId="0" fillId="0" borderId="0" xfId="0" applyBorder="1" applyAlignment="1">
      <alignment horizontal="center"/>
    </xf>
    <xf numFmtId="3" fontId="2" fillId="0" borderId="6" xfId="0" applyNumberFormat="1" applyFont="1" applyBorder="1"/>
    <xf numFmtId="0" fontId="4" fillId="0" borderId="0" xfId="0" applyFont="1" applyBorder="1"/>
    <xf numFmtId="0" fontId="0" fillId="0" borderId="28" xfId="0" applyBorder="1"/>
    <xf numFmtId="3" fontId="0" fillId="0" borderId="3" xfId="0" applyNumberFormat="1" applyBorder="1"/>
    <xf numFmtId="3" fontId="0" fillId="0" borderId="5" xfId="0" applyNumberFormat="1" applyBorder="1"/>
    <xf numFmtId="165" fontId="0" fillId="0" borderId="3" xfId="1" applyNumberFormat="1" applyFont="1" applyBorder="1"/>
    <xf numFmtId="0" fontId="0" fillId="0" borderId="20" xfId="0" applyBorder="1"/>
    <xf numFmtId="0" fontId="2" fillId="0" borderId="21" xfId="0" applyFont="1" applyBorder="1"/>
    <xf numFmtId="0" fontId="2" fillId="0" borderId="30" xfId="0" applyFont="1" applyBorder="1"/>
    <xf numFmtId="0" fontId="0" fillId="0" borderId="21" xfId="0" applyBorder="1"/>
    <xf numFmtId="0" fontId="2" fillId="0" borderId="31" xfId="0" applyFont="1" applyBorder="1"/>
    <xf numFmtId="0" fontId="2" fillId="0" borderId="24" xfId="0" applyFont="1" applyBorder="1"/>
    <xf numFmtId="3" fontId="0" fillId="0" borderId="0" xfId="0" applyNumberFormat="1" applyBorder="1"/>
    <xf numFmtId="0" fontId="2" fillId="0" borderId="32" xfId="0" applyFont="1" applyBorder="1" applyAlignment="1">
      <alignment horizontal="right"/>
    </xf>
    <xf numFmtId="165" fontId="2" fillId="0" borderId="33" xfId="1" applyNumberFormat="1" applyFont="1" applyBorder="1"/>
    <xf numFmtId="165" fontId="2" fillId="0" borderId="34" xfId="1" applyNumberFormat="1" applyFont="1" applyBorder="1"/>
    <xf numFmtId="165" fontId="0" fillId="0" borderId="0" xfId="1" applyNumberFormat="1" applyFont="1" applyBorder="1"/>
    <xf numFmtId="0" fontId="2" fillId="7" borderId="35" xfId="0" applyFont="1" applyFill="1" applyBorder="1" applyAlignment="1">
      <alignment horizontal="center" wrapText="1"/>
    </xf>
    <xf numFmtId="0" fontId="2" fillId="7" borderId="36" xfId="0" applyFont="1" applyFill="1" applyBorder="1" applyAlignment="1">
      <alignment horizontal="center" wrapText="1"/>
    </xf>
    <xf numFmtId="0" fontId="2" fillId="7" borderId="36" xfId="0" applyFont="1" applyFill="1" applyBorder="1" applyAlignment="1">
      <alignment wrapText="1"/>
    </xf>
    <xf numFmtId="0" fontId="2" fillId="7" borderId="37" xfId="0" applyFont="1" applyFill="1" applyBorder="1" applyAlignment="1">
      <alignment horizontal="center" wrapText="1"/>
    </xf>
    <xf numFmtId="165" fontId="0" fillId="0" borderId="6" xfId="1" applyNumberFormat="1" applyFont="1" applyBorder="1"/>
    <xf numFmtId="167" fontId="0" fillId="0" borderId="27" xfId="3" applyNumberFormat="1" applyFont="1" applyBorder="1"/>
    <xf numFmtId="0" fontId="2" fillId="0" borderId="35" xfId="0" applyFont="1" applyBorder="1"/>
    <xf numFmtId="0" fontId="2" fillId="0" borderId="36" xfId="0" applyFont="1" applyBorder="1"/>
    <xf numFmtId="3" fontId="2" fillId="0" borderId="36" xfId="0" applyNumberFormat="1" applyFont="1" applyBorder="1"/>
    <xf numFmtId="0" fontId="0" fillId="0" borderId="37" xfId="0" applyBorder="1"/>
    <xf numFmtId="0" fontId="2" fillId="2" borderId="38" xfId="0" applyFont="1" applyFill="1" applyBorder="1" applyAlignment="1">
      <alignment horizontal="center" wrapText="1"/>
    </xf>
    <xf numFmtId="0" fontId="2" fillId="2" borderId="29" xfId="0" applyFont="1" applyFill="1" applyBorder="1" applyAlignment="1">
      <alignment horizontal="center" wrapText="1"/>
    </xf>
    <xf numFmtId="0" fontId="2" fillId="2" borderId="39" xfId="0" applyFont="1" applyFill="1" applyBorder="1" applyAlignment="1">
      <alignment horizontal="center" wrapText="1"/>
    </xf>
    <xf numFmtId="0" fontId="0" fillId="0" borderId="26" xfId="0" applyBorder="1" applyAlignment="1">
      <alignment horizontal="center"/>
    </xf>
    <xf numFmtId="3" fontId="0" fillId="0" borderId="27" xfId="0" applyNumberFormat="1" applyBorder="1"/>
    <xf numFmtId="0" fontId="2" fillId="0" borderId="38" xfId="0" applyFont="1" applyBorder="1" applyAlignment="1">
      <alignment horizontal="center"/>
    </xf>
    <xf numFmtId="3" fontId="2" fillId="0" borderId="29" xfId="0" applyNumberFormat="1" applyFont="1" applyBorder="1"/>
    <xf numFmtId="3" fontId="2" fillId="0" borderId="39" xfId="0" applyNumberFormat="1" applyFont="1" applyBorder="1"/>
    <xf numFmtId="165" fontId="0" fillId="0" borderId="0" xfId="1" applyNumberFormat="1" applyFont="1" applyBorder="1" applyAlignment="1">
      <alignment horizontal="center"/>
    </xf>
    <xf numFmtId="165" fontId="0" fillId="0" borderId="27" xfId="1" applyNumberFormat="1" applyFont="1" applyBorder="1" applyAlignment="1">
      <alignment horizontal="center"/>
    </xf>
    <xf numFmtId="165" fontId="0" fillId="0" borderId="6" xfId="1" applyNumberFormat="1" applyFont="1" applyBorder="1" applyAlignment="1">
      <alignment horizontal="center"/>
    </xf>
    <xf numFmtId="165" fontId="0" fillId="0" borderId="26" xfId="1" applyNumberFormat="1" applyFont="1" applyBorder="1" applyAlignment="1">
      <alignment horizontal="center"/>
    </xf>
    <xf numFmtId="9" fontId="1" fillId="0" borderId="0" xfId="0" applyNumberFormat="1" applyFont="1" applyBorder="1"/>
    <xf numFmtId="9" fontId="0" fillId="0" borderId="2" xfId="3" applyNumberFormat="1" applyFont="1" applyBorder="1"/>
    <xf numFmtId="168" fontId="1" fillId="0" borderId="0" xfId="1" applyNumberFormat="1" applyFont="1"/>
    <xf numFmtId="166" fontId="1" fillId="0" borderId="0" xfId="1" applyNumberFormat="1" applyFont="1" applyBorder="1"/>
    <xf numFmtId="168" fontId="1" fillId="0" borderId="27" xfId="1" applyNumberFormat="1" applyFont="1" applyBorder="1"/>
    <xf numFmtId="0" fontId="4" fillId="0" borderId="0" xfId="0" applyFont="1" applyFill="1" applyBorder="1" applyAlignment="1"/>
    <xf numFmtId="0" fontId="1" fillId="0" borderId="0" xfId="0" applyFont="1" applyFill="1" applyBorder="1" applyAlignment="1"/>
    <xf numFmtId="0" fontId="0" fillId="0" borderId="41" xfId="0" applyBorder="1"/>
    <xf numFmtId="0" fontId="0" fillId="0" borderId="43" xfId="0" applyBorder="1"/>
    <xf numFmtId="0" fontId="4" fillId="0" borderId="40" xfId="0" applyFont="1" applyBorder="1"/>
    <xf numFmtId="0" fontId="0" fillId="0" borderId="44" xfId="0" applyBorder="1"/>
    <xf numFmtId="0" fontId="1" fillId="4" borderId="0" xfId="0" applyFont="1" applyFill="1" applyBorder="1"/>
    <xf numFmtId="0" fontId="2" fillId="4" borderId="0" xfId="0" applyFont="1" applyFill="1"/>
    <xf numFmtId="0" fontId="8" fillId="0" borderId="0" xfId="0" applyFont="1" applyFill="1"/>
    <xf numFmtId="0" fontId="1" fillId="0" borderId="0" xfId="0" applyFont="1" applyFill="1"/>
    <xf numFmtId="0" fontId="1" fillId="0" borderId="0" xfId="0" applyFont="1" applyAlignment="1">
      <alignment wrapText="1"/>
    </xf>
    <xf numFmtId="165" fontId="9" fillId="0" borderId="0" xfId="1" applyNumberFormat="1" applyFont="1" applyFill="1"/>
    <xf numFmtId="0" fontId="0" fillId="0" borderId="0" xfId="0" applyNumberFormat="1"/>
    <xf numFmtId="0" fontId="0" fillId="0" borderId="5" xfId="0" applyNumberFormat="1" applyBorder="1"/>
    <xf numFmtId="0" fontId="0" fillId="0" borderId="45" xfId="0" applyBorder="1"/>
    <xf numFmtId="9" fontId="0" fillId="0" borderId="46" xfId="3" applyNumberFormat="1" applyFont="1" applyBorder="1"/>
    <xf numFmtId="0" fontId="0" fillId="0" borderId="47" xfId="0" applyBorder="1"/>
    <xf numFmtId="0" fontId="0" fillId="0" borderId="48" xfId="0" applyBorder="1"/>
    <xf numFmtId="9" fontId="0" fillId="0" borderId="49" xfId="3" applyNumberFormat="1" applyFont="1" applyBorder="1"/>
    <xf numFmtId="0" fontId="0" fillId="0" borderId="50" xfId="0" applyBorder="1"/>
    <xf numFmtId="165" fontId="1" fillId="4" borderId="0" xfId="1" applyNumberFormat="1" applyFont="1" applyFill="1"/>
    <xf numFmtId="168" fontId="1" fillId="0" borderId="0" xfId="1" applyNumberFormat="1" applyFont="1" applyBorder="1"/>
    <xf numFmtId="0" fontId="0" fillId="0" borderId="54" xfId="0" applyFill="1" applyBorder="1"/>
    <xf numFmtId="165" fontId="0" fillId="0" borderId="0" xfId="1" applyNumberFormat="1" applyFont="1" applyFill="1" applyBorder="1"/>
    <xf numFmtId="167" fontId="0" fillId="0" borderId="27" xfId="3" applyNumberFormat="1" applyFont="1" applyFill="1" applyBorder="1"/>
    <xf numFmtId="0" fontId="0" fillId="0" borderId="54" xfId="0" applyFill="1" applyBorder="1" applyAlignment="1">
      <alignment horizontal="center"/>
    </xf>
    <xf numFmtId="3" fontId="0" fillId="0" borderId="0" xfId="0" applyNumberFormat="1" applyFill="1" applyBorder="1"/>
    <xf numFmtId="3" fontId="0" fillId="0" borderId="27" xfId="0" applyNumberFormat="1" applyFill="1" applyBorder="1"/>
    <xf numFmtId="0" fontId="0" fillId="0" borderId="54" xfId="0" applyBorder="1" applyAlignment="1">
      <alignment horizontal="center"/>
    </xf>
    <xf numFmtId="0" fontId="1" fillId="0" borderId="0" xfId="0" applyFont="1" applyBorder="1"/>
    <xf numFmtId="165" fontId="1" fillId="0" borderId="27" xfId="1" applyNumberFormat="1" applyFont="1" applyBorder="1" applyAlignment="1">
      <alignment horizontal="center"/>
    </xf>
    <xf numFmtId="0" fontId="1" fillId="0" borderId="6" xfId="0" applyFont="1" applyBorder="1"/>
    <xf numFmtId="165" fontId="1" fillId="0" borderId="23" xfId="1" applyNumberFormat="1" applyFont="1" applyBorder="1" applyAlignment="1">
      <alignment horizontal="center"/>
    </xf>
    <xf numFmtId="0" fontId="0" fillId="0" borderId="55" xfId="0" applyBorder="1"/>
    <xf numFmtId="0" fontId="0" fillId="0" borderId="55" xfId="0" pivotButton="1" applyBorder="1"/>
    <xf numFmtId="0" fontId="0" fillId="0" borderId="56" xfId="0" applyBorder="1"/>
    <xf numFmtId="0" fontId="0" fillId="0" borderId="57" xfId="0" applyBorder="1"/>
    <xf numFmtId="0" fontId="0" fillId="0" borderId="58" xfId="0" applyBorder="1"/>
    <xf numFmtId="0" fontId="0" fillId="0" borderId="59" xfId="0" applyBorder="1"/>
    <xf numFmtId="0" fontId="0" fillId="0" borderId="55" xfId="0" applyNumberFormat="1" applyBorder="1"/>
    <xf numFmtId="0" fontId="0" fillId="0" borderId="58" xfId="0" applyNumberFormat="1" applyBorder="1"/>
    <xf numFmtId="0" fontId="0" fillId="0" borderId="60" xfId="0" applyBorder="1"/>
    <xf numFmtId="0" fontId="0" fillId="0" borderId="60" xfId="0" applyNumberFormat="1" applyBorder="1"/>
    <xf numFmtId="0" fontId="0" fillId="4" borderId="60" xfId="0" applyFill="1" applyBorder="1"/>
    <xf numFmtId="0" fontId="10" fillId="0" borderId="55" xfId="0" applyFont="1" applyBorder="1"/>
    <xf numFmtId="0" fontId="10" fillId="0" borderId="60" xfId="0" applyFont="1" applyBorder="1"/>
    <xf numFmtId="3" fontId="10" fillId="0" borderId="55" xfId="0" applyNumberFormat="1" applyFont="1" applyBorder="1"/>
    <xf numFmtId="3" fontId="10" fillId="0" borderId="58" xfId="0" applyNumberFormat="1" applyFont="1" applyBorder="1"/>
    <xf numFmtId="3" fontId="10" fillId="0" borderId="59" xfId="0" applyNumberFormat="1" applyFont="1" applyBorder="1"/>
    <xf numFmtId="3" fontId="10" fillId="0" borderId="60" xfId="0" applyNumberFormat="1" applyFont="1" applyBorder="1"/>
    <xf numFmtId="3" fontId="10" fillId="0" borderId="61" xfId="0" applyNumberFormat="1" applyFont="1" applyBorder="1"/>
    <xf numFmtId="3" fontId="0" fillId="4" borderId="60" xfId="0" applyNumberFormat="1" applyFill="1" applyBorder="1"/>
    <xf numFmtId="3" fontId="0" fillId="4" borderId="61" xfId="0" applyNumberFormat="1" applyFill="1" applyBorder="1"/>
    <xf numFmtId="3" fontId="0" fillId="0" borderId="60" xfId="0" applyNumberFormat="1" applyBorder="1"/>
    <xf numFmtId="3" fontId="10" fillId="0" borderId="60" xfId="0" applyNumberFormat="1" applyFont="1" applyFill="1" applyBorder="1"/>
    <xf numFmtId="3" fontId="10" fillId="0" borderId="61" xfId="0" applyNumberFormat="1" applyFont="1" applyFill="1" applyBorder="1"/>
    <xf numFmtId="0" fontId="10" fillId="0" borderId="60" xfId="0" applyFont="1" applyFill="1" applyBorder="1"/>
    <xf numFmtId="0" fontId="0" fillId="0" borderId="63" xfId="0" applyBorder="1"/>
    <xf numFmtId="0" fontId="0" fillId="0" borderId="63" xfId="0" applyNumberFormat="1" applyBorder="1"/>
    <xf numFmtId="0" fontId="0" fillId="0" borderId="64" xfId="0" applyBorder="1"/>
    <xf numFmtId="0" fontId="0" fillId="0" borderId="65" xfId="0" applyBorder="1"/>
    <xf numFmtId="0" fontId="0" fillId="0" borderId="64" xfId="0" applyNumberFormat="1" applyBorder="1"/>
    <xf numFmtId="0" fontId="0" fillId="0" borderId="66" xfId="0" applyNumberFormat="1" applyBorder="1"/>
    <xf numFmtId="0" fontId="0" fillId="0" borderId="67" xfId="0" applyNumberFormat="1" applyBorder="1"/>
    <xf numFmtId="3" fontId="0" fillId="0" borderId="55" xfId="0" pivotButton="1" applyNumberFormat="1" applyBorder="1"/>
    <xf numFmtId="3" fontId="0" fillId="0" borderId="56" xfId="0" applyNumberFormat="1" applyBorder="1"/>
    <xf numFmtId="3" fontId="2" fillId="0" borderId="55" xfId="0" pivotButton="1" applyNumberFormat="1" applyFont="1" applyBorder="1"/>
    <xf numFmtId="3" fontId="0" fillId="0" borderId="55" xfId="0" applyNumberFormat="1" applyBorder="1"/>
    <xf numFmtId="3" fontId="0" fillId="0" borderId="63" xfId="0" applyNumberFormat="1" applyBorder="1"/>
    <xf numFmtId="3" fontId="0" fillId="0" borderId="64" xfId="0" applyNumberFormat="1" applyBorder="1"/>
    <xf numFmtId="3" fontId="0" fillId="0" borderId="67" xfId="0" applyNumberFormat="1" applyBorder="1"/>
    <xf numFmtId="0" fontId="0" fillId="0" borderId="55" xfId="0" applyBorder="1" applyAlignment="1">
      <alignment horizontal="center" wrapText="1"/>
    </xf>
    <xf numFmtId="0" fontId="0" fillId="0" borderId="63" xfId="0" applyBorder="1" applyAlignment="1">
      <alignment horizontal="center" wrapText="1"/>
    </xf>
    <xf numFmtId="0" fontId="8" fillId="0" borderId="62" xfId="0" pivotButton="1" applyFont="1" applyBorder="1"/>
    <xf numFmtId="0" fontId="8" fillId="0" borderId="0" xfId="0" applyFont="1"/>
    <xf numFmtId="0" fontId="8" fillId="4" borderId="62" xfId="0" applyFont="1" applyFill="1" applyBorder="1"/>
    <xf numFmtId="0" fontId="0" fillId="4" borderId="17" xfId="0" applyFill="1" applyBorder="1" applyAlignment="1">
      <alignment horizontal="left" wrapText="1"/>
    </xf>
    <xf numFmtId="0" fontId="0" fillId="4" borderId="7" xfId="0" applyFill="1" applyBorder="1" applyAlignment="1">
      <alignment horizontal="left" wrapText="1"/>
    </xf>
    <xf numFmtId="0" fontId="0" fillId="4" borderId="18" xfId="0" applyFill="1" applyBorder="1" applyAlignment="1">
      <alignment horizontal="left" wrapText="1"/>
    </xf>
    <xf numFmtId="0" fontId="13" fillId="0" borderId="51" xfId="0" applyFont="1" applyBorder="1" applyAlignment="1">
      <alignment horizontal="left"/>
    </xf>
    <xf numFmtId="0" fontId="13" fillId="0" borderId="52" xfId="0" applyFont="1" applyBorder="1" applyAlignment="1">
      <alignment horizontal="left"/>
    </xf>
    <xf numFmtId="0" fontId="13" fillId="0" borderId="53" xfId="0" applyFont="1" applyBorder="1" applyAlignment="1">
      <alignment horizontal="left"/>
    </xf>
    <xf numFmtId="0" fontId="0" fillId="0" borderId="41" xfId="0" applyBorder="1" applyAlignment="1">
      <alignment horizontal="center"/>
    </xf>
    <xf numFmtId="0" fontId="0" fillId="0" borderId="42" xfId="0" applyBorder="1" applyAlignment="1">
      <alignment horizontal="center"/>
    </xf>
    <xf numFmtId="0" fontId="7" fillId="5" borderId="25" xfId="0" applyFont="1" applyFill="1" applyBorder="1" applyAlignment="1">
      <alignment horizontal="center"/>
    </xf>
    <xf numFmtId="0" fontId="7" fillId="5" borderId="6" xfId="0" applyFont="1" applyFill="1" applyBorder="1" applyAlignment="1">
      <alignment horizontal="center"/>
    </xf>
    <xf numFmtId="0" fontId="7" fillId="5" borderId="8" xfId="0" applyFont="1" applyFill="1" applyBorder="1" applyAlignment="1">
      <alignment horizontal="center"/>
    </xf>
    <xf numFmtId="0" fontId="1" fillId="3" borderId="6" xfId="0" applyFont="1" applyFill="1" applyBorder="1" applyAlignment="1">
      <alignment horizontal="center"/>
    </xf>
    <xf numFmtId="0" fontId="1" fillId="3" borderId="41" xfId="0" applyFont="1" applyFill="1" applyBorder="1" applyAlignment="1">
      <alignment horizontal="center"/>
    </xf>
    <xf numFmtId="0" fontId="1" fillId="3" borderId="42" xfId="0" applyFont="1" applyFill="1" applyBorder="1" applyAlignment="1">
      <alignment horizontal="center"/>
    </xf>
    <xf numFmtId="0" fontId="1" fillId="3" borderId="8" xfId="0" applyFont="1" applyFill="1" applyBorder="1" applyAlignment="1">
      <alignment horizontal="center"/>
    </xf>
  </cellXfs>
  <cellStyles count="4">
    <cellStyle name="Comma" xfId="1" builtinId="3"/>
    <cellStyle name="Hyperlink" xfId="2" builtinId="8"/>
    <cellStyle name="Normal" xfId="0" builtinId="0"/>
    <cellStyle name="Percent" xfId="3" builtinId="5"/>
  </cellStyles>
  <dxfs count="65">
    <dxf>
      <alignment horizontal="center" readingOrder="0"/>
    </dxf>
    <dxf>
      <alignment wrapText="1" readingOrder="0"/>
    </dxf>
    <dxf>
      <alignment wrapText="1" readingOrder="0"/>
    </dxf>
    <dxf>
      <fill>
        <patternFill>
          <bgColor theme="0" tint="-0.14996795556505021"/>
        </patternFill>
      </fill>
      <border>
        <left/>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ont>
        <b/>
      </font>
    </dxf>
    <dxf>
      <numFmt numFmtId="3" formatCode="#,##0"/>
    </dxf>
    <dxf>
      <numFmt numFmtId="3" formatCode="#,##0"/>
    </dxf>
    <dxf>
      <numFmt numFmtId="3" formatCode="#,##0"/>
    </dxf>
    <dxf>
      <fill>
        <patternFill>
          <bgColor theme="0" tint="-0.14996795556505021"/>
        </patternFill>
      </fill>
      <border>
        <left/>
        <right/>
        <top style="thin">
          <color auto="1"/>
        </top>
        <bottom style="thin">
          <color auto="1"/>
        </bottom>
      </border>
    </dxf>
    <dxf>
      <fill>
        <patternFill>
          <bgColor theme="0" tint="-0.14996795556505021"/>
        </patternFill>
      </fill>
      <border>
        <left style="thin">
          <color auto="1"/>
        </left>
        <right style="thin">
          <color auto="1"/>
        </right>
        <top style="thin">
          <color auto="1"/>
        </top>
        <bottom style="thin">
          <color auto="1"/>
        </bottom>
      </border>
    </dxf>
    <dxf>
      <fill>
        <patternFill>
          <bgColor theme="0" tint="-0.14996795556505021"/>
        </patternFill>
      </fill>
    </dxf>
    <dxf>
      <fill>
        <patternFill>
          <bgColor theme="0" tint="-0.14996795556505021"/>
        </patternFill>
      </fill>
      <border>
        <left style="thin">
          <color auto="1"/>
        </left>
        <right style="thin">
          <color auto="1"/>
        </right>
      </border>
    </dxf>
    <dxf>
      <fill>
        <patternFill>
          <bgColor theme="0" tint="-0.14996795556505021"/>
        </patternFill>
      </fill>
    </dxf>
    <dxf>
      <fill>
        <patternFill>
          <bgColor theme="0" tint="-0.14996795556505021"/>
        </patternFill>
      </fill>
    </dxf>
    <dxf>
      <fill>
        <patternFill>
          <bgColor theme="0" tint="-0.14996795556505021"/>
        </patternFill>
      </fill>
    </dxf>
    <dxf>
      <font>
        <b/>
        <i val="0"/>
        <condense val="0"/>
        <extend val="0"/>
      </font>
    </dxf>
    <dxf>
      <fill>
        <patternFill patternType="solid">
          <bgColor rgb="FFFFFF00"/>
        </patternFill>
      </fill>
    </dxf>
    <dxf>
      <font>
        <b/>
      </font>
    </dxf>
    <dxf>
      <font>
        <b/>
      </font>
    </dxf>
    <dxf>
      <font>
        <sz val="14"/>
      </font>
    </dxf>
    <dxf>
      <font>
        <sz val="14"/>
      </font>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numFmt numFmtId="3" formatCode="#,##0"/>
    </dxf>
    <dxf>
      <font>
        <color theme="0" tint="-0.499984740745262"/>
      </font>
    </dxf>
    <dxf>
      <font>
        <color theme="0" tint="-0.499984740745262"/>
      </font>
    </dxf>
    <dxf>
      <fill>
        <patternFill patternType="solid">
          <bgColor rgb="FFFFFF00"/>
        </patternFill>
      </fill>
    </dxf>
    <dxf>
      <fill>
        <patternFill patternType="solid">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8E8E8"/>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color rgb="FF000080"/>
    </mruColors>
  </colors>
</styleSheet>
</file>

<file path=xl/_rels/workbook.xml.rels><?xml version="1.0" encoding="UTF-8" standalone="yes"?>
<Relationships xmlns="http://schemas.openxmlformats.org/package/2006/relationships"><Relationship Id="rId8" Type="http://schemas.openxmlformats.org/officeDocument/2006/relationships/chartsheet" Target="chartsheets/sheet6.xml"/><Relationship Id="rId13" Type="http://schemas.openxmlformats.org/officeDocument/2006/relationships/worksheet" Target="worksheets/sheet5.xml"/><Relationship Id="rId18" Type="http://schemas.openxmlformats.org/officeDocument/2006/relationships/theme" Target="theme/theme1.xml"/><Relationship Id="rId3" Type="http://schemas.openxmlformats.org/officeDocument/2006/relationships/chartsheet" Target="chartsheets/sheet1.xml"/><Relationship Id="rId21" Type="http://schemas.openxmlformats.org/officeDocument/2006/relationships/calcChain" Target="calcChain.xml"/><Relationship Id="rId7" Type="http://schemas.openxmlformats.org/officeDocument/2006/relationships/chartsheet" Target="chartsheets/sheet5.xml"/><Relationship Id="rId12" Type="http://schemas.openxmlformats.org/officeDocument/2006/relationships/chartsheet" Target="chartsheets/sheet8.xml"/><Relationship Id="rId17" Type="http://schemas.openxmlformats.org/officeDocument/2006/relationships/pivotCacheDefinition" Target="pivotCache/pivotCacheDefinition2.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chartsheet" Target="chartsheets/sheet4.xml"/><Relationship Id="rId11" Type="http://schemas.openxmlformats.org/officeDocument/2006/relationships/chartsheet" Target="chartsheets/sheet7.xml"/><Relationship Id="rId5" Type="http://schemas.openxmlformats.org/officeDocument/2006/relationships/chartsheet" Target="chartsheets/sheet3.xml"/><Relationship Id="rId15" Type="http://schemas.openxmlformats.org/officeDocument/2006/relationships/externalLink" Target="externalLinks/externalLink2.xml"/><Relationship Id="rId10" Type="http://schemas.openxmlformats.org/officeDocument/2006/relationships/worksheet" Target="worksheets/sheet4.xml"/><Relationship Id="rId19" Type="http://schemas.openxmlformats.org/officeDocument/2006/relationships/styles" Target="styles.xml"/><Relationship Id="rId4" Type="http://schemas.openxmlformats.org/officeDocument/2006/relationships/chartsheet" Target="chartsheets/sheet2.xml"/><Relationship Id="rId9" Type="http://schemas.openxmlformats.org/officeDocument/2006/relationships/worksheet" Target="worksheets/sheet3.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chart1.xml><?xml version="1.0" encoding="utf-8"?>
<c:chartSpace xmlns:c="http://schemas.openxmlformats.org/drawingml/2006/chart" xmlns:a="http://schemas.openxmlformats.org/drawingml/2006/main" xmlns:r="http://schemas.openxmlformats.org/officeDocument/2006/relationships">
  <c:lang val="en-CA"/>
  <c:chart>
    <c:title>
      <c:tx>
        <c:strRef>
          <c:f>SummaryByUnit!$A$42</c:f>
          <c:strCache>
            <c:ptCount val="1"/>
            <c:pt idx="0">
              <c:v>Entire Province
Timber Harvesting Land Base</c:v>
            </c:pt>
          </c:strCache>
        </c:strRef>
      </c:tx>
      <c:layout>
        <c:manualLayout>
          <c:xMode val="edge"/>
          <c:yMode val="edge"/>
          <c:x val="0.35664076951535389"/>
          <c:y val="1.9575856443719453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0654827968923419"/>
          <c:y val="0.10984230560087004"/>
          <c:w val="0.83573806881243051"/>
          <c:h val="0.7645459488852635"/>
        </c:manualLayout>
      </c:layout>
      <c:scatterChart>
        <c:scatterStyle val="lineMarker"/>
        <c:ser>
          <c:idx val="4"/>
          <c:order val="0"/>
          <c:tx>
            <c:strRef>
              <c:f>SummaryByUnit!$A$57</c:f>
              <c:strCache>
                <c:ptCount val="1"/>
                <c:pt idx="0">
                  <c:v>Current Estimate of Observed Annual Red-Attack (2012*)</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SummaryByUnit!$B$57:$AA$57</c:f>
              <c:numCache>
                <c:formatCode>_(* #,##0_);_(* \(#,##0\);_(* "-"??_);_(@_)</c:formatCode>
                <c:ptCount val="26"/>
                <c:pt idx="0">
                  <c:v>5.607952</c:v>
                </c:pt>
                <c:pt idx="1">
                  <c:v>7.0031679999999996</c:v>
                </c:pt>
                <c:pt idx="2">
                  <c:v>12.324448</c:v>
                </c:pt>
                <c:pt idx="3">
                  <c:v>28.059552</c:v>
                </c:pt>
                <c:pt idx="4">
                  <c:v>54.161616000000002</c:v>
                </c:pt>
                <c:pt idx="5">
                  <c:v>78.686784000000003</c:v>
                </c:pt>
                <c:pt idx="6">
                  <c:v>139.81153599999999</c:v>
                </c:pt>
                <c:pt idx="7">
                  <c:v>112.88313599999999</c:v>
                </c:pt>
                <c:pt idx="8">
                  <c:v>103.89331199999999</c:v>
                </c:pt>
                <c:pt idx="9">
                  <c:v>60.506</c:v>
                </c:pt>
                <c:pt idx="10">
                  <c:v>47.311936000000003</c:v>
                </c:pt>
                <c:pt idx="11">
                  <c:v>39.799376000000002</c:v>
                </c:pt>
                <c:pt idx="12">
                  <c:v>19.914224000000001</c:v>
                </c:pt>
              </c:numCache>
            </c:numRef>
          </c:yVal>
        </c:ser>
        <c:ser>
          <c:idx val="5"/>
          <c:order val="1"/>
          <c:tx>
            <c:strRef>
              <c:f>SummaryByUnit!$A$58</c:f>
              <c:strCache>
                <c:ptCount val="1"/>
                <c:pt idx="0">
                  <c:v>Current Estimate of Projected Annual Red-Attack (2012*)</c:v>
                </c:pt>
              </c:strCache>
            </c:strRef>
          </c:tx>
          <c:spPr>
            <a:ln w="25400">
              <a:solidFill>
                <a:srgbClr val="008000"/>
              </a:solidFill>
              <a:prstDash val="lg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SummaryByUnit!$B$58:$AA$58</c:f>
              <c:numCache>
                <c:formatCode>_(* #,##0_);_(* \(#,##0\);_(* "-"??_);_(@_)</c:formatCode>
                <c:ptCount val="26"/>
                <c:pt idx="12">
                  <c:v>19.914224000000001</c:v>
                </c:pt>
                <c:pt idx="13">
                  <c:v>18.225216</c:v>
                </c:pt>
                <c:pt idx="14">
                  <c:v>13.223088000000001</c:v>
                </c:pt>
                <c:pt idx="15">
                  <c:v>9.1772799999999997</c:v>
                </c:pt>
                <c:pt idx="16">
                  <c:v>6.7836319999999999</c:v>
                </c:pt>
                <c:pt idx="17">
                  <c:v>5.2969119999999998</c:v>
                </c:pt>
                <c:pt idx="18">
                  <c:v>4.6837920000000004</c:v>
                </c:pt>
                <c:pt idx="19">
                  <c:v>4.3728959999999999</c:v>
                </c:pt>
                <c:pt idx="20">
                  <c:v>4.2814880000000004</c:v>
                </c:pt>
                <c:pt idx="21">
                  <c:v>4.1564480000000001</c:v>
                </c:pt>
                <c:pt idx="22">
                  <c:v>3.9199839999999999</c:v>
                </c:pt>
                <c:pt idx="23">
                  <c:v>3.7142559999999998</c:v>
                </c:pt>
                <c:pt idx="24">
                  <c:v>3.5078879999999999</c:v>
                </c:pt>
                <c:pt idx="25">
                  <c:v>3.2852960000000002</c:v>
                </c:pt>
              </c:numCache>
            </c:numRef>
          </c:yVal>
        </c:ser>
        <c:axId val="148438400"/>
        <c:axId val="172516864"/>
      </c:scatterChart>
      <c:valAx>
        <c:axId val="148438400"/>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9722530521642638"/>
              <c:y val="0.9461663947797714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72516864"/>
        <c:crosses val="autoZero"/>
        <c:crossBetween val="midCat"/>
        <c:majorUnit val="2"/>
      </c:valAx>
      <c:valAx>
        <c:axId val="172516864"/>
        <c:scaling>
          <c:orientation val="minMax"/>
        </c:scaling>
        <c:axPos val="l"/>
        <c:title>
          <c:tx>
            <c:strRef>
              <c:f>SummaryByUnit!$C$1</c:f>
              <c:strCache>
                <c:ptCount val="1"/>
                <c:pt idx="0">
                  <c:v>Pine Volume Killed (millions of cubic metres)</c:v>
                </c:pt>
              </c:strCache>
            </c:strRef>
          </c:tx>
          <c:layout>
            <c:manualLayout>
              <c:xMode val="edge"/>
              <c:yMode val="edge"/>
              <c:x val="8.5090640029596744E-3"/>
              <c:y val="0.15898849511674079"/>
            </c:manualLayout>
          </c:layout>
          <c:spPr>
            <a:noFill/>
            <a:ln w="25400">
              <a:noFill/>
            </a:ln>
          </c:spPr>
          <c:txPr>
            <a:bodyPr/>
            <a:lstStyle/>
            <a:p>
              <a:pPr algn="ctr">
                <a:defRPr sz="1400" b="1" i="0" u="none" strike="noStrike" baseline="0">
                  <a:solidFill>
                    <a:srgbClr val="000000"/>
                  </a:solidFill>
                  <a:latin typeface="Arial"/>
                  <a:ea typeface="Arial"/>
                  <a:cs typeface="Arial"/>
                </a:defRPr>
              </a:pPr>
              <a:endParaRPr lang="en-US"/>
            </a:p>
          </c:txPr>
        </c:title>
        <c:numFmt formatCode="0.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48438400"/>
        <c:crosses val="autoZero"/>
        <c:crossBetween val="midCat"/>
      </c:valAx>
      <c:spPr>
        <a:noFill/>
        <a:ln w="25400">
          <a:noFill/>
        </a:ln>
      </c:spPr>
    </c:plotArea>
    <c:legend>
      <c:legendPos val="r"/>
      <c:layout>
        <c:manualLayout>
          <c:xMode val="edge"/>
          <c:yMode val="edge"/>
          <c:x val="0.54753977062523118"/>
          <c:y val="0.13104948341489997"/>
          <c:w val="0.41472438031816555"/>
          <c:h val="7.3953235454051122E-2"/>
        </c:manualLayout>
      </c:layou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en-CA"/>
  <c:chart>
    <c:title>
      <c:tx>
        <c:strRef>
          <c:f>SummaryByUnit!$A$42</c:f>
          <c:strCache>
            <c:ptCount val="1"/>
            <c:pt idx="0">
              <c:v>Entire Province
Timber Harvesting Land Base</c:v>
            </c:pt>
          </c:strCache>
        </c:strRef>
      </c:tx>
      <c:layout>
        <c:manualLayout>
          <c:xMode val="edge"/>
          <c:yMode val="edge"/>
          <c:x val="0.36551979282279012"/>
          <c:y val="1.9575856443719453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1024787273399926"/>
          <c:y val="0.10603588907014692"/>
          <c:w val="0.82315945246023092"/>
          <c:h val="0.7656334964654733"/>
        </c:manualLayout>
      </c:layout>
      <c:scatterChart>
        <c:scatterStyle val="lineMarker"/>
        <c:ser>
          <c:idx val="4"/>
          <c:order val="0"/>
          <c:tx>
            <c:strRef>
              <c:f>SummaryByUnit!$A$73</c:f>
              <c:strCache>
                <c:ptCount val="1"/>
                <c:pt idx="0">
                  <c:v>Current Estimate of Observed Cumulative Attack (2012*)</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SummaryByUnit!$B$73:$AA$73</c:f>
              <c:numCache>
                <c:formatCode>_(* #,##0_);_(* \(#,##0\);_(* "-"??_);_(@_)</c:formatCode>
                <c:ptCount val="26"/>
                <c:pt idx="0">
                  <c:v>5.607952</c:v>
                </c:pt>
                <c:pt idx="1">
                  <c:v>12.61112</c:v>
                </c:pt>
                <c:pt idx="2">
                  <c:v>24.935568</c:v>
                </c:pt>
                <c:pt idx="3">
                  <c:v>52.99512</c:v>
                </c:pt>
                <c:pt idx="4">
                  <c:v>107.156736</c:v>
                </c:pt>
                <c:pt idx="5">
                  <c:v>185.84352000000001</c:v>
                </c:pt>
                <c:pt idx="6">
                  <c:v>325.655056</c:v>
                </c:pt>
                <c:pt idx="7">
                  <c:v>438.53819199999998</c:v>
                </c:pt>
                <c:pt idx="8">
                  <c:v>542.43150400000002</c:v>
                </c:pt>
                <c:pt idx="9">
                  <c:v>602.93750399999999</c:v>
                </c:pt>
                <c:pt idx="10">
                  <c:v>650.24944000000005</c:v>
                </c:pt>
                <c:pt idx="11">
                  <c:v>690.04881599999999</c:v>
                </c:pt>
                <c:pt idx="12">
                  <c:v>709.96303999999998</c:v>
                </c:pt>
              </c:numCache>
            </c:numRef>
          </c:yVal>
        </c:ser>
        <c:ser>
          <c:idx val="5"/>
          <c:order val="1"/>
          <c:tx>
            <c:strRef>
              <c:f>SummaryByUnit!$A$74</c:f>
              <c:strCache>
                <c:ptCount val="1"/>
                <c:pt idx="0">
                  <c:v>Current Estimate of Projected Cumulative Attack (2012*)</c:v>
                </c:pt>
              </c:strCache>
            </c:strRef>
          </c:tx>
          <c:spPr>
            <a:ln w="25400">
              <a:solidFill>
                <a:srgbClr val="008000"/>
              </a:solidFill>
              <a:prstDash val="lgDash"/>
            </a:ln>
          </c:spPr>
          <c:marker>
            <c:symbol val="square"/>
            <c:size val="6"/>
            <c:spPr>
              <a:noFill/>
              <a:ln w="9525">
                <a:noFill/>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SummaryByUnit!$B$74:$AA$74</c:f>
              <c:numCache>
                <c:formatCode>_(* #,##0_);_(* \(#,##0\);_(* "-"??_);_(@_)</c:formatCode>
                <c:ptCount val="26"/>
                <c:pt idx="12">
                  <c:v>709.96303999999998</c:v>
                </c:pt>
                <c:pt idx="13">
                  <c:v>728.18825600000002</c:v>
                </c:pt>
                <c:pt idx="14">
                  <c:v>741.41134399999999</c:v>
                </c:pt>
                <c:pt idx="15">
                  <c:v>750.58862399999998</c:v>
                </c:pt>
                <c:pt idx="16">
                  <c:v>757.37225599999999</c:v>
                </c:pt>
                <c:pt idx="17">
                  <c:v>762.66916800000001</c:v>
                </c:pt>
                <c:pt idx="18">
                  <c:v>767.35296000000005</c:v>
                </c:pt>
                <c:pt idx="19">
                  <c:v>771.72585600000002</c:v>
                </c:pt>
                <c:pt idx="20">
                  <c:v>776.00734399999999</c:v>
                </c:pt>
                <c:pt idx="21">
                  <c:v>780.16379199999994</c:v>
                </c:pt>
                <c:pt idx="22">
                  <c:v>784.08377599999994</c:v>
                </c:pt>
                <c:pt idx="23">
                  <c:v>787.79803200000003</c:v>
                </c:pt>
                <c:pt idx="24">
                  <c:v>791.30592000000001</c:v>
                </c:pt>
                <c:pt idx="25">
                  <c:v>794.59121600000003</c:v>
                </c:pt>
              </c:numCache>
            </c:numRef>
          </c:yVal>
        </c:ser>
        <c:axId val="174188416"/>
        <c:axId val="174203264"/>
      </c:scatterChart>
      <c:valAx>
        <c:axId val="174188416"/>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71624121346724"/>
              <c:y val="0.9418162044589450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74203264"/>
        <c:crosses val="autoZero"/>
        <c:crossBetween val="midCat"/>
        <c:majorUnit val="2"/>
      </c:valAx>
      <c:valAx>
        <c:axId val="174203264"/>
        <c:scaling>
          <c:orientation val="minMax"/>
        </c:scaling>
        <c:axPos val="l"/>
        <c:title>
          <c:tx>
            <c:strRef>
              <c:f>SummaryByUnit!$C$1</c:f>
              <c:strCache>
                <c:ptCount val="1"/>
                <c:pt idx="0">
                  <c:v>Pine Volume Killed (millions of cubic metres)</c:v>
                </c:pt>
              </c:strCache>
            </c:strRef>
          </c:tx>
          <c:layout>
            <c:manualLayout>
              <c:xMode val="edge"/>
              <c:yMode val="edge"/>
              <c:x val="1.2578616352201233E-2"/>
              <c:y val="0.1546383047959139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74188416"/>
        <c:crosses val="autoZero"/>
        <c:crossBetween val="midCat"/>
      </c:valAx>
      <c:spPr>
        <a:noFill/>
        <a:ln w="25400">
          <a:noFill/>
        </a:ln>
      </c:spPr>
    </c:plotArea>
    <c:legend>
      <c:legendPos val="r"/>
      <c:layout>
        <c:manualLayout>
          <c:xMode val="edge"/>
          <c:yMode val="edge"/>
          <c:x val="0.54310025897151315"/>
          <c:y val="0.70527460576400214"/>
          <c:w val="0.42508324084350735"/>
          <c:h val="7.7215878194671017E-2"/>
        </c:manualLayout>
      </c:layou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600" b="0" i="0" u="none" strike="noStrike" baseline="0">
          <a:solidFill>
            <a:srgbClr val="000000"/>
          </a:solidFill>
          <a:latin typeface="Arial"/>
          <a:ea typeface="Arial"/>
          <a:cs typeface="Arial"/>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lang val="en-CA"/>
  <c:chart>
    <c:title>
      <c:tx>
        <c:strRef>
          <c:f>SummaryByUnit!$A$42</c:f>
          <c:strCache>
            <c:ptCount val="1"/>
            <c:pt idx="0">
              <c:v>Entire Province
Timber Harvesting Land Base</c:v>
            </c:pt>
          </c:strCache>
        </c:strRef>
      </c:tx>
      <c:layout>
        <c:manualLayout>
          <c:xMode val="edge"/>
          <c:yMode val="edge"/>
          <c:x val="0.36108028116907309"/>
          <c:y val="1.9575856443719453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0432852386237514"/>
          <c:y val="0.10984230560087004"/>
          <c:w val="0.8327783943766186"/>
          <c:h val="0.76889613920609146"/>
        </c:manualLayout>
      </c:layout>
      <c:scatterChart>
        <c:scatterStyle val="lineMarker"/>
        <c:ser>
          <c:idx val="4"/>
          <c:order val="0"/>
          <c:tx>
            <c:strRef>
              <c:f>SummaryByUnit!$A$55</c:f>
              <c:strCache>
                <c:ptCount val="1"/>
                <c:pt idx="0">
                  <c:v>Old Estimate of Observed Annual Red-Attack (published in 2011)</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SummaryByUnit!$B$55:$AA$55</c:f>
              <c:numCache>
                <c:formatCode>_(* #,##0_);_(* \(#,##0\);_(* "-"??_);_(@_)</c:formatCode>
                <c:ptCount val="26"/>
                <c:pt idx="0">
                  <c:v>5.617184</c:v>
                </c:pt>
                <c:pt idx="1">
                  <c:v>6.9708800000000002</c:v>
                </c:pt>
                <c:pt idx="2">
                  <c:v>12.431888000000001</c:v>
                </c:pt>
                <c:pt idx="3">
                  <c:v>28.276496000000002</c:v>
                </c:pt>
                <c:pt idx="4">
                  <c:v>54.464736000000002</c:v>
                </c:pt>
                <c:pt idx="5">
                  <c:v>78.962832000000006</c:v>
                </c:pt>
                <c:pt idx="6">
                  <c:v>139.99425600000001</c:v>
                </c:pt>
                <c:pt idx="7">
                  <c:v>113.64054400000001</c:v>
                </c:pt>
                <c:pt idx="8">
                  <c:v>104.62024</c:v>
                </c:pt>
                <c:pt idx="9">
                  <c:v>60.680655999999999</c:v>
                </c:pt>
                <c:pt idx="10">
                  <c:v>47.678848000000002</c:v>
                </c:pt>
                <c:pt idx="11">
                  <c:v>38.587248000000002</c:v>
                </c:pt>
              </c:numCache>
            </c:numRef>
          </c:yVal>
        </c:ser>
        <c:ser>
          <c:idx val="3"/>
          <c:order val="1"/>
          <c:tx>
            <c:strRef>
              <c:f>SummaryByUnit!$A$56</c:f>
              <c:strCache>
                <c:ptCount val="1"/>
                <c:pt idx="0">
                  <c:v>Old Estimate of Projected Annual Red-Attack (published in 2011)</c:v>
                </c:pt>
              </c:strCache>
            </c:strRef>
          </c:tx>
          <c:spPr>
            <a:ln w="25400">
              <a:solidFill>
                <a:srgbClr val="FF00FF"/>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SummaryByUnit!$B$56:$AA$56</c:f>
              <c:numCache>
                <c:formatCode>_(* #,##0_);_(* \(#,##0\);_(* "-"??_);_(@_)</c:formatCode>
                <c:ptCount val="26"/>
                <c:pt idx="11">
                  <c:v>38.587248000000002</c:v>
                </c:pt>
                <c:pt idx="12">
                  <c:v>33.747408</c:v>
                </c:pt>
                <c:pt idx="13">
                  <c:v>25.083168000000001</c:v>
                </c:pt>
                <c:pt idx="14">
                  <c:v>17.586511999999999</c:v>
                </c:pt>
                <c:pt idx="15">
                  <c:v>12.911248000000001</c:v>
                </c:pt>
                <c:pt idx="16">
                  <c:v>9.9837760000000006</c:v>
                </c:pt>
                <c:pt idx="17">
                  <c:v>8.5709759999999999</c:v>
                </c:pt>
                <c:pt idx="18">
                  <c:v>7.4812159999999999</c:v>
                </c:pt>
                <c:pt idx="19">
                  <c:v>6.8644319999999999</c:v>
                </c:pt>
                <c:pt idx="20">
                  <c:v>6.2450559999999999</c:v>
                </c:pt>
                <c:pt idx="21">
                  <c:v>5.6902720000000002</c:v>
                </c:pt>
                <c:pt idx="22">
                  <c:v>5.1458880000000002</c:v>
                </c:pt>
                <c:pt idx="23">
                  <c:v>4.5860320000000003</c:v>
                </c:pt>
                <c:pt idx="24">
                  <c:v>4.0189279999999998</c:v>
                </c:pt>
                <c:pt idx="25">
                  <c:v>3.714896</c:v>
                </c:pt>
              </c:numCache>
            </c:numRef>
          </c:yVal>
        </c:ser>
        <c:ser>
          <c:idx val="0"/>
          <c:order val="2"/>
          <c:tx>
            <c:strRef>
              <c:f>SummaryByUnit!$A$57</c:f>
              <c:strCache>
                <c:ptCount val="1"/>
                <c:pt idx="0">
                  <c:v>Current Estimate of Observed Annual Red-Attack (2012*)</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SummaryByUnit!$B$57:$AA$57</c:f>
              <c:numCache>
                <c:formatCode>_(* #,##0_);_(* \(#,##0\);_(* "-"??_);_(@_)</c:formatCode>
                <c:ptCount val="26"/>
                <c:pt idx="0">
                  <c:v>5.607952</c:v>
                </c:pt>
                <c:pt idx="1">
                  <c:v>7.0031679999999996</c:v>
                </c:pt>
                <c:pt idx="2">
                  <c:v>12.324448</c:v>
                </c:pt>
                <c:pt idx="3">
                  <c:v>28.059552</c:v>
                </c:pt>
                <c:pt idx="4">
                  <c:v>54.161616000000002</c:v>
                </c:pt>
                <c:pt idx="5">
                  <c:v>78.686784000000003</c:v>
                </c:pt>
                <c:pt idx="6">
                  <c:v>139.81153599999999</c:v>
                </c:pt>
                <c:pt idx="7">
                  <c:v>112.88313599999999</c:v>
                </c:pt>
                <c:pt idx="8">
                  <c:v>103.89331199999999</c:v>
                </c:pt>
                <c:pt idx="9">
                  <c:v>60.506</c:v>
                </c:pt>
                <c:pt idx="10">
                  <c:v>47.311936000000003</c:v>
                </c:pt>
                <c:pt idx="11">
                  <c:v>39.799376000000002</c:v>
                </c:pt>
                <c:pt idx="12">
                  <c:v>19.914224000000001</c:v>
                </c:pt>
              </c:numCache>
            </c:numRef>
          </c:yVal>
        </c:ser>
        <c:ser>
          <c:idx val="5"/>
          <c:order val="3"/>
          <c:tx>
            <c:strRef>
              <c:f>SummaryByUnit!$A$58</c:f>
              <c:strCache>
                <c:ptCount val="1"/>
                <c:pt idx="0">
                  <c:v>Current Estimate of Projected Annual Red-Attack (2012*)</c:v>
                </c:pt>
              </c:strCache>
            </c:strRef>
          </c:tx>
          <c:spPr>
            <a:ln w="25400">
              <a:solidFill>
                <a:srgbClr val="008000"/>
              </a:solidFill>
              <a:prstDash val="lg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SummaryByUnit!$B$58:$AA$58</c:f>
              <c:numCache>
                <c:formatCode>_(* #,##0_);_(* \(#,##0\);_(* "-"??_);_(@_)</c:formatCode>
                <c:ptCount val="26"/>
                <c:pt idx="12">
                  <c:v>19.914224000000001</c:v>
                </c:pt>
                <c:pt idx="13">
                  <c:v>18.225216</c:v>
                </c:pt>
                <c:pt idx="14">
                  <c:v>13.223088000000001</c:v>
                </c:pt>
                <c:pt idx="15">
                  <c:v>9.1772799999999997</c:v>
                </c:pt>
                <c:pt idx="16">
                  <c:v>6.7836319999999999</c:v>
                </c:pt>
                <c:pt idx="17">
                  <c:v>5.2969119999999998</c:v>
                </c:pt>
                <c:pt idx="18">
                  <c:v>4.6837920000000004</c:v>
                </c:pt>
                <c:pt idx="19">
                  <c:v>4.3728959999999999</c:v>
                </c:pt>
                <c:pt idx="20">
                  <c:v>4.2814880000000004</c:v>
                </c:pt>
                <c:pt idx="21">
                  <c:v>4.1564480000000001</c:v>
                </c:pt>
                <c:pt idx="22">
                  <c:v>3.9199839999999999</c:v>
                </c:pt>
                <c:pt idx="23">
                  <c:v>3.7142559999999998</c:v>
                </c:pt>
                <c:pt idx="24">
                  <c:v>3.5078879999999999</c:v>
                </c:pt>
                <c:pt idx="25">
                  <c:v>3.2852960000000002</c:v>
                </c:pt>
              </c:numCache>
            </c:numRef>
          </c:yVal>
        </c:ser>
        <c:axId val="174271488"/>
        <c:axId val="174290048"/>
      </c:scatterChart>
      <c:valAx>
        <c:axId val="174271488"/>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34628190899115"/>
              <c:y val="0.9461663947797714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74290048"/>
        <c:crosses val="autoZero"/>
        <c:crossBetween val="midCat"/>
        <c:majorUnit val="2"/>
      </c:valAx>
      <c:valAx>
        <c:axId val="174290048"/>
        <c:scaling>
          <c:orientation val="minMax"/>
        </c:scaling>
        <c:axPos val="l"/>
        <c:title>
          <c:tx>
            <c:strRef>
              <c:f>SummaryByUnit!$C$1</c:f>
              <c:strCache>
                <c:ptCount val="1"/>
                <c:pt idx="0">
                  <c:v>Pine Volume Killed (millions of cubic metres)</c:v>
                </c:pt>
              </c:strCache>
            </c:strRef>
          </c:tx>
          <c:layout>
            <c:manualLayout>
              <c:xMode val="edge"/>
              <c:yMode val="edge"/>
              <c:x val="1.0728819829818744E-2"/>
              <c:y val="0.17856452282779528"/>
            </c:manualLayout>
          </c:layout>
          <c:spPr>
            <a:noFill/>
            <a:ln w="25400">
              <a:noFill/>
            </a:ln>
          </c:spPr>
          <c:txPr>
            <a:bodyPr/>
            <a:lstStyle/>
            <a:p>
              <a:pPr algn="r">
                <a:defRPr sz="1400" b="1" i="0" u="none" strike="noStrike" baseline="0">
                  <a:solidFill>
                    <a:srgbClr val="000000"/>
                  </a:solidFill>
                  <a:latin typeface="Arial"/>
                  <a:ea typeface="Arial"/>
                  <a:cs typeface="Arial"/>
                </a:defRPr>
              </a:pPr>
              <a:endParaRPr lang="en-US"/>
            </a:p>
          </c:txPr>
        </c:title>
        <c:numFmt formatCode="0.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74271488"/>
        <c:crosses val="autoZero"/>
        <c:crossBetween val="midCat"/>
      </c:valAx>
      <c:spPr>
        <a:noFill/>
        <a:ln w="25400">
          <a:noFill/>
        </a:ln>
      </c:spPr>
    </c:plotArea>
    <c:legend>
      <c:legendPos val="r"/>
      <c:layout>
        <c:manualLayout>
          <c:xMode val="edge"/>
          <c:yMode val="edge"/>
          <c:x val="0.49870514243433223"/>
          <c:y val="0.21315932572050028"/>
          <c:w val="0.44432112467628559"/>
          <c:h val="0.14953779227841221"/>
        </c:manualLayout>
      </c:layou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lang val="en-CA"/>
  <c:chart>
    <c:title>
      <c:tx>
        <c:strRef>
          <c:f>SummaryByUnit!$A$42</c:f>
          <c:strCache>
            <c:ptCount val="1"/>
            <c:pt idx="0">
              <c:v>Entire Province
Timber Harvesting Land Base</c:v>
            </c:pt>
          </c:strCache>
        </c:strRef>
      </c:tx>
      <c:layout>
        <c:manualLayout>
          <c:xMode val="edge"/>
          <c:yMode val="edge"/>
          <c:x val="0.35960044395116536"/>
          <c:y val="1.9575856443719453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0469848316685169"/>
          <c:y val="0.11092985318107668"/>
          <c:w val="0.82500924898261196"/>
          <c:h val="0.76182707993474763"/>
        </c:manualLayout>
      </c:layout>
      <c:scatterChart>
        <c:scatterStyle val="lineMarker"/>
        <c:ser>
          <c:idx val="4"/>
          <c:order val="0"/>
          <c:tx>
            <c:strRef>
              <c:f>SummaryByUnit!$A$71</c:f>
              <c:strCache>
                <c:ptCount val="1"/>
                <c:pt idx="0">
                  <c:v>Old Estimate of Observed Cumulative Attack (published in 2011)</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SummaryByUnit!$B$71:$AA$71</c:f>
              <c:numCache>
                <c:formatCode>_(* #,##0_);_(* \(#,##0\);_(* "-"??_);_(@_)</c:formatCode>
                <c:ptCount val="26"/>
                <c:pt idx="0">
                  <c:v>5.617184</c:v>
                </c:pt>
                <c:pt idx="1">
                  <c:v>12.588063999999999</c:v>
                </c:pt>
                <c:pt idx="2">
                  <c:v>25.019952</c:v>
                </c:pt>
                <c:pt idx="3">
                  <c:v>53.296447999999998</c:v>
                </c:pt>
                <c:pt idx="4">
                  <c:v>107.761184</c:v>
                </c:pt>
                <c:pt idx="5">
                  <c:v>186.72401600000001</c:v>
                </c:pt>
                <c:pt idx="6">
                  <c:v>326.71827200000001</c:v>
                </c:pt>
                <c:pt idx="7">
                  <c:v>440.35881599999999</c:v>
                </c:pt>
                <c:pt idx="8">
                  <c:v>544.97905600000001</c:v>
                </c:pt>
                <c:pt idx="9">
                  <c:v>605.65971200000001</c:v>
                </c:pt>
                <c:pt idx="10">
                  <c:v>653.33856000000003</c:v>
                </c:pt>
                <c:pt idx="11">
                  <c:v>691.92580799999996</c:v>
                </c:pt>
              </c:numCache>
            </c:numRef>
          </c:yVal>
        </c:ser>
        <c:ser>
          <c:idx val="5"/>
          <c:order val="1"/>
          <c:tx>
            <c:strRef>
              <c:f>SummaryByUnit!$A$72</c:f>
              <c:strCache>
                <c:ptCount val="1"/>
                <c:pt idx="0">
                  <c:v>Old Estimate of Projected Cumulative Attack (published in 2011)</c:v>
                </c:pt>
              </c:strCache>
            </c:strRef>
          </c:tx>
          <c:spPr>
            <a:ln w="25400">
              <a:solidFill>
                <a:srgbClr val="FF00FF"/>
              </a:solidFill>
              <a:prstDash val="sysDash"/>
            </a:ln>
          </c:spPr>
          <c:marker>
            <c:symbol val="square"/>
            <c:size val="6"/>
            <c:spPr>
              <a:noFill/>
              <a:ln w="9525">
                <a:noFill/>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SummaryByUnit!$B$72:$AA$72</c:f>
              <c:numCache>
                <c:formatCode>_(* #,##0_);_(* \(#,##0\);_(* "-"??_);_(@_)</c:formatCode>
                <c:ptCount val="26"/>
                <c:pt idx="11">
                  <c:v>691.92580799999996</c:v>
                </c:pt>
                <c:pt idx="12">
                  <c:v>725.67321600000002</c:v>
                </c:pt>
                <c:pt idx="13">
                  <c:v>750.75638400000003</c:v>
                </c:pt>
                <c:pt idx="14">
                  <c:v>768.342896</c:v>
                </c:pt>
                <c:pt idx="15">
                  <c:v>781.254144</c:v>
                </c:pt>
                <c:pt idx="16">
                  <c:v>791.23792000000003</c:v>
                </c:pt>
                <c:pt idx="17">
                  <c:v>799.808896</c:v>
                </c:pt>
                <c:pt idx="18">
                  <c:v>807.29011200000002</c:v>
                </c:pt>
                <c:pt idx="19">
                  <c:v>814.15454399999999</c:v>
                </c:pt>
                <c:pt idx="20">
                  <c:v>820.39959999999996</c:v>
                </c:pt>
                <c:pt idx="21">
                  <c:v>826.08987200000001</c:v>
                </c:pt>
                <c:pt idx="22">
                  <c:v>831.23576000000003</c:v>
                </c:pt>
                <c:pt idx="23">
                  <c:v>835.82179199999996</c:v>
                </c:pt>
                <c:pt idx="24">
                  <c:v>839.84072000000003</c:v>
                </c:pt>
                <c:pt idx="25">
                  <c:v>843.55561599999999</c:v>
                </c:pt>
              </c:numCache>
            </c:numRef>
          </c:yVal>
        </c:ser>
        <c:ser>
          <c:idx val="0"/>
          <c:order val="2"/>
          <c:tx>
            <c:strRef>
              <c:f>SummaryByUnit!$A$73</c:f>
              <c:strCache>
                <c:ptCount val="1"/>
                <c:pt idx="0">
                  <c:v>Current Estimate of Observed Cumulative Attack (2012*)</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SummaryByUnit!$B$73:$AA$73</c:f>
              <c:numCache>
                <c:formatCode>_(* #,##0_);_(* \(#,##0\);_(* "-"??_);_(@_)</c:formatCode>
                <c:ptCount val="26"/>
                <c:pt idx="0">
                  <c:v>5.607952</c:v>
                </c:pt>
                <c:pt idx="1">
                  <c:v>12.61112</c:v>
                </c:pt>
                <c:pt idx="2">
                  <c:v>24.935568</c:v>
                </c:pt>
                <c:pt idx="3">
                  <c:v>52.99512</c:v>
                </c:pt>
                <c:pt idx="4">
                  <c:v>107.156736</c:v>
                </c:pt>
                <c:pt idx="5">
                  <c:v>185.84352000000001</c:v>
                </c:pt>
                <c:pt idx="6">
                  <c:v>325.655056</c:v>
                </c:pt>
                <c:pt idx="7">
                  <c:v>438.53819199999998</c:v>
                </c:pt>
                <c:pt idx="8">
                  <c:v>542.43150400000002</c:v>
                </c:pt>
                <c:pt idx="9">
                  <c:v>602.93750399999999</c:v>
                </c:pt>
                <c:pt idx="10">
                  <c:v>650.24944000000005</c:v>
                </c:pt>
                <c:pt idx="11">
                  <c:v>690.04881599999999</c:v>
                </c:pt>
                <c:pt idx="12">
                  <c:v>709.96303999999998</c:v>
                </c:pt>
              </c:numCache>
            </c:numRef>
          </c:yVal>
        </c:ser>
        <c:ser>
          <c:idx val="1"/>
          <c:order val="3"/>
          <c:tx>
            <c:strRef>
              <c:f>SummaryByUnit!$A$74</c:f>
              <c:strCache>
                <c:ptCount val="1"/>
                <c:pt idx="0">
                  <c:v>Current Estimate of Projected Cumulative Attack (2012*)</c:v>
                </c:pt>
              </c:strCache>
            </c:strRef>
          </c:tx>
          <c:spPr>
            <a:ln w="25400">
              <a:solidFill>
                <a:srgbClr val="008000"/>
              </a:solidFill>
              <a:prstDash val="lg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SummaryByUnit!$B$74:$AA$74</c:f>
              <c:numCache>
                <c:formatCode>_(* #,##0_);_(* \(#,##0\);_(* "-"??_);_(@_)</c:formatCode>
                <c:ptCount val="26"/>
                <c:pt idx="12">
                  <c:v>709.96303999999998</c:v>
                </c:pt>
                <c:pt idx="13">
                  <c:v>728.18825600000002</c:v>
                </c:pt>
                <c:pt idx="14">
                  <c:v>741.41134399999999</c:v>
                </c:pt>
                <c:pt idx="15">
                  <c:v>750.58862399999998</c:v>
                </c:pt>
                <c:pt idx="16">
                  <c:v>757.37225599999999</c:v>
                </c:pt>
                <c:pt idx="17">
                  <c:v>762.66916800000001</c:v>
                </c:pt>
                <c:pt idx="18">
                  <c:v>767.35296000000005</c:v>
                </c:pt>
                <c:pt idx="19">
                  <c:v>771.72585600000002</c:v>
                </c:pt>
                <c:pt idx="20">
                  <c:v>776.00734399999999</c:v>
                </c:pt>
                <c:pt idx="21">
                  <c:v>780.16379199999994</c:v>
                </c:pt>
                <c:pt idx="22">
                  <c:v>784.08377599999994</c:v>
                </c:pt>
                <c:pt idx="23">
                  <c:v>787.79803200000003</c:v>
                </c:pt>
                <c:pt idx="24">
                  <c:v>791.30592000000001</c:v>
                </c:pt>
                <c:pt idx="25">
                  <c:v>794.59121600000003</c:v>
                </c:pt>
              </c:numCache>
            </c:numRef>
          </c:yVal>
        </c:ser>
        <c:axId val="174477312"/>
        <c:axId val="174479232"/>
      </c:scatterChart>
      <c:valAx>
        <c:axId val="174477312"/>
        <c:scaling>
          <c:orientation val="minMax"/>
          <c:max val="2021"/>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9722530521642638"/>
              <c:y val="0.94453507340946163"/>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74479232"/>
        <c:crosses val="autoZero"/>
        <c:crossBetween val="midCat"/>
        <c:majorUnit val="2"/>
      </c:valAx>
      <c:valAx>
        <c:axId val="174479232"/>
        <c:scaling>
          <c:orientation val="minMax"/>
        </c:scaling>
        <c:axPos val="l"/>
        <c:title>
          <c:tx>
            <c:strRef>
              <c:f>SummaryByUnit!$C$1</c:f>
              <c:strCache>
                <c:ptCount val="1"/>
                <c:pt idx="0">
                  <c:v>Pine Volume Killed (millions of cubic metres)</c:v>
                </c:pt>
              </c:strCache>
            </c:strRef>
          </c:tx>
          <c:layout>
            <c:manualLayout>
              <c:xMode val="edge"/>
              <c:yMode val="edge"/>
              <c:x val="4.4395116537180911E-3"/>
              <c:y val="0.16551378059798041"/>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noFill/>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74477312"/>
        <c:crosses val="autoZero"/>
        <c:crossBetween val="midCat"/>
      </c:valAx>
      <c:spPr>
        <a:noFill/>
        <a:ln w="25400">
          <a:noFill/>
        </a:ln>
      </c:spPr>
    </c:plotArea>
    <c:legend>
      <c:legendPos val="r"/>
      <c:layout>
        <c:manualLayout>
          <c:xMode val="edge"/>
          <c:yMode val="edge"/>
          <c:x val="0.5467998520162799"/>
          <c:y val="0.61990212071778139"/>
          <c:w val="0.43174250832408473"/>
          <c:h val="0.15171288743882608"/>
        </c:manualLayout>
      </c:layout>
      <c:spPr>
        <a:solidFill>
          <a:schemeClr val="bg1"/>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c:lang val="en-CA"/>
  <c:chart>
    <c:title>
      <c:tx>
        <c:strRef>
          <c:f>SummaryByUnit!$A$42</c:f>
          <c:strCache>
            <c:ptCount val="1"/>
            <c:pt idx="0">
              <c:v>Entire Province
Timber Harvesting Land Base</c:v>
            </c:pt>
          </c:strCache>
        </c:strRef>
      </c:tx>
      <c:layout>
        <c:manualLayout>
          <c:xMode val="edge"/>
          <c:yMode val="edge"/>
          <c:x val="0.35960044395116536"/>
          <c:y val="1.9575856443719453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9.6929337772845028E-2"/>
          <c:y val="0.10875475802066363"/>
          <c:w val="0.84609692933777281"/>
          <c:h val="0.76998368678629692"/>
        </c:manualLayout>
      </c:layout>
      <c:scatterChart>
        <c:scatterStyle val="lineMarker"/>
        <c:ser>
          <c:idx val="0"/>
          <c:order val="0"/>
          <c:tx>
            <c:strRef>
              <c:f>SummaryByUnit!$A$43</c:f>
              <c:strCache>
                <c:ptCount val="1"/>
                <c:pt idx="0">
                  <c:v>Old Estimate of Observed Annual Red-Attack (published in 2005)</c:v>
                </c:pt>
              </c:strCache>
            </c:strRef>
          </c:tx>
          <c:spPr>
            <a:ln w="38100">
              <a:solidFill>
                <a:srgbClr val="00CCFF"/>
              </a:solidFill>
              <a:prstDash val="solid"/>
            </a:ln>
          </c:spPr>
          <c:marker>
            <c:symbol val="diamond"/>
            <c:size val="6"/>
            <c:spPr>
              <a:solidFill>
                <a:srgbClr val="00CCFF"/>
              </a:solidFill>
              <a:ln>
                <a:solidFill>
                  <a:srgbClr val="00CCFF"/>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SummaryByUnit!$B$43:$AA$43</c:f>
              <c:numCache>
                <c:formatCode>_(* #,##0_);_(* \(#,##0\);_(* "-"??_);_(@_)</c:formatCode>
                <c:ptCount val="26"/>
                <c:pt idx="0">
                  <c:v>4.895168</c:v>
                </c:pt>
                <c:pt idx="1">
                  <c:v>6.055072</c:v>
                </c:pt>
                <c:pt idx="2">
                  <c:v>11.647792000000001</c:v>
                </c:pt>
                <c:pt idx="3">
                  <c:v>28.180112000000001</c:v>
                </c:pt>
                <c:pt idx="4">
                  <c:v>52.341296</c:v>
                </c:pt>
                <c:pt idx="5">
                  <c:v>70.063280000000006</c:v>
                </c:pt>
              </c:numCache>
            </c:numRef>
          </c:yVal>
        </c:ser>
        <c:ser>
          <c:idx val="1"/>
          <c:order val="1"/>
          <c:tx>
            <c:strRef>
              <c:f>SummaryByUnit!$A$44</c:f>
              <c:strCache>
                <c:ptCount val="1"/>
                <c:pt idx="0">
                  <c:v>Old Estimate of Projected Annual Red-Attack (published in 2005)</c:v>
                </c:pt>
              </c:strCache>
            </c:strRef>
          </c:tx>
          <c:spPr>
            <a:ln w="25400">
              <a:solidFill>
                <a:srgbClr val="00CCFF"/>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SummaryByUnit!$B$44:$AA$44</c:f>
              <c:numCache>
                <c:formatCode>_(* #,##0_);_(* \(#,##0\);_(* "-"??_);_(@_)</c:formatCode>
                <c:ptCount val="26"/>
                <c:pt idx="5">
                  <c:v>70.063280000000006</c:v>
                </c:pt>
                <c:pt idx="6">
                  <c:v>82.611295999999996</c:v>
                </c:pt>
                <c:pt idx="7">
                  <c:v>94.221344000000002</c:v>
                </c:pt>
                <c:pt idx="8">
                  <c:v>98.974816000000004</c:v>
                </c:pt>
                <c:pt idx="9">
                  <c:v>98.801856000000001</c:v>
                </c:pt>
                <c:pt idx="10">
                  <c:v>94.942384000000004</c:v>
                </c:pt>
                <c:pt idx="11">
                  <c:v>87.882751999999996</c:v>
                </c:pt>
                <c:pt idx="12">
                  <c:v>77.116032000000004</c:v>
                </c:pt>
                <c:pt idx="13">
                  <c:v>65.588368000000003</c:v>
                </c:pt>
                <c:pt idx="14">
                  <c:v>53.882576</c:v>
                </c:pt>
                <c:pt idx="15">
                  <c:v>43.579984000000003</c:v>
                </c:pt>
                <c:pt idx="16">
                  <c:v>35.075952000000001</c:v>
                </c:pt>
                <c:pt idx="17">
                  <c:v>28.015808</c:v>
                </c:pt>
                <c:pt idx="18">
                  <c:v>22.222159999999999</c:v>
                </c:pt>
                <c:pt idx="19">
                  <c:v>17.705200000000001</c:v>
                </c:pt>
                <c:pt idx="20">
                  <c:v>14.4864</c:v>
                </c:pt>
                <c:pt idx="21">
                  <c:v>11.780544000000001</c:v>
                </c:pt>
                <c:pt idx="22">
                  <c:v>9.7588000000000008</c:v>
                </c:pt>
                <c:pt idx="23">
                  <c:v>8.0806240000000003</c:v>
                </c:pt>
                <c:pt idx="24">
                  <c:v>6.795312</c:v>
                </c:pt>
                <c:pt idx="25">
                  <c:v>5.7356800000000003</c:v>
                </c:pt>
              </c:numCache>
            </c:numRef>
          </c:yVal>
        </c:ser>
        <c:ser>
          <c:idx val="3"/>
          <c:order val="2"/>
          <c:tx>
            <c:strRef>
              <c:f>SummaryByUnit!$A$46</c:f>
              <c:strCache>
                <c:ptCount val="1"/>
                <c:pt idx="0">
                  <c:v>Old Estimate of Projected Annual Red-Attack (published in 2006)</c:v>
                </c:pt>
              </c:strCache>
            </c:strRef>
          </c:tx>
          <c:spPr>
            <a:ln w="25400">
              <a:solidFill>
                <a:srgbClr val="FF9900"/>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SummaryByUnit!$B$46:$AA$46</c:f>
              <c:numCache>
                <c:formatCode>_(* #,##0_);_(* \(#,##0\);_(* "-"??_);_(@_)</c:formatCode>
                <c:ptCount val="26"/>
                <c:pt idx="6">
                  <c:v>139.06468799999999</c:v>
                </c:pt>
                <c:pt idx="7">
                  <c:v>123.087968</c:v>
                </c:pt>
                <c:pt idx="8">
                  <c:v>122.838176</c:v>
                </c:pt>
                <c:pt idx="9">
                  <c:v>116.663968</c:v>
                </c:pt>
                <c:pt idx="10">
                  <c:v>105.527056</c:v>
                </c:pt>
                <c:pt idx="11">
                  <c:v>87.654623999999998</c:v>
                </c:pt>
                <c:pt idx="12">
                  <c:v>66.353952000000007</c:v>
                </c:pt>
                <c:pt idx="13">
                  <c:v>44.054848</c:v>
                </c:pt>
                <c:pt idx="14">
                  <c:v>26.222335999999999</c:v>
                </c:pt>
                <c:pt idx="15">
                  <c:v>14.48448</c:v>
                </c:pt>
                <c:pt idx="16">
                  <c:v>7.7812799999999998</c:v>
                </c:pt>
                <c:pt idx="17">
                  <c:v>4.3808160000000003</c:v>
                </c:pt>
                <c:pt idx="18">
                  <c:v>2.6014240000000002</c:v>
                </c:pt>
                <c:pt idx="19">
                  <c:v>1.8144960000000001</c:v>
                </c:pt>
                <c:pt idx="20">
                  <c:v>1.399408</c:v>
                </c:pt>
                <c:pt idx="21">
                  <c:v>1.124352</c:v>
                </c:pt>
                <c:pt idx="22">
                  <c:v>0.90246400000000004</c:v>
                </c:pt>
                <c:pt idx="23">
                  <c:v>0.77284799999999998</c:v>
                </c:pt>
                <c:pt idx="24">
                  <c:v>0.68267199999999995</c:v>
                </c:pt>
                <c:pt idx="25">
                  <c:v>0.63459200000000004</c:v>
                </c:pt>
              </c:numCache>
            </c:numRef>
          </c:yVal>
        </c:ser>
        <c:ser>
          <c:idx val="4"/>
          <c:order val="3"/>
          <c:tx>
            <c:strRef>
              <c:f>SummaryByUnit!$A$47</c:f>
              <c:strCache>
                <c:ptCount val="1"/>
                <c:pt idx="0">
                  <c:v>Old Estimate of Observed Annual Red-Attack (published in 2007)</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SummaryByUnit!$H$42:$I$42</c:f>
              <c:numCache>
                <c:formatCode>0</c:formatCode>
                <c:ptCount val="2"/>
                <c:pt idx="0">
                  <c:v>2005</c:v>
                </c:pt>
                <c:pt idx="1">
                  <c:v>2006</c:v>
                </c:pt>
              </c:numCache>
            </c:numRef>
          </c:xVal>
          <c:yVal>
            <c:numRef>
              <c:f>SummaryByUnit!$H$47:$I$47</c:f>
              <c:numCache>
                <c:formatCode>_(* #,##0_);_(* \(#,##0\);_(* "-"??_);_(@_)</c:formatCode>
                <c:ptCount val="2"/>
                <c:pt idx="0">
                  <c:v>139.98601600000001</c:v>
                </c:pt>
                <c:pt idx="1">
                  <c:v>107.718672</c:v>
                </c:pt>
              </c:numCache>
            </c:numRef>
          </c:yVal>
        </c:ser>
        <c:ser>
          <c:idx val="5"/>
          <c:order val="4"/>
          <c:tx>
            <c:strRef>
              <c:f>SummaryByUnit!$A$48</c:f>
              <c:strCache>
                <c:ptCount val="1"/>
                <c:pt idx="0">
                  <c:v>Old Estimate of Projected Annual Red-Attack (published in 2007)</c:v>
                </c:pt>
              </c:strCache>
            </c:strRef>
          </c:tx>
          <c:spPr>
            <a:ln w="25400">
              <a:solidFill>
                <a:srgbClr val="FF00FF"/>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SummaryByUnit!$B$48:$AA$48</c:f>
              <c:numCache>
                <c:formatCode>_(* #,##0_);_(* \(#,##0\);_(* "-"??_);_(@_)</c:formatCode>
                <c:ptCount val="26"/>
                <c:pt idx="7">
                  <c:v>107.718672</c:v>
                </c:pt>
                <c:pt idx="8">
                  <c:v>95.062399999999997</c:v>
                </c:pt>
                <c:pt idx="9">
                  <c:v>91.529743999999994</c:v>
                </c:pt>
                <c:pt idx="10">
                  <c:v>88.397087999999997</c:v>
                </c:pt>
                <c:pt idx="11">
                  <c:v>83.386303999999996</c:v>
                </c:pt>
                <c:pt idx="12">
                  <c:v>71.497680000000003</c:v>
                </c:pt>
                <c:pt idx="13">
                  <c:v>54.667279999999998</c:v>
                </c:pt>
                <c:pt idx="14">
                  <c:v>37.266784000000001</c:v>
                </c:pt>
                <c:pt idx="15">
                  <c:v>23.400960000000001</c:v>
                </c:pt>
                <c:pt idx="16">
                  <c:v>14.004224000000001</c:v>
                </c:pt>
                <c:pt idx="17">
                  <c:v>8.3984159999999992</c:v>
                </c:pt>
                <c:pt idx="18">
                  <c:v>5.2348319999999999</c:v>
                </c:pt>
                <c:pt idx="19">
                  <c:v>3.390768</c:v>
                </c:pt>
                <c:pt idx="20">
                  <c:v>2.5038399999999998</c:v>
                </c:pt>
                <c:pt idx="21">
                  <c:v>1.8495999999999999</c:v>
                </c:pt>
                <c:pt idx="22">
                  <c:v>1.522224</c:v>
                </c:pt>
                <c:pt idx="23">
                  <c:v>1.2742880000000001</c:v>
                </c:pt>
                <c:pt idx="24">
                  <c:v>1.0920639999999999</c:v>
                </c:pt>
                <c:pt idx="25">
                  <c:v>0.98916800000000005</c:v>
                </c:pt>
              </c:numCache>
            </c:numRef>
          </c:yVal>
        </c:ser>
        <c:ser>
          <c:idx val="2"/>
          <c:order val="5"/>
          <c:tx>
            <c:strRef>
              <c:f>SummaryByUnit!$A$49</c:f>
              <c:strCache>
                <c:ptCount val="1"/>
                <c:pt idx="0">
                  <c:v>Old Estimate of Observed Annual Red-Attack (published in 2008)</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SummaryByUnit!$B$49:$J$49</c:f>
              <c:numCache>
                <c:formatCode>_(* #,##0_);_(* \(#,##0\);_(* "-"??_);_(@_)</c:formatCode>
                <c:ptCount val="9"/>
                <c:pt idx="0">
                  <c:v>5.6459840000000003</c:v>
                </c:pt>
                <c:pt idx="1">
                  <c:v>7.0160159999999996</c:v>
                </c:pt>
                <c:pt idx="2">
                  <c:v>12.45312</c:v>
                </c:pt>
                <c:pt idx="3">
                  <c:v>28.527552</c:v>
                </c:pt>
                <c:pt idx="4">
                  <c:v>54.672800000000002</c:v>
                </c:pt>
                <c:pt idx="5">
                  <c:v>79.277664000000001</c:v>
                </c:pt>
                <c:pt idx="6">
                  <c:v>140.61633599999999</c:v>
                </c:pt>
                <c:pt idx="7">
                  <c:v>114.55752</c:v>
                </c:pt>
                <c:pt idx="8">
                  <c:v>99.028543999999997</c:v>
                </c:pt>
              </c:numCache>
            </c:numRef>
          </c:yVal>
        </c:ser>
        <c:ser>
          <c:idx val="6"/>
          <c:order val="6"/>
          <c:tx>
            <c:strRef>
              <c:f>SummaryByUnit!$A$50</c:f>
              <c:strCache>
                <c:ptCount val="1"/>
                <c:pt idx="0">
                  <c:v>Old Estimate of Projected Annual Red-Attack (published in 2008)</c:v>
                </c:pt>
              </c:strCache>
            </c:strRef>
          </c:tx>
          <c:spPr>
            <a:ln w="25400">
              <a:solidFill>
                <a:srgbClr val="008000"/>
              </a:solidFill>
              <a:prstDash val="sysDash"/>
            </a:ln>
          </c:spPr>
          <c:marker>
            <c:symbol val="none"/>
          </c:marker>
          <c:xVal>
            <c:numRef>
              <c:f>SummaryByUnit!$J$42:$AA$42</c:f>
              <c:numCache>
                <c:formatCode>0</c:formatCode>
                <c:ptCount val="18"/>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numCache>
            </c:numRef>
          </c:xVal>
          <c:yVal>
            <c:numRef>
              <c:f>SummaryByUnit!$J$50:$AA$50</c:f>
              <c:numCache>
                <c:formatCode>_(* #,##0_);_(* \(#,##0\);_(* "-"??_);_(@_)</c:formatCode>
                <c:ptCount val="18"/>
                <c:pt idx="0">
                  <c:v>99.028543999999997</c:v>
                </c:pt>
                <c:pt idx="1">
                  <c:v>77.969632000000004</c:v>
                </c:pt>
                <c:pt idx="2">
                  <c:v>73.611311999999998</c:v>
                </c:pt>
                <c:pt idx="3">
                  <c:v>72.700320000000005</c:v>
                </c:pt>
                <c:pt idx="4">
                  <c:v>67.896320000000003</c:v>
                </c:pt>
                <c:pt idx="5">
                  <c:v>55.976576000000001</c:v>
                </c:pt>
                <c:pt idx="6">
                  <c:v>40.089776000000001</c:v>
                </c:pt>
                <c:pt idx="7">
                  <c:v>25.914543999999999</c:v>
                </c:pt>
                <c:pt idx="8">
                  <c:v>16.052928000000001</c:v>
                </c:pt>
                <c:pt idx="9">
                  <c:v>9.7564799999999998</c:v>
                </c:pt>
                <c:pt idx="10">
                  <c:v>6.2249280000000002</c:v>
                </c:pt>
                <c:pt idx="11">
                  <c:v>4.347728</c:v>
                </c:pt>
                <c:pt idx="12">
                  <c:v>3.2528160000000002</c:v>
                </c:pt>
                <c:pt idx="13">
                  <c:v>2.5062880000000001</c:v>
                </c:pt>
                <c:pt idx="14">
                  <c:v>2.1612640000000001</c:v>
                </c:pt>
                <c:pt idx="15">
                  <c:v>1.8382080000000001</c:v>
                </c:pt>
                <c:pt idx="16">
                  <c:v>1.6353279999999999</c:v>
                </c:pt>
                <c:pt idx="17">
                  <c:v>1.421184</c:v>
                </c:pt>
              </c:numCache>
            </c:numRef>
          </c:yVal>
        </c:ser>
        <c:ser>
          <c:idx val="7"/>
          <c:order val="7"/>
          <c:tx>
            <c:strRef>
              <c:f>SummaryByUnit!$A$51</c:f>
              <c:strCache>
                <c:ptCount val="1"/>
                <c:pt idx="0">
                  <c:v>Old Estimate of Observed Annual Red-Attack (published in 2009)</c:v>
                </c:pt>
              </c:strCache>
            </c:strRef>
          </c:tx>
          <c:spPr>
            <a:ln w="38100">
              <a:solidFill>
                <a:srgbClr val="993366"/>
              </a:solidFill>
              <a:prstDash val="solid"/>
            </a:ln>
          </c:spPr>
          <c:marker>
            <c:symbol val="square"/>
            <c:size val="6"/>
            <c:spPr>
              <a:solidFill>
                <a:srgbClr val="993366"/>
              </a:solidFill>
              <a:ln>
                <a:solidFill>
                  <a:srgbClr val="993366"/>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SummaryByUnit!$B$51:$AA$51</c:f>
              <c:numCache>
                <c:formatCode>_(* #,##0_);_(* \(#,##0\);_(* "-"??_);_(@_)</c:formatCode>
                <c:ptCount val="26"/>
                <c:pt idx="0">
                  <c:v>5.5806880000000003</c:v>
                </c:pt>
                <c:pt idx="1">
                  <c:v>6.9714559999999999</c:v>
                </c:pt>
                <c:pt idx="2">
                  <c:v>12.424303999999999</c:v>
                </c:pt>
                <c:pt idx="3">
                  <c:v>28.283296</c:v>
                </c:pt>
                <c:pt idx="4">
                  <c:v>54.419888</c:v>
                </c:pt>
                <c:pt idx="5">
                  <c:v>78.754543999999996</c:v>
                </c:pt>
                <c:pt idx="6">
                  <c:v>139.734432</c:v>
                </c:pt>
                <c:pt idx="7">
                  <c:v>113.66230400000001</c:v>
                </c:pt>
                <c:pt idx="8">
                  <c:v>102.905664</c:v>
                </c:pt>
                <c:pt idx="9">
                  <c:v>35.533296</c:v>
                </c:pt>
              </c:numCache>
            </c:numRef>
          </c:yVal>
        </c:ser>
        <c:ser>
          <c:idx val="8"/>
          <c:order val="8"/>
          <c:tx>
            <c:strRef>
              <c:f>SummaryByUnit!$A$52</c:f>
              <c:strCache>
                <c:ptCount val="1"/>
                <c:pt idx="0">
                  <c:v>Old Estimate of Projected Annual Red-Attack (published in 2009)</c:v>
                </c:pt>
              </c:strCache>
            </c:strRef>
          </c:tx>
          <c:spPr>
            <a:ln w="25400">
              <a:solidFill>
                <a:srgbClr val="993366"/>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SummaryByUnit!$B$52:$AA$52</c:f>
              <c:numCache>
                <c:formatCode>_(* #,##0_);_(* \(#,##0\);_(* "-"??_);_(@_)</c:formatCode>
                <c:ptCount val="26"/>
                <c:pt idx="9">
                  <c:v>35.533296</c:v>
                </c:pt>
                <c:pt idx="10">
                  <c:v>38.202672</c:v>
                </c:pt>
                <c:pt idx="11">
                  <c:v>48.078560000000003</c:v>
                </c:pt>
                <c:pt idx="12">
                  <c:v>55.983808000000003</c:v>
                </c:pt>
                <c:pt idx="13">
                  <c:v>56.186655999999999</c:v>
                </c:pt>
                <c:pt idx="14">
                  <c:v>47.550671999999999</c:v>
                </c:pt>
                <c:pt idx="15">
                  <c:v>35.085008000000002</c:v>
                </c:pt>
                <c:pt idx="16">
                  <c:v>24.485296000000002</c:v>
                </c:pt>
                <c:pt idx="17">
                  <c:v>15.929311999999999</c:v>
                </c:pt>
                <c:pt idx="18">
                  <c:v>10.858432000000001</c:v>
                </c:pt>
                <c:pt idx="19">
                  <c:v>7.5972799999999996</c:v>
                </c:pt>
                <c:pt idx="20">
                  <c:v>5.4800959999999996</c:v>
                </c:pt>
                <c:pt idx="21">
                  <c:v>4.13856</c:v>
                </c:pt>
                <c:pt idx="22">
                  <c:v>3.3695360000000001</c:v>
                </c:pt>
                <c:pt idx="23">
                  <c:v>2.8181120000000002</c:v>
                </c:pt>
                <c:pt idx="24">
                  <c:v>2.4259840000000001</c:v>
                </c:pt>
                <c:pt idx="25">
                  <c:v>2.1468959999999999</c:v>
                </c:pt>
              </c:numCache>
            </c:numRef>
          </c:yVal>
        </c:ser>
        <c:ser>
          <c:idx val="9"/>
          <c:order val="9"/>
          <c:tx>
            <c:strRef>
              <c:f>SummaryByUnit!$A$53</c:f>
              <c:strCache>
                <c:ptCount val="1"/>
                <c:pt idx="0">
                  <c:v>Old Estimate of Observed Annual Red-Attack (published in 2010)</c:v>
                </c:pt>
              </c:strCache>
            </c:strRef>
          </c:tx>
          <c:spPr>
            <a:ln>
              <a:solidFill>
                <a:srgbClr val="0070C0"/>
              </a:solidFill>
            </a:ln>
          </c:spPr>
          <c:marker>
            <c:symbol val="diamond"/>
            <c:size val="9"/>
            <c:spPr>
              <a:solidFill>
                <a:srgbClr val="0070C0"/>
              </a:solidFill>
              <a:ln>
                <a:noFill/>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SummaryByUnit!$B$53:$L$53</c:f>
              <c:numCache>
                <c:formatCode>_(* #,##0_);_(* \(#,##0\);_(* "-"??_);_(@_)</c:formatCode>
                <c:ptCount val="11"/>
                <c:pt idx="0">
                  <c:v>5.6025919999999996</c:v>
                </c:pt>
                <c:pt idx="1">
                  <c:v>7.0038879999999999</c:v>
                </c:pt>
                <c:pt idx="2">
                  <c:v>12.3856</c:v>
                </c:pt>
                <c:pt idx="3">
                  <c:v>28.385648</c:v>
                </c:pt>
                <c:pt idx="4">
                  <c:v>54.533327999999997</c:v>
                </c:pt>
                <c:pt idx="5">
                  <c:v>78.848063999999994</c:v>
                </c:pt>
                <c:pt idx="6">
                  <c:v>140.17644799999999</c:v>
                </c:pt>
                <c:pt idx="7">
                  <c:v>113.634192</c:v>
                </c:pt>
                <c:pt idx="8">
                  <c:v>102.600576</c:v>
                </c:pt>
                <c:pt idx="9">
                  <c:v>41.436976000000001</c:v>
                </c:pt>
                <c:pt idx="10">
                  <c:v>45.401040000000002</c:v>
                </c:pt>
              </c:numCache>
            </c:numRef>
          </c:yVal>
        </c:ser>
        <c:ser>
          <c:idx val="10"/>
          <c:order val="10"/>
          <c:tx>
            <c:strRef>
              <c:f>SummaryByUnit!$A$54</c:f>
              <c:strCache>
                <c:ptCount val="1"/>
                <c:pt idx="0">
                  <c:v>Old Estimate of Projected Annual Red-Attack (published in 2010)</c:v>
                </c:pt>
              </c:strCache>
            </c:strRef>
          </c:tx>
          <c:spPr>
            <a:ln w="25400">
              <a:solidFill>
                <a:srgbClr val="0070C0"/>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SummaryByUnit!$B$54:$AA$54</c:f>
              <c:numCache>
                <c:formatCode>_(* #,##0_);_(* \(#,##0\);_(* "-"??_);_(@_)</c:formatCode>
                <c:ptCount val="26"/>
                <c:pt idx="10">
                  <c:v>45.401040000000002</c:v>
                </c:pt>
                <c:pt idx="11">
                  <c:v>44.571184000000002</c:v>
                </c:pt>
                <c:pt idx="12">
                  <c:v>48.702992000000002</c:v>
                </c:pt>
                <c:pt idx="13">
                  <c:v>46.254399999999997</c:v>
                </c:pt>
                <c:pt idx="14">
                  <c:v>39.332560000000001</c:v>
                </c:pt>
                <c:pt idx="15">
                  <c:v>30.754864000000001</c:v>
                </c:pt>
                <c:pt idx="16">
                  <c:v>22.323519999999998</c:v>
                </c:pt>
                <c:pt idx="17">
                  <c:v>15.484976</c:v>
                </c:pt>
                <c:pt idx="18">
                  <c:v>10.476224</c:v>
                </c:pt>
                <c:pt idx="19">
                  <c:v>7.3460320000000001</c:v>
                </c:pt>
                <c:pt idx="20">
                  <c:v>5.3110879999999998</c:v>
                </c:pt>
                <c:pt idx="21">
                  <c:v>4.2157600000000004</c:v>
                </c:pt>
                <c:pt idx="22">
                  <c:v>3.4536319999999998</c:v>
                </c:pt>
                <c:pt idx="23">
                  <c:v>2.9550879999999999</c:v>
                </c:pt>
                <c:pt idx="24">
                  <c:v>2.5965440000000002</c:v>
                </c:pt>
                <c:pt idx="25">
                  <c:v>2.3456959999999998</c:v>
                </c:pt>
              </c:numCache>
            </c:numRef>
          </c:yVal>
        </c:ser>
        <c:ser>
          <c:idx val="11"/>
          <c:order val="11"/>
          <c:tx>
            <c:strRef>
              <c:f>SummaryByUnit!$A$55</c:f>
              <c:strCache>
                <c:ptCount val="1"/>
                <c:pt idx="0">
                  <c:v>Old Estimate of Observed Annual Red-Attack (published in 2011)</c:v>
                </c:pt>
              </c:strCache>
            </c:strRef>
          </c:tx>
          <c:spPr>
            <a:ln>
              <a:solidFill>
                <a:schemeClr val="accent4">
                  <a:lumMod val="75000"/>
                </a:schemeClr>
              </a:solidFill>
            </a:ln>
          </c:spPr>
          <c:marker>
            <c:symbol val="triangle"/>
            <c:size val="7"/>
            <c:spPr>
              <a:solidFill>
                <a:schemeClr val="accent4">
                  <a:lumMod val="75000"/>
                </a:schemeClr>
              </a:solidFill>
              <a:ln>
                <a:solidFill>
                  <a:schemeClr val="accent4">
                    <a:lumMod val="75000"/>
                  </a:schemeClr>
                </a:solidFill>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SummaryByUnit!$B$55:$AA$55</c:f>
              <c:numCache>
                <c:formatCode>_(* #,##0_);_(* \(#,##0\);_(* "-"??_);_(@_)</c:formatCode>
                <c:ptCount val="26"/>
                <c:pt idx="0">
                  <c:v>5.617184</c:v>
                </c:pt>
                <c:pt idx="1">
                  <c:v>6.9708800000000002</c:v>
                </c:pt>
                <c:pt idx="2">
                  <c:v>12.431888000000001</c:v>
                </c:pt>
                <c:pt idx="3">
                  <c:v>28.276496000000002</c:v>
                </c:pt>
                <c:pt idx="4">
                  <c:v>54.464736000000002</c:v>
                </c:pt>
                <c:pt idx="5">
                  <c:v>78.962832000000006</c:v>
                </c:pt>
                <c:pt idx="6">
                  <c:v>139.99425600000001</c:v>
                </c:pt>
                <c:pt idx="7">
                  <c:v>113.64054400000001</c:v>
                </c:pt>
                <c:pt idx="8">
                  <c:v>104.62024</c:v>
                </c:pt>
                <c:pt idx="9">
                  <c:v>60.680655999999999</c:v>
                </c:pt>
                <c:pt idx="10">
                  <c:v>47.678848000000002</c:v>
                </c:pt>
                <c:pt idx="11">
                  <c:v>38.587248000000002</c:v>
                </c:pt>
              </c:numCache>
            </c:numRef>
          </c:yVal>
        </c:ser>
        <c:ser>
          <c:idx val="12"/>
          <c:order val="12"/>
          <c:tx>
            <c:strRef>
              <c:f>SummaryByUnit!$A$56</c:f>
              <c:strCache>
                <c:ptCount val="1"/>
                <c:pt idx="0">
                  <c:v>Old Estimate of Projected Annual Red-Attack (published in 2011)</c:v>
                </c:pt>
              </c:strCache>
            </c:strRef>
          </c:tx>
          <c:spPr>
            <a:ln w="25400">
              <a:solidFill>
                <a:schemeClr val="accent4">
                  <a:lumMod val="75000"/>
                </a:schemeClr>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SummaryByUnit!$B$56:$AA$56</c:f>
              <c:numCache>
                <c:formatCode>_(* #,##0_);_(* \(#,##0\);_(* "-"??_);_(@_)</c:formatCode>
                <c:ptCount val="26"/>
                <c:pt idx="11">
                  <c:v>38.587248000000002</c:v>
                </c:pt>
                <c:pt idx="12">
                  <c:v>33.747408</c:v>
                </c:pt>
                <c:pt idx="13">
                  <c:v>25.083168000000001</c:v>
                </c:pt>
                <c:pt idx="14">
                  <c:v>17.586511999999999</c:v>
                </c:pt>
                <c:pt idx="15">
                  <c:v>12.911248000000001</c:v>
                </c:pt>
                <c:pt idx="16">
                  <c:v>9.9837760000000006</c:v>
                </c:pt>
                <c:pt idx="17">
                  <c:v>8.5709759999999999</c:v>
                </c:pt>
                <c:pt idx="18">
                  <c:v>7.4812159999999999</c:v>
                </c:pt>
                <c:pt idx="19">
                  <c:v>6.8644319999999999</c:v>
                </c:pt>
                <c:pt idx="20">
                  <c:v>6.2450559999999999</c:v>
                </c:pt>
                <c:pt idx="21">
                  <c:v>5.6902720000000002</c:v>
                </c:pt>
                <c:pt idx="22">
                  <c:v>5.1458880000000002</c:v>
                </c:pt>
                <c:pt idx="23">
                  <c:v>4.5860320000000003</c:v>
                </c:pt>
                <c:pt idx="24">
                  <c:v>4.0189279999999998</c:v>
                </c:pt>
                <c:pt idx="25">
                  <c:v>3.714896</c:v>
                </c:pt>
              </c:numCache>
            </c:numRef>
          </c:yVal>
        </c:ser>
        <c:ser>
          <c:idx val="13"/>
          <c:order val="13"/>
          <c:tx>
            <c:strRef>
              <c:f>SummaryByUnit!$A$57</c:f>
              <c:strCache>
                <c:ptCount val="1"/>
                <c:pt idx="0">
                  <c:v>Current Estimate of Observed Annual Red-Attack (2012*)</c:v>
                </c:pt>
              </c:strCache>
            </c:strRef>
          </c:tx>
          <c:spPr>
            <a:ln>
              <a:solidFill>
                <a:srgbClr val="FF0000"/>
              </a:solidFill>
            </a:ln>
          </c:spPr>
          <c:marker>
            <c:spPr>
              <a:solidFill>
                <a:srgbClr val="FF0000"/>
              </a:solidFill>
              <a:ln>
                <a:solidFill>
                  <a:srgbClr val="FF0000"/>
                </a:solidFill>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SummaryByUnit!$B$57:$AA$57</c:f>
              <c:numCache>
                <c:formatCode>_(* #,##0_);_(* \(#,##0\);_(* "-"??_);_(@_)</c:formatCode>
                <c:ptCount val="26"/>
                <c:pt idx="0">
                  <c:v>5.607952</c:v>
                </c:pt>
                <c:pt idx="1">
                  <c:v>7.0031679999999996</c:v>
                </c:pt>
                <c:pt idx="2">
                  <c:v>12.324448</c:v>
                </c:pt>
                <c:pt idx="3">
                  <c:v>28.059552</c:v>
                </c:pt>
                <c:pt idx="4">
                  <c:v>54.161616000000002</c:v>
                </c:pt>
                <c:pt idx="5">
                  <c:v>78.686784000000003</c:v>
                </c:pt>
                <c:pt idx="6">
                  <c:v>139.81153599999999</c:v>
                </c:pt>
                <c:pt idx="7">
                  <c:v>112.88313599999999</c:v>
                </c:pt>
                <c:pt idx="8">
                  <c:v>103.89331199999999</c:v>
                </c:pt>
                <c:pt idx="9">
                  <c:v>60.506</c:v>
                </c:pt>
                <c:pt idx="10">
                  <c:v>47.311936000000003</c:v>
                </c:pt>
                <c:pt idx="11">
                  <c:v>39.799376000000002</c:v>
                </c:pt>
                <c:pt idx="12">
                  <c:v>19.914224000000001</c:v>
                </c:pt>
              </c:numCache>
            </c:numRef>
          </c:yVal>
        </c:ser>
        <c:ser>
          <c:idx val="14"/>
          <c:order val="14"/>
          <c:tx>
            <c:strRef>
              <c:f>SummaryByUnit!$A$58</c:f>
              <c:strCache>
                <c:ptCount val="1"/>
                <c:pt idx="0">
                  <c:v>Current Estimate of Projected Annual Red-Attack (2012*)</c:v>
                </c:pt>
              </c:strCache>
            </c:strRef>
          </c:tx>
          <c:spPr>
            <a:ln>
              <a:solidFill>
                <a:srgbClr val="FF0000"/>
              </a:solidFill>
              <a:prstDash val="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SummaryByUnit!$B$58:$AA$58</c:f>
              <c:numCache>
                <c:formatCode>_(* #,##0_);_(* \(#,##0\);_(* "-"??_);_(@_)</c:formatCode>
                <c:ptCount val="26"/>
                <c:pt idx="12">
                  <c:v>19.914224000000001</c:v>
                </c:pt>
                <c:pt idx="13">
                  <c:v>18.225216</c:v>
                </c:pt>
                <c:pt idx="14">
                  <c:v>13.223088000000001</c:v>
                </c:pt>
                <c:pt idx="15">
                  <c:v>9.1772799999999997</c:v>
                </c:pt>
                <c:pt idx="16">
                  <c:v>6.7836319999999999</c:v>
                </c:pt>
                <c:pt idx="17">
                  <c:v>5.2969119999999998</c:v>
                </c:pt>
                <c:pt idx="18">
                  <c:v>4.6837920000000004</c:v>
                </c:pt>
                <c:pt idx="19">
                  <c:v>4.3728959999999999</c:v>
                </c:pt>
                <c:pt idx="20">
                  <c:v>4.2814880000000004</c:v>
                </c:pt>
                <c:pt idx="21">
                  <c:v>4.1564480000000001</c:v>
                </c:pt>
                <c:pt idx="22">
                  <c:v>3.9199839999999999</c:v>
                </c:pt>
                <c:pt idx="23">
                  <c:v>3.7142559999999998</c:v>
                </c:pt>
                <c:pt idx="24">
                  <c:v>3.5078879999999999</c:v>
                </c:pt>
                <c:pt idx="25">
                  <c:v>3.2852960000000002</c:v>
                </c:pt>
              </c:numCache>
            </c:numRef>
          </c:yVal>
        </c:ser>
        <c:axId val="174364160"/>
        <c:axId val="174366080"/>
      </c:scatterChart>
      <c:valAx>
        <c:axId val="174364160"/>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34628190899115"/>
              <c:y val="0.9461663947797714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74366080"/>
        <c:crosses val="autoZero"/>
        <c:crossBetween val="midCat"/>
        <c:majorUnit val="2"/>
      </c:valAx>
      <c:valAx>
        <c:axId val="174366080"/>
        <c:scaling>
          <c:orientation val="minMax"/>
        </c:scaling>
        <c:axPos val="l"/>
        <c:title>
          <c:tx>
            <c:strRef>
              <c:f>SummaryByUnit!$C$1</c:f>
              <c:strCache>
                <c:ptCount val="1"/>
                <c:pt idx="0">
                  <c:v>Pine Volume Killed (millions of cubic metres)</c:v>
                </c:pt>
              </c:strCache>
            </c:strRef>
          </c:tx>
          <c:layout>
            <c:manualLayout>
              <c:xMode val="edge"/>
              <c:yMode val="edge"/>
              <c:x val="5.5493895671476137E-3"/>
              <c:y val="0.15898849511674079"/>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0.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74364160"/>
        <c:crosses val="autoZero"/>
        <c:crossBetween val="midCat"/>
      </c:valAx>
      <c:spPr>
        <a:noFill/>
        <a:ln w="25400">
          <a:noFill/>
        </a:ln>
      </c:spPr>
    </c:plotArea>
    <c:legend>
      <c:legendPos val="r"/>
      <c:layout>
        <c:manualLayout>
          <c:xMode val="edge"/>
          <c:yMode val="edge"/>
          <c:x val="0.6244913059563445"/>
          <c:y val="9.9510603588907065E-2"/>
          <c:w val="0.35610068719212551"/>
          <c:h val="0.47472393846364636"/>
        </c:manualLayout>
      </c:layout>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c:lang val="en-CA"/>
  <c:chart>
    <c:title>
      <c:tx>
        <c:strRef>
          <c:f>SummaryByUnit!$A$42</c:f>
          <c:strCache>
            <c:ptCount val="1"/>
            <c:pt idx="0">
              <c:v>Entire Province
Timber Harvesting Land Base</c:v>
            </c:pt>
          </c:strCache>
        </c:strRef>
      </c:tx>
      <c:layout>
        <c:manualLayout>
          <c:xMode val="edge"/>
          <c:yMode val="edge"/>
          <c:x val="0.35812060673326002"/>
          <c:y val="1.9575856443719453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1505734369219359"/>
          <c:y val="0.11256117455138678"/>
          <c:w val="0.82389937106918443"/>
          <c:h val="0.76019575856443988"/>
        </c:manualLayout>
      </c:layout>
      <c:scatterChart>
        <c:scatterStyle val="lineMarker"/>
        <c:ser>
          <c:idx val="0"/>
          <c:order val="0"/>
          <c:tx>
            <c:strRef>
              <c:f>SummaryByUnit!$A$59</c:f>
              <c:strCache>
                <c:ptCount val="1"/>
                <c:pt idx="0">
                  <c:v>Old Estimate of Observed Cumulative Attack (published in 2005)</c:v>
                </c:pt>
              </c:strCache>
            </c:strRef>
          </c:tx>
          <c:spPr>
            <a:ln w="38100">
              <a:solidFill>
                <a:srgbClr val="00CCFF"/>
              </a:solidFill>
              <a:prstDash val="solid"/>
            </a:ln>
          </c:spPr>
          <c:marker>
            <c:symbol val="diamond"/>
            <c:size val="6"/>
            <c:spPr>
              <a:solidFill>
                <a:srgbClr val="00CCFF"/>
              </a:solidFill>
              <a:ln>
                <a:solidFill>
                  <a:srgbClr val="00CCFF"/>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SummaryByUnit!$B$59:$AA$59</c:f>
              <c:numCache>
                <c:formatCode>_(* #,##0_);_(* \(#,##0\);_(* "-"??_);_(@_)</c:formatCode>
                <c:ptCount val="26"/>
                <c:pt idx="0">
                  <c:v>4.1770399999999999</c:v>
                </c:pt>
                <c:pt idx="1">
                  <c:v>10.232112000000001</c:v>
                </c:pt>
                <c:pt idx="2">
                  <c:v>21.879904</c:v>
                </c:pt>
                <c:pt idx="3">
                  <c:v>50.060015999999997</c:v>
                </c:pt>
                <c:pt idx="4">
                  <c:v>102.401312</c:v>
                </c:pt>
                <c:pt idx="5">
                  <c:v>172.46459200000001</c:v>
                </c:pt>
              </c:numCache>
            </c:numRef>
          </c:yVal>
        </c:ser>
        <c:ser>
          <c:idx val="1"/>
          <c:order val="1"/>
          <c:tx>
            <c:strRef>
              <c:f>SummaryByUnit!$A$60</c:f>
              <c:strCache>
                <c:ptCount val="1"/>
                <c:pt idx="0">
                  <c:v>Old Estimate of Projected Cumulative Attack (published in 2005)</c:v>
                </c:pt>
              </c:strCache>
            </c:strRef>
          </c:tx>
          <c:spPr>
            <a:ln w="25400">
              <a:solidFill>
                <a:srgbClr val="00CCFF"/>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SummaryByUnit!$B$60:$AA$60</c:f>
              <c:numCache>
                <c:formatCode>_(* #,##0_);_(* \(#,##0\);_(* "-"??_);_(@_)</c:formatCode>
                <c:ptCount val="26"/>
                <c:pt idx="5">
                  <c:v>172.46459200000001</c:v>
                </c:pt>
                <c:pt idx="6">
                  <c:v>254.87288000000001</c:v>
                </c:pt>
                <c:pt idx="7">
                  <c:v>349.094224</c:v>
                </c:pt>
                <c:pt idx="8">
                  <c:v>448.06903999999997</c:v>
                </c:pt>
                <c:pt idx="9">
                  <c:v>546.87089600000002</c:v>
                </c:pt>
                <c:pt idx="10">
                  <c:v>641.81327999999996</c:v>
                </c:pt>
                <c:pt idx="11">
                  <c:v>729.69603199999995</c:v>
                </c:pt>
                <c:pt idx="12">
                  <c:v>806.81206399999996</c:v>
                </c:pt>
                <c:pt idx="13">
                  <c:v>872.40043200000002</c:v>
                </c:pt>
                <c:pt idx="14">
                  <c:v>926.283008</c:v>
                </c:pt>
                <c:pt idx="15">
                  <c:v>969.86299199999996</c:v>
                </c:pt>
                <c:pt idx="16">
                  <c:v>1004.938944</c:v>
                </c:pt>
                <c:pt idx="17">
                  <c:v>1032.9547520000001</c:v>
                </c:pt>
                <c:pt idx="18">
                  <c:v>1055.1769119999999</c:v>
                </c:pt>
                <c:pt idx="19">
                  <c:v>1072.882112</c:v>
                </c:pt>
                <c:pt idx="20">
                  <c:v>1087.368512</c:v>
                </c:pt>
                <c:pt idx="21">
                  <c:v>1099.149056</c:v>
                </c:pt>
                <c:pt idx="22">
                  <c:v>1108.907856</c:v>
                </c:pt>
                <c:pt idx="23">
                  <c:v>1116.98848</c:v>
                </c:pt>
                <c:pt idx="24">
                  <c:v>1123.7837919999999</c:v>
                </c:pt>
                <c:pt idx="25">
                  <c:v>1129.519472</c:v>
                </c:pt>
              </c:numCache>
            </c:numRef>
          </c:yVal>
        </c:ser>
        <c:ser>
          <c:idx val="3"/>
          <c:order val="2"/>
          <c:tx>
            <c:strRef>
              <c:f>SummaryByUnit!$A$62</c:f>
              <c:strCache>
                <c:ptCount val="1"/>
                <c:pt idx="0">
                  <c:v>Old Estimate of Projected Cumulative Attack (published in 2006)</c:v>
                </c:pt>
              </c:strCache>
            </c:strRef>
          </c:tx>
          <c:spPr>
            <a:ln w="25400">
              <a:solidFill>
                <a:srgbClr val="FF9900"/>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SummaryByUnit!$B$62:$AA$62</c:f>
              <c:numCache>
                <c:formatCode>_(* #,##0_);_(* \(#,##0\);_(* "-"??_);_(@_)</c:formatCode>
                <c:ptCount val="26"/>
                <c:pt idx="6">
                  <c:v>329.41668800000002</c:v>
                </c:pt>
                <c:pt idx="7">
                  <c:v>452.50465600000001</c:v>
                </c:pt>
                <c:pt idx="8">
                  <c:v>575.34283200000004</c:v>
                </c:pt>
                <c:pt idx="9">
                  <c:v>692.0068</c:v>
                </c:pt>
                <c:pt idx="10">
                  <c:v>797.53385600000001</c:v>
                </c:pt>
                <c:pt idx="11">
                  <c:v>885.18848000000003</c:v>
                </c:pt>
                <c:pt idx="12">
                  <c:v>951.54243199999996</c:v>
                </c:pt>
                <c:pt idx="13">
                  <c:v>995.59727999999996</c:v>
                </c:pt>
                <c:pt idx="14">
                  <c:v>1021.819616</c:v>
                </c:pt>
                <c:pt idx="15">
                  <c:v>1036.3040960000001</c:v>
                </c:pt>
                <c:pt idx="16">
                  <c:v>1044.085376</c:v>
                </c:pt>
                <c:pt idx="17">
                  <c:v>1048.4661920000001</c:v>
                </c:pt>
                <c:pt idx="18">
                  <c:v>1051.067616</c:v>
                </c:pt>
                <c:pt idx="19">
                  <c:v>1052.882112</c:v>
                </c:pt>
                <c:pt idx="20">
                  <c:v>1054.28152</c:v>
                </c:pt>
                <c:pt idx="21">
                  <c:v>1055.405872</c:v>
                </c:pt>
                <c:pt idx="22">
                  <c:v>1056.3083360000001</c:v>
                </c:pt>
                <c:pt idx="23">
                  <c:v>1057.0811839999999</c:v>
                </c:pt>
                <c:pt idx="24">
                  <c:v>1057.763856</c:v>
                </c:pt>
                <c:pt idx="25">
                  <c:v>1058.3984479999999</c:v>
                </c:pt>
              </c:numCache>
            </c:numRef>
          </c:yVal>
        </c:ser>
        <c:ser>
          <c:idx val="4"/>
          <c:order val="3"/>
          <c:tx>
            <c:strRef>
              <c:f>SummaryByUnit!$A$63</c:f>
              <c:strCache>
                <c:ptCount val="1"/>
                <c:pt idx="0">
                  <c:v>Old Estimate of Observed Cumulative Attack (published in 2007)</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SummaryByUnit!$B$63:$AA$63</c:f>
              <c:numCache>
                <c:formatCode>_(* #,##0_);_(* \(#,##0\);_(* "-"??_);_(@_)</c:formatCode>
                <c:ptCount val="26"/>
                <c:pt idx="0">
                  <c:v>5.5302720000000001</c:v>
                </c:pt>
                <c:pt idx="1">
                  <c:v>12.423984000000001</c:v>
                </c:pt>
                <c:pt idx="2">
                  <c:v>24.907696000000001</c:v>
                </c:pt>
                <c:pt idx="3">
                  <c:v>53.38</c:v>
                </c:pt>
                <c:pt idx="4">
                  <c:v>107.79432</c:v>
                </c:pt>
                <c:pt idx="5">
                  <c:v>186.54803200000001</c:v>
                </c:pt>
                <c:pt idx="6">
                  <c:v>326.53404799999998</c:v>
                </c:pt>
                <c:pt idx="7">
                  <c:v>434.25272000000001</c:v>
                </c:pt>
              </c:numCache>
            </c:numRef>
          </c:yVal>
        </c:ser>
        <c:ser>
          <c:idx val="5"/>
          <c:order val="4"/>
          <c:tx>
            <c:strRef>
              <c:f>SummaryByUnit!$A$64</c:f>
              <c:strCache>
                <c:ptCount val="1"/>
                <c:pt idx="0">
                  <c:v>Old Estimate of Projected Cumulative Attack (published in 2007)</c:v>
                </c:pt>
              </c:strCache>
            </c:strRef>
          </c:tx>
          <c:spPr>
            <a:ln w="25400">
              <a:solidFill>
                <a:srgbClr val="FF00FF"/>
              </a:solidFill>
              <a:prstDash val="sysDash"/>
            </a:ln>
          </c:spPr>
          <c:marker>
            <c:symbol val="square"/>
            <c:size val="6"/>
            <c:spPr>
              <a:noFill/>
              <a:ln w="9525">
                <a:noFill/>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SummaryByUnit!$B$64:$AA$64</c:f>
              <c:numCache>
                <c:formatCode>_(* #,##0_);_(* \(#,##0\);_(* "-"??_);_(@_)</c:formatCode>
                <c:ptCount val="26"/>
                <c:pt idx="7">
                  <c:v>434.25272000000001</c:v>
                </c:pt>
                <c:pt idx="8">
                  <c:v>529.31511999999998</c:v>
                </c:pt>
                <c:pt idx="9">
                  <c:v>620.84486400000003</c:v>
                </c:pt>
                <c:pt idx="10">
                  <c:v>709.24195199999997</c:v>
                </c:pt>
                <c:pt idx="11">
                  <c:v>792.62825599999996</c:v>
                </c:pt>
                <c:pt idx="12">
                  <c:v>864.12593600000002</c:v>
                </c:pt>
                <c:pt idx="13">
                  <c:v>918.79321600000003</c:v>
                </c:pt>
                <c:pt idx="14">
                  <c:v>956.06</c:v>
                </c:pt>
                <c:pt idx="15">
                  <c:v>979.46096</c:v>
                </c:pt>
                <c:pt idx="16">
                  <c:v>993.46518400000002</c:v>
                </c:pt>
                <c:pt idx="17">
                  <c:v>1001.8636</c:v>
                </c:pt>
                <c:pt idx="18">
                  <c:v>1007.098432</c:v>
                </c:pt>
                <c:pt idx="19">
                  <c:v>1010.4892</c:v>
                </c:pt>
                <c:pt idx="20">
                  <c:v>1012.99304</c:v>
                </c:pt>
                <c:pt idx="21">
                  <c:v>1014.84264</c:v>
                </c:pt>
                <c:pt idx="22">
                  <c:v>1016.364864</c:v>
                </c:pt>
                <c:pt idx="23">
                  <c:v>1017.639152</c:v>
                </c:pt>
                <c:pt idx="24">
                  <c:v>1018.731216</c:v>
                </c:pt>
                <c:pt idx="25">
                  <c:v>1019.720384</c:v>
                </c:pt>
              </c:numCache>
            </c:numRef>
          </c:yVal>
        </c:ser>
        <c:ser>
          <c:idx val="2"/>
          <c:order val="5"/>
          <c:tx>
            <c:strRef>
              <c:f>SummaryByUnit!$A$65</c:f>
              <c:strCache>
                <c:ptCount val="1"/>
                <c:pt idx="0">
                  <c:v>Old Estimate of Observed Cumulative Attack (published in 2008)</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SummaryByUnit!$B$65:$AA$65</c:f>
              <c:numCache>
                <c:formatCode>_(* #,##0_);_(* \(#,##0\);_(* "-"??_);_(@_)</c:formatCode>
                <c:ptCount val="26"/>
                <c:pt idx="0">
                  <c:v>5.6459840000000003</c:v>
                </c:pt>
                <c:pt idx="1">
                  <c:v>12.662000000000001</c:v>
                </c:pt>
                <c:pt idx="2">
                  <c:v>25.115120000000001</c:v>
                </c:pt>
                <c:pt idx="3">
                  <c:v>53.642671999999997</c:v>
                </c:pt>
                <c:pt idx="4">
                  <c:v>108.315472</c:v>
                </c:pt>
                <c:pt idx="5">
                  <c:v>187.59313599999999</c:v>
                </c:pt>
                <c:pt idx="6">
                  <c:v>328.20947200000001</c:v>
                </c:pt>
                <c:pt idx="7">
                  <c:v>442.76699200000002</c:v>
                </c:pt>
                <c:pt idx="8">
                  <c:v>541.79553599999997</c:v>
                </c:pt>
              </c:numCache>
            </c:numRef>
          </c:yVal>
        </c:ser>
        <c:ser>
          <c:idx val="6"/>
          <c:order val="6"/>
          <c:tx>
            <c:strRef>
              <c:f>SummaryByUnit!$A$66</c:f>
              <c:strCache>
                <c:ptCount val="1"/>
                <c:pt idx="0">
                  <c:v>Old Estimate of Projected Cumulative Attack (published in 2008)</c:v>
                </c:pt>
              </c:strCache>
            </c:strRef>
          </c:tx>
          <c:spPr>
            <a:ln w="25400">
              <a:solidFill>
                <a:srgbClr val="008000"/>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SummaryByUnit!$B$66:$AA$66</c:f>
              <c:numCache>
                <c:formatCode>_(* #,##0_);_(* \(#,##0\);_(* "-"??_);_(@_)</c:formatCode>
                <c:ptCount val="26"/>
                <c:pt idx="8">
                  <c:v>541.79553599999997</c:v>
                </c:pt>
                <c:pt idx="9">
                  <c:v>619.76516800000002</c:v>
                </c:pt>
                <c:pt idx="10">
                  <c:v>693.37648000000002</c:v>
                </c:pt>
                <c:pt idx="11">
                  <c:v>766.07680000000005</c:v>
                </c:pt>
                <c:pt idx="12">
                  <c:v>833.97311999999999</c:v>
                </c:pt>
                <c:pt idx="13">
                  <c:v>889.94969600000002</c:v>
                </c:pt>
                <c:pt idx="14">
                  <c:v>930.03947200000005</c:v>
                </c:pt>
                <c:pt idx="15">
                  <c:v>955.95401600000002</c:v>
                </c:pt>
                <c:pt idx="16">
                  <c:v>972.00694399999998</c:v>
                </c:pt>
                <c:pt idx="17">
                  <c:v>981.76342399999999</c:v>
                </c:pt>
                <c:pt idx="18">
                  <c:v>987.98835199999996</c:v>
                </c:pt>
                <c:pt idx="19">
                  <c:v>992.33608000000004</c:v>
                </c:pt>
                <c:pt idx="20">
                  <c:v>995.58889599999998</c:v>
                </c:pt>
                <c:pt idx="21">
                  <c:v>998.09518400000002</c:v>
                </c:pt>
                <c:pt idx="22">
                  <c:v>1000.256448</c:v>
                </c:pt>
                <c:pt idx="23">
                  <c:v>1002.094656</c:v>
                </c:pt>
                <c:pt idx="24">
                  <c:v>1003.7299839999999</c:v>
                </c:pt>
                <c:pt idx="25">
                  <c:v>1005.151168</c:v>
                </c:pt>
              </c:numCache>
            </c:numRef>
          </c:yVal>
        </c:ser>
        <c:ser>
          <c:idx val="7"/>
          <c:order val="7"/>
          <c:tx>
            <c:strRef>
              <c:f>SummaryByUnit!$A$67</c:f>
              <c:strCache>
                <c:ptCount val="1"/>
                <c:pt idx="0">
                  <c:v>Old Estimate of Observed Cumulative Attack (published in 2009)</c:v>
                </c:pt>
              </c:strCache>
            </c:strRef>
          </c:tx>
          <c:spPr>
            <a:ln w="38100">
              <a:solidFill>
                <a:srgbClr val="993366"/>
              </a:solidFill>
              <a:prstDash val="solid"/>
            </a:ln>
          </c:spPr>
          <c:marker>
            <c:symbol val="square"/>
            <c:size val="6"/>
            <c:spPr>
              <a:solidFill>
                <a:srgbClr val="993366"/>
              </a:solidFill>
              <a:ln>
                <a:solidFill>
                  <a:srgbClr val="993366"/>
                </a:solidFill>
                <a:prstDash val="solid"/>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SummaryByUnit!$B$67:$AA$67</c:f>
              <c:numCache>
                <c:formatCode>_(* #,##0_);_(* \(#,##0\);_(* "-"??_);_(@_)</c:formatCode>
                <c:ptCount val="26"/>
                <c:pt idx="0">
                  <c:v>5.5806880000000003</c:v>
                </c:pt>
                <c:pt idx="1">
                  <c:v>12.552144</c:v>
                </c:pt>
                <c:pt idx="2">
                  <c:v>24.976448000000001</c:v>
                </c:pt>
                <c:pt idx="3">
                  <c:v>53.259743999999998</c:v>
                </c:pt>
                <c:pt idx="4">
                  <c:v>107.679632</c:v>
                </c:pt>
                <c:pt idx="5">
                  <c:v>186.43417600000001</c:v>
                </c:pt>
                <c:pt idx="6">
                  <c:v>326.16860800000001</c:v>
                </c:pt>
                <c:pt idx="7">
                  <c:v>439.83091200000001</c:v>
                </c:pt>
                <c:pt idx="8">
                  <c:v>542.73657600000001</c:v>
                </c:pt>
                <c:pt idx="9">
                  <c:v>578.26987199999996</c:v>
                </c:pt>
              </c:numCache>
            </c:numRef>
          </c:yVal>
        </c:ser>
        <c:ser>
          <c:idx val="8"/>
          <c:order val="8"/>
          <c:tx>
            <c:strRef>
              <c:f>SummaryByUnit!$A$68</c:f>
              <c:strCache>
                <c:ptCount val="1"/>
                <c:pt idx="0">
                  <c:v>Old Estimate of Projected Cumulative Attack (published in 2009)</c:v>
                </c:pt>
              </c:strCache>
            </c:strRef>
          </c:tx>
          <c:spPr>
            <a:ln w="25400">
              <a:solidFill>
                <a:srgbClr val="993366"/>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SummaryByUnit!$B$68:$AA$68</c:f>
              <c:numCache>
                <c:formatCode>_(* #,##0_);_(* \(#,##0\);_(* "-"??_);_(@_)</c:formatCode>
                <c:ptCount val="26"/>
                <c:pt idx="9">
                  <c:v>578.26987199999996</c:v>
                </c:pt>
                <c:pt idx="10">
                  <c:v>616.47254399999997</c:v>
                </c:pt>
                <c:pt idx="11">
                  <c:v>664.55110400000001</c:v>
                </c:pt>
                <c:pt idx="12">
                  <c:v>720.53491199999996</c:v>
                </c:pt>
                <c:pt idx="13">
                  <c:v>776.72156800000005</c:v>
                </c:pt>
                <c:pt idx="14">
                  <c:v>824.27224000000001</c:v>
                </c:pt>
                <c:pt idx="15">
                  <c:v>859.35724800000003</c:v>
                </c:pt>
                <c:pt idx="16">
                  <c:v>883.84254399999998</c:v>
                </c:pt>
                <c:pt idx="17">
                  <c:v>899.77185599999996</c:v>
                </c:pt>
                <c:pt idx="18">
                  <c:v>910.63028799999995</c:v>
                </c:pt>
                <c:pt idx="19">
                  <c:v>918.22756800000002</c:v>
                </c:pt>
                <c:pt idx="20">
                  <c:v>923.70766400000002</c:v>
                </c:pt>
                <c:pt idx="21">
                  <c:v>927.84622400000001</c:v>
                </c:pt>
                <c:pt idx="22">
                  <c:v>931.21576000000005</c:v>
                </c:pt>
                <c:pt idx="23">
                  <c:v>934.03387199999997</c:v>
                </c:pt>
                <c:pt idx="24">
                  <c:v>936.45985599999995</c:v>
                </c:pt>
                <c:pt idx="25">
                  <c:v>938.60675200000003</c:v>
                </c:pt>
              </c:numCache>
            </c:numRef>
          </c:yVal>
        </c:ser>
        <c:ser>
          <c:idx val="9"/>
          <c:order val="9"/>
          <c:tx>
            <c:strRef>
              <c:f>SummaryByUnit!$A$69</c:f>
              <c:strCache>
                <c:ptCount val="1"/>
                <c:pt idx="0">
                  <c:v>Old Estimate of Observed Cumulative Attack (published in 2010)</c:v>
                </c:pt>
              </c:strCache>
            </c:strRef>
          </c:tx>
          <c:spPr>
            <a:ln>
              <a:solidFill>
                <a:srgbClr val="0070C0"/>
              </a:solidFill>
            </a:ln>
          </c:spPr>
          <c:marker>
            <c:symbol val="diamond"/>
            <c:size val="9"/>
            <c:spPr>
              <a:solidFill>
                <a:srgbClr val="0070C0"/>
              </a:solidFill>
              <a:ln>
                <a:noFill/>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SummaryByUnit!$B$69:$AA$69</c:f>
              <c:numCache>
                <c:formatCode>_(* #,##0_);_(* \(#,##0\);_(* "-"??_);_(@_)</c:formatCode>
                <c:ptCount val="26"/>
                <c:pt idx="0">
                  <c:v>5.6025919999999996</c:v>
                </c:pt>
                <c:pt idx="1">
                  <c:v>12.606479999999999</c:v>
                </c:pt>
                <c:pt idx="2">
                  <c:v>24.992080000000001</c:v>
                </c:pt>
                <c:pt idx="3">
                  <c:v>53.377727999999998</c:v>
                </c:pt>
                <c:pt idx="4">
                  <c:v>107.911056</c:v>
                </c:pt>
                <c:pt idx="5">
                  <c:v>186.75912</c:v>
                </c:pt>
                <c:pt idx="6">
                  <c:v>326.93556799999999</c:v>
                </c:pt>
                <c:pt idx="7">
                  <c:v>440.56975999999997</c:v>
                </c:pt>
                <c:pt idx="8">
                  <c:v>543.17033600000002</c:v>
                </c:pt>
                <c:pt idx="9">
                  <c:v>584.60731199999998</c:v>
                </c:pt>
                <c:pt idx="10">
                  <c:v>630.00835199999995</c:v>
                </c:pt>
              </c:numCache>
            </c:numRef>
          </c:yVal>
        </c:ser>
        <c:ser>
          <c:idx val="10"/>
          <c:order val="10"/>
          <c:tx>
            <c:strRef>
              <c:f>SummaryByUnit!$A$70</c:f>
              <c:strCache>
                <c:ptCount val="1"/>
                <c:pt idx="0">
                  <c:v>Old Estimate of Projected Cumulative Attack (published in 2010)</c:v>
                </c:pt>
              </c:strCache>
            </c:strRef>
          </c:tx>
          <c:spPr>
            <a:ln w="25400">
              <a:solidFill>
                <a:srgbClr val="0070C0"/>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SummaryByUnit!$B$70:$AA$70</c:f>
              <c:numCache>
                <c:formatCode>_(* #,##0_);_(* \(#,##0\);_(* "-"??_);_(@_)</c:formatCode>
                <c:ptCount val="26"/>
                <c:pt idx="10">
                  <c:v>630.00835199999995</c:v>
                </c:pt>
                <c:pt idx="11">
                  <c:v>674.57953599999996</c:v>
                </c:pt>
                <c:pt idx="12">
                  <c:v>723.28252799999996</c:v>
                </c:pt>
                <c:pt idx="13">
                  <c:v>769.53692799999999</c:v>
                </c:pt>
                <c:pt idx="14">
                  <c:v>808.86948800000005</c:v>
                </c:pt>
                <c:pt idx="15">
                  <c:v>839.62435200000004</c:v>
                </c:pt>
                <c:pt idx="16">
                  <c:v>861.94787199999996</c:v>
                </c:pt>
                <c:pt idx="17">
                  <c:v>877.43284800000004</c:v>
                </c:pt>
                <c:pt idx="18">
                  <c:v>887.90907200000004</c:v>
                </c:pt>
                <c:pt idx="19">
                  <c:v>895.25510399999996</c:v>
                </c:pt>
                <c:pt idx="20">
                  <c:v>900.566192</c:v>
                </c:pt>
                <c:pt idx="21">
                  <c:v>904.78195200000005</c:v>
                </c:pt>
                <c:pt idx="22">
                  <c:v>908.23558400000002</c:v>
                </c:pt>
                <c:pt idx="23">
                  <c:v>911.19067199999995</c:v>
                </c:pt>
                <c:pt idx="24">
                  <c:v>913.78721599999994</c:v>
                </c:pt>
                <c:pt idx="25">
                  <c:v>916.13291200000003</c:v>
                </c:pt>
              </c:numCache>
            </c:numRef>
          </c:yVal>
        </c:ser>
        <c:ser>
          <c:idx val="11"/>
          <c:order val="11"/>
          <c:tx>
            <c:strRef>
              <c:f>SummaryByUnit!$A$71</c:f>
              <c:strCache>
                <c:ptCount val="1"/>
                <c:pt idx="0">
                  <c:v>Old Estimate of Observed Cumulative Attack (published in 2011)</c:v>
                </c:pt>
              </c:strCache>
            </c:strRef>
          </c:tx>
          <c:spPr>
            <a:ln>
              <a:solidFill>
                <a:schemeClr val="accent4">
                  <a:lumMod val="75000"/>
                </a:schemeClr>
              </a:solidFill>
            </a:ln>
          </c:spPr>
          <c:marker>
            <c:symbol val="triangle"/>
            <c:size val="7"/>
            <c:spPr>
              <a:solidFill>
                <a:schemeClr val="accent4">
                  <a:lumMod val="75000"/>
                </a:schemeClr>
              </a:solidFill>
              <a:ln>
                <a:solidFill>
                  <a:schemeClr val="accent4">
                    <a:lumMod val="75000"/>
                  </a:schemeClr>
                </a:solidFill>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SummaryByUnit!$B$71:$AA$71</c:f>
              <c:numCache>
                <c:formatCode>_(* #,##0_);_(* \(#,##0\);_(* "-"??_);_(@_)</c:formatCode>
                <c:ptCount val="26"/>
                <c:pt idx="0">
                  <c:v>5.617184</c:v>
                </c:pt>
                <c:pt idx="1">
                  <c:v>12.588063999999999</c:v>
                </c:pt>
                <c:pt idx="2">
                  <c:v>25.019952</c:v>
                </c:pt>
                <c:pt idx="3">
                  <c:v>53.296447999999998</c:v>
                </c:pt>
                <c:pt idx="4">
                  <c:v>107.761184</c:v>
                </c:pt>
                <c:pt idx="5">
                  <c:v>186.72401600000001</c:v>
                </c:pt>
                <c:pt idx="6">
                  <c:v>326.71827200000001</c:v>
                </c:pt>
                <c:pt idx="7">
                  <c:v>440.35881599999999</c:v>
                </c:pt>
                <c:pt idx="8">
                  <c:v>544.97905600000001</c:v>
                </c:pt>
                <c:pt idx="9">
                  <c:v>605.65971200000001</c:v>
                </c:pt>
                <c:pt idx="10">
                  <c:v>653.33856000000003</c:v>
                </c:pt>
                <c:pt idx="11">
                  <c:v>691.92580799999996</c:v>
                </c:pt>
              </c:numCache>
            </c:numRef>
          </c:yVal>
        </c:ser>
        <c:ser>
          <c:idx val="12"/>
          <c:order val="12"/>
          <c:tx>
            <c:strRef>
              <c:f>SummaryByUnit!$A$72</c:f>
              <c:strCache>
                <c:ptCount val="1"/>
                <c:pt idx="0">
                  <c:v>Old Estimate of Projected Cumulative Attack (published in 2011)</c:v>
                </c:pt>
              </c:strCache>
            </c:strRef>
          </c:tx>
          <c:spPr>
            <a:ln w="25400">
              <a:solidFill>
                <a:schemeClr val="accent4">
                  <a:lumMod val="75000"/>
                </a:schemeClr>
              </a:solidFill>
              <a:prstDash val="sys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SummaryByUnit!$B$72:$AA$72</c:f>
              <c:numCache>
                <c:formatCode>_(* #,##0_);_(* \(#,##0\);_(* "-"??_);_(@_)</c:formatCode>
                <c:ptCount val="26"/>
                <c:pt idx="11">
                  <c:v>691.92580799999996</c:v>
                </c:pt>
                <c:pt idx="12">
                  <c:v>725.67321600000002</c:v>
                </c:pt>
                <c:pt idx="13">
                  <c:v>750.75638400000003</c:v>
                </c:pt>
                <c:pt idx="14">
                  <c:v>768.342896</c:v>
                </c:pt>
                <c:pt idx="15">
                  <c:v>781.254144</c:v>
                </c:pt>
                <c:pt idx="16">
                  <c:v>791.23792000000003</c:v>
                </c:pt>
                <c:pt idx="17">
                  <c:v>799.808896</c:v>
                </c:pt>
                <c:pt idx="18">
                  <c:v>807.29011200000002</c:v>
                </c:pt>
                <c:pt idx="19">
                  <c:v>814.15454399999999</c:v>
                </c:pt>
                <c:pt idx="20">
                  <c:v>820.39959999999996</c:v>
                </c:pt>
                <c:pt idx="21">
                  <c:v>826.08987200000001</c:v>
                </c:pt>
                <c:pt idx="22">
                  <c:v>831.23576000000003</c:v>
                </c:pt>
                <c:pt idx="23">
                  <c:v>835.82179199999996</c:v>
                </c:pt>
                <c:pt idx="24">
                  <c:v>839.84072000000003</c:v>
                </c:pt>
                <c:pt idx="25">
                  <c:v>843.55561599999999</c:v>
                </c:pt>
              </c:numCache>
            </c:numRef>
          </c:yVal>
        </c:ser>
        <c:ser>
          <c:idx val="13"/>
          <c:order val="13"/>
          <c:tx>
            <c:strRef>
              <c:f>SummaryByUnit!$A$73</c:f>
              <c:strCache>
                <c:ptCount val="1"/>
                <c:pt idx="0">
                  <c:v>Current Estimate of Observed Cumulative Attack (2012*)</c:v>
                </c:pt>
              </c:strCache>
            </c:strRef>
          </c:tx>
          <c:spPr>
            <a:ln>
              <a:solidFill>
                <a:srgbClr val="FF0000"/>
              </a:solidFill>
            </a:ln>
          </c:spPr>
          <c:marker>
            <c:spPr>
              <a:solidFill>
                <a:srgbClr val="FF0000"/>
              </a:solidFill>
              <a:ln>
                <a:solidFill>
                  <a:srgbClr val="FF0000"/>
                </a:solidFill>
              </a:ln>
            </c:spPr>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SummaryByUnit!$B$73:$AA$73</c:f>
              <c:numCache>
                <c:formatCode>_(* #,##0_);_(* \(#,##0\);_(* "-"??_);_(@_)</c:formatCode>
                <c:ptCount val="26"/>
                <c:pt idx="0">
                  <c:v>5.607952</c:v>
                </c:pt>
                <c:pt idx="1">
                  <c:v>12.61112</c:v>
                </c:pt>
                <c:pt idx="2">
                  <c:v>24.935568</c:v>
                </c:pt>
                <c:pt idx="3">
                  <c:v>52.99512</c:v>
                </c:pt>
                <c:pt idx="4">
                  <c:v>107.156736</c:v>
                </c:pt>
                <c:pt idx="5">
                  <c:v>185.84352000000001</c:v>
                </c:pt>
                <c:pt idx="6">
                  <c:v>325.655056</c:v>
                </c:pt>
                <c:pt idx="7">
                  <c:v>438.53819199999998</c:v>
                </c:pt>
                <c:pt idx="8">
                  <c:v>542.43150400000002</c:v>
                </c:pt>
                <c:pt idx="9">
                  <c:v>602.93750399999999</c:v>
                </c:pt>
                <c:pt idx="10">
                  <c:v>650.24944000000005</c:v>
                </c:pt>
                <c:pt idx="11">
                  <c:v>690.04881599999999</c:v>
                </c:pt>
                <c:pt idx="12">
                  <c:v>709.96303999999998</c:v>
                </c:pt>
              </c:numCache>
            </c:numRef>
          </c:yVal>
        </c:ser>
        <c:ser>
          <c:idx val="14"/>
          <c:order val="14"/>
          <c:tx>
            <c:strRef>
              <c:f>SummaryByUnit!$A$74</c:f>
              <c:strCache>
                <c:ptCount val="1"/>
                <c:pt idx="0">
                  <c:v>Current Estimate of Projected Cumulative Attack (2012*)</c:v>
                </c:pt>
              </c:strCache>
            </c:strRef>
          </c:tx>
          <c:spPr>
            <a:ln>
              <a:solidFill>
                <a:srgbClr val="FF0000"/>
              </a:solidFill>
              <a:prstDash val="dash"/>
            </a:ln>
          </c:spPr>
          <c:marker>
            <c:symbol val="none"/>
          </c:marker>
          <c:xVal>
            <c:numRef>
              <c:f>SummaryByUnit!$B$42:$AA$42</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SummaryByUnit!$B$74:$AA$74</c:f>
              <c:numCache>
                <c:formatCode>_(* #,##0_);_(* \(#,##0\);_(* "-"??_);_(@_)</c:formatCode>
                <c:ptCount val="26"/>
                <c:pt idx="12">
                  <c:v>709.96303999999998</c:v>
                </c:pt>
                <c:pt idx="13">
                  <c:v>728.18825600000002</c:v>
                </c:pt>
                <c:pt idx="14">
                  <c:v>741.41134399999999</c:v>
                </c:pt>
                <c:pt idx="15">
                  <c:v>750.58862399999998</c:v>
                </c:pt>
                <c:pt idx="16">
                  <c:v>757.37225599999999</c:v>
                </c:pt>
                <c:pt idx="17">
                  <c:v>762.66916800000001</c:v>
                </c:pt>
                <c:pt idx="18">
                  <c:v>767.35296000000005</c:v>
                </c:pt>
                <c:pt idx="19">
                  <c:v>771.72585600000002</c:v>
                </c:pt>
                <c:pt idx="20">
                  <c:v>776.00734399999999</c:v>
                </c:pt>
                <c:pt idx="21">
                  <c:v>780.16379199999994</c:v>
                </c:pt>
                <c:pt idx="22">
                  <c:v>784.08377599999994</c:v>
                </c:pt>
                <c:pt idx="23">
                  <c:v>787.79803200000003</c:v>
                </c:pt>
                <c:pt idx="24">
                  <c:v>791.30592000000001</c:v>
                </c:pt>
                <c:pt idx="25">
                  <c:v>794.59121600000003</c:v>
                </c:pt>
              </c:numCache>
            </c:numRef>
          </c:yVal>
        </c:ser>
        <c:axId val="174897792"/>
        <c:axId val="174786048"/>
      </c:scatterChart>
      <c:valAx>
        <c:axId val="174897792"/>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5094339622641505"/>
              <c:y val="0.94453507340946163"/>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74786048"/>
        <c:crosses val="autoZero"/>
        <c:crossBetween val="midCat"/>
        <c:majorUnit val="2"/>
      </c:valAx>
      <c:valAx>
        <c:axId val="174786048"/>
        <c:scaling>
          <c:orientation val="minMax"/>
        </c:scaling>
        <c:axPos val="l"/>
        <c:title>
          <c:tx>
            <c:strRef>
              <c:f>SummaryByUnit!$C$1</c:f>
              <c:strCache>
                <c:ptCount val="1"/>
                <c:pt idx="0">
                  <c:v>Pine Volume Killed (millions of cubic metres)</c:v>
                </c:pt>
              </c:strCache>
            </c:strRef>
          </c:tx>
          <c:layout>
            <c:manualLayout>
              <c:xMode val="edge"/>
              <c:yMode val="edge"/>
              <c:x val="7.0292267850536778E-3"/>
              <c:y val="0.17421416123963299"/>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74897792"/>
        <c:crosses val="autoZero"/>
        <c:crossBetween val="midCat"/>
      </c:valAx>
      <c:spPr>
        <a:noFill/>
        <a:ln w="25400">
          <a:noFill/>
        </a:ln>
      </c:spPr>
    </c:plotArea>
    <c:legend>
      <c:legendPos val="r"/>
      <c:layout>
        <c:manualLayout>
          <c:xMode val="edge"/>
          <c:yMode val="edge"/>
          <c:x val="0.61450240473547912"/>
          <c:y val="0.47362697117998942"/>
          <c:w val="0.37243809007780815"/>
          <c:h val="0.38934203371397508"/>
        </c:manualLayout>
      </c:layout>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c:lang val="en-CA"/>
  <c:chart>
    <c:plotArea>
      <c:layout>
        <c:manualLayout>
          <c:layoutTarget val="inner"/>
          <c:xMode val="edge"/>
          <c:yMode val="edge"/>
          <c:x val="7.1032186459489471E-2"/>
          <c:y val="3.7520391517128882E-2"/>
          <c:w val="0.90233074361820198"/>
          <c:h val="0.88743882544861341"/>
        </c:manualLayout>
      </c:layout>
      <c:lineChart>
        <c:grouping val="standard"/>
        <c:ser>
          <c:idx val="19"/>
          <c:order val="0"/>
          <c:tx>
            <c:strRef>
              <c:f>AnnKillSummary!$AF$23</c:f>
              <c:strCache>
                <c:ptCount val="1"/>
                <c:pt idx="0">
                  <c:v>Quesnel TSA</c:v>
                </c:pt>
              </c:strCache>
            </c:strRef>
          </c:tx>
          <c:spPr>
            <a:ln w="25400">
              <a:solidFill>
                <a:srgbClr val="FFCC0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AnnKillSummary!$AG$23:$BF$23</c:f>
              <c:numCache>
                <c:formatCode>_(* #,##0_);_(* \(#,##0\);_(* "-"??_);_(@_)</c:formatCode>
                <c:ptCount val="26"/>
                <c:pt idx="0">
                  <c:v>1058080</c:v>
                </c:pt>
                <c:pt idx="1">
                  <c:v>1477216</c:v>
                </c:pt>
                <c:pt idx="2">
                  <c:v>2851568</c:v>
                </c:pt>
                <c:pt idx="3">
                  <c:v>6265632</c:v>
                </c:pt>
                <c:pt idx="4">
                  <c:v>14472992</c:v>
                </c:pt>
                <c:pt idx="5">
                  <c:v>21886768</c:v>
                </c:pt>
                <c:pt idx="6">
                  <c:v>23784800</c:v>
                </c:pt>
                <c:pt idx="7">
                  <c:v>11795584</c:v>
                </c:pt>
                <c:pt idx="8">
                  <c:v>5059104</c:v>
                </c:pt>
                <c:pt idx="9">
                  <c:v>896432</c:v>
                </c:pt>
                <c:pt idx="10">
                  <c:v>126368</c:v>
                </c:pt>
                <c:pt idx="11">
                  <c:v>2192</c:v>
                </c:pt>
                <c:pt idx="12">
                  <c:v>416</c:v>
                </c:pt>
                <c:pt idx="13">
                  <c:v>384</c:v>
                </c:pt>
                <c:pt idx="14">
                  <c:v>448</c:v>
                </c:pt>
                <c:pt idx="15">
                  <c:v>544</c:v>
                </c:pt>
                <c:pt idx="16">
                  <c:v>480</c:v>
                </c:pt>
                <c:pt idx="17">
                  <c:v>1552</c:v>
                </c:pt>
                <c:pt idx="18">
                  <c:v>1168</c:v>
                </c:pt>
                <c:pt idx="19">
                  <c:v>2192</c:v>
                </c:pt>
                <c:pt idx="20">
                  <c:v>1872</c:v>
                </c:pt>
                <c:pt idx="21">
                  <c:v>1360</c:v>
                </c:pt>
                <c:pt idx="22">
                  <c:v>656</c:v>
                </c:pt>
                <c:pt idx="23">
                  <c:v>2384</c:v>
                </c:pt>
                <c:pt idx="24">
                  <c:v>2112</c:v>
                </c:pt>
                <c:pt idx="25">
                  <c:v>3008</c:v>
                </c:pt>
              </c:numCache>
            </c:numRef>
          </c:val>
        </c:ser>
        <c:ser>
          <c:idx val="21"/>
          <c:order val="1"/>
          <c:tx>
            <c:strRef>
              <c:f>AnnKillSummary!$AF$25</c:f>
              <c:strCache>
                <c:ptCount val="1"/>
                <c:pt idx="0">
                  <c:v>Vanderhoof Forest District</c:v>
                </c:pt>
              </c:strCache>
            </c:strRef>
          </c:tx>
          <c:spPr>
            <a:ln w="25400">
              <a:solidFill>
                <a:srgbClr val="FF660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AnnKillSummary!$AG$25:$BF$25</c:f>
              <c:numCache>
                <c:formatCode>_(* #,##0_);_(* \(#,##0\);_(* "-"??_);_(@_)</c:formatCode>
                <c:ptCount val="26"/>
                <c:pt idx="0">
                  <c:v>404096</c:v>
                </c:pt>
                <c:pt idx="1">
                  <c:v>621856</c:v>
                </c:pt>
                <c:pt idx="2">
                  <c:v>1022656</c:v>
                </c:pt>
                <c:pt idx="3">
                  <c:v>6232496</c:v>
                </c:pt>
                <c:pt idx="4">
                  <c:v>13245280</c:v>
                </c:pt>
                <c:pt idx="5">
                  <c:v>12889296</c:v>
                </c:pt>
                <c:pt idx="6">
                  <c:v>24568624</c:v>
                </c:pt>
                <c:pt idx="7">
                  <c:v>7100416</c:v>
                </c:pt>
                <c:pt idx="8">
                  <c:v>3931536</c:v>
                </c:pt>
                <c:pt idx="9">
                  <c:v>1111136</c:v>
                </c:pt>
                <c:pt idx="10">
                  <c:v>175456</c:v>
                </c:pt>
                <c:pt idx="11">
                  <c:v>27712</c:v>
                </c:pt>
                <c:pt idx="12">
                  <c:v>1920</c:v>
                </c:pt>
                <c:pt idx="13">
                  <c:v>1488</c:v>
                </c:pt>
                <c:pt idx="14">
                  <c:v>2704</c:v>
                </c:pt>
                <c:pt idx="15">
                  <c:v>2016</c:v>
                </c:pt>
                <c:pt idx="16">
                  <c:v>1584</c:v>
                </c:pt>
                <c:pt idx="17">
                  <c:v>1472</c:v>
                </c:pt>
                <c:pt idx="18">
                  <c:v>2096</c:v>
                </c:pt>
                <c:pt idx="19">
                  <c:v>1888</c:v>
                </c:pt>
                <c:pt idx="20">
                  <c:v>2288</c:v>
                </c:pt>
                <c:pt idx="21">
                  <c:v>1856</c:v>
                </c:pt>
                <c:pt idx="22">
                  <c:v>1536</c:v>
                </c:pt>
                <c:pt idx="23">
                  <c:v>2096</c:v>
                </c:pt>
                <c:pt idx="24">
                  <c:v>2112</c:v>
                </c:pt>
                <c:pt idx="25">
                  <c:v>2816</c:v>
                </c:pt>
              </c:numCache>
            </c:numRef>
          </c:val>
        </c:ser>
        <c:ser>
          <c:idx val="22"/>
          <c:order val="2"/>
          <c:tx>
            <c:strRef>
              <c:f>AnnKillSummary!$AF$26</c:f>
              <c:strCache>
                <c:ptCount val="1"/>
                <c:pt idx="0">
                  <c:v>Williams Lake TSA</c:v>
                </c:pt>
              </c:strCache>
            </c:strRef>
          </c:tx>
          <c:spPr>
            <a:ln w="25400">
              <a:solidFill>
                <a:srgbClr val="666699"/>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AnnKillSummary!$AG$26:$BF$26</c:f>
              <c:numCache>
                <c:formatCode>_(* #,##0_);_(* \(#,##0\);_(* "-"??_);_(@_)</c:formatCode>
                <c:ptCount val="26"/>
                <c:pt idx="0">
                  <c:v>458512</c:v>
                </c:pt>
                <c:pt idx="1">
                  <c:v>436816</c:v>
                </c:pt>
                <c:pt idx="2">
                  <c:v>1072224</c:v>
                </c:pt>
                <c:pt idx="3">
                  <c:v>2113568</c:v>
                </c:pt>
                <c:pt idx="4">
                  <c:v>5830560</c:v>
                </c:pt>
                <c:pt idx="5">
                  <c:v>12179776</c:v>
                </c:pt>
                <c:pt idx="6">
                  <c:v>19328880</c:v>
                </c:pt>
                <c:pt idx="7">
                  <c:v>20420416</c:v>
                </c:pt>
                <c:pt idx="8">
                  <c:v>17602272</c:v>
                </c:pt>
                <c:pt idx="9">
                  <c:v>4753856</c:v>
                </c:pt>
                <c:pt idx="10">
                  <c:v>1998336</c:v>
                </c:pt>
                <c:pt idx="11">
                  <c:v>174416</c:v>
                </c:pt>
                <c:pt idx="12">
                  <c:v>40672</c:v>
                </c:pt>
                <c:pt idx="13">
                  <c:v>24448</c:v>
                </c:pt>
                <c:pt idx="14">
                  <c:v>25680</c:v>
                </c:pt>
                <c:pt idx="15">
                  <c:v>28784</c:v>
                </c:pt>
                <c:pt idx="16">
                  <c:v>33472</c:v>
                </c:pt>
                <c:pt idx="17">
                  <c:v>43920</c:v>
                </c:pt>
                <c:pt idx="18">
                  <c:v>62544</c:v>
                </c:pt>
                <c:pt idx="19">
                  <c:v>82768</c:v>
                </c:pt>
                <c:pt idx="20">
                  <c:v>125232</c:v>
                </c:pt>
                <c:pt idx="21">
                  <c:v>155568</c:v>
                </c:pt>
                <c:pt idx="22">
                  <c:v>184256</c:v>
                </c:pt>
                <c:pt idx="23">
                  <c:v>182304</c:v>
                </c:pt>
                <c:pt idx="24">
                  <c:v>174384</c:v>
                </c:pt>
                <c:pt idx="25">
                  <c:v>181888</c:v>
                </c:pt>
              </c:numCache>
            </c:numRef>
          </c:val>
        </c:ser>
        <c:ser>
          <c:idx val="1"/>
          <c:order val="3"/>
          <c:tx>
            <c:strRef>
              <c:f>AnnKillSummary!$AF$5</c:f>
              <c:strCache>
                <c:ptCount val="1"/>
                <c:pt idx="0">
                  <c:v>100 Mile House TSA</c:v>
                </c:pt>
              </c:strCache>
            </c:strRef>
          </c:tx>
          <c:spPr>
            <a:ln w="25400">
              <a:solidFill>
                <a:srgbClr val="FF00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AnnKillSummary!$AG$5:$BF$5</c:f>
              <c:numCache>
                <c:formatCode>_(* #,##0_);_(* \(#,##0\);_(* "-"??_);_(@_)</c:formatCode>
                <c:ptCount val="26"/>
                <c:pt idx="0">
                  <c:v>230192</c:v>
                </c:pt>
                <c:pt idx="1">
                  <c:v>135456</c:v>
                </c:pt>
                <c:pt idx="2">
                  <c:v>218112</c:v>
                </c:pt>
                <c:pt idx="3">
                  <c:v>308944</c:v>
                </c:pt>
                <c:pt idx="4">
                  <c:v>950208</c:v>
                </c:pt>
                <c:pt idx="5">
                  <c:v>3743856</c:v>
                </c:pt>
                <c:pt idx="6">
                  <c:v>8681072</c:v>
                </c:pt>
                <c:pt idx="7">
                  <c:v>17794768</c:v>
                </c:pt>
                <c:pt idx="8">
                  <c:v>7537568</c:v>
                </c:pt>
                <c:pt idx="9">
                  <c:v>1846288</c:v>
                </c:pt>
                <c:pt idx="10">
                  <c:v>72768</c:v>
                </c:pt>
                <c:pt idx="11">
                  <c:v>10224</c:v>
                </c:pt>
                <c:pt idx="12">
                  <c:v>32</c:v>
                </c:pt>
                <c:pt idx="13">
                  <c:v>2096</c:v>
                </c:pt>
                <c:pt idx="14">
                  <c:v>2528</c:v>
                </c:pt>
                <c:pt idx="15">
                  <c:v>3536</c:v>
                </c:pt>
                <c:pt idx="16">
                  <c:v>4416</c:v>
                </c:pt>
                <c:pt idx="17">
                  <c:v>7456</c:v>
                </c:pt>
                <c:pt idx="18">
                  <c:v>10064</c:v>
                </c:pt>
                <c:pt idx="19">
                  <c:v>11248</c:v>
                </c:pt>
                <c:pt idx="20">
                  <c:v>10176</c:v>
                </c:pt>
                <c:pt idx="21">
                  <c:v>14208</c:v>
                </c:pt>
                <c:pt idx="22">
                  <c:v>15104</c:v>
                </c:pt>
                <c:pt idx="23">
                  <c:v>17472</c:v>
                </c:pt>
                <c:pt idx="24">
                  <c:v>17488</c:v>
                </c:pt>
                <c:pt idx="25">
                  <c:v>18656</c:v>
                </c:pt>
              </c:numCache>
            </c:numRef>
          </c:val>
        </c:ser>
        <c:ser>
          <c:idx val="12"/>
          <c:order val="4"/>
          <c:tx>
            <c:strRef>
              <c:f>AnnKillSummary!$AF$16</c:f>
              <c:strCache>
                <c:ptCount val="1"/>
                <c:pt idx="0">
                  <c:v>Lakes TSA</c:v>
                </c:pt>
              </c:strCache>
            </c:strRef>
          </c:tx>
          <c:spPr>
            <a:ln w="25400">
              <a:solidFill>
                <a:srgbClr val="99CC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AnnKillSummary!$AG$16:$BF$16</c:f>
              <c:numCache>
                <c:formatCode>_(* #,##0_);_(* \(#,##0\);_(* "-"??_);_(@_)</c:formatCode>
                <c:ptCount val="26"/>
                <c:pt idx="0">
                  <c:v>83440</c:v>
                </c:pt>
                <c:pt idx="1">
                  <c:v>391728</c:v>
                </c:pt>
                <c:pt idx="2">
                  <c:v>2491968</c:v>
                </c:pt>
                <c:pt idx="3">
                  <c:v>5867440</c:v>
                </c:pt>
                <c:pt idx="4">
                  <c:v>6113168</c:v>
                </c:pt>
                <c:pt idx="5">
                  <c:v>4327136</c:v>
                </c:pt>
                <c:pt idx="6">
                  <c:v>14991504</c:v>
                </c:pt>
                <c:pt idx="7">
                  <c:v>9756064</c:v>
                </c:pt>
                <c:pt idx="8">
                  <c:v>6427984</c:v>
                </c:pt>
                <c:pt idx="9">
                  <c:v>2727600</c:v>
                </c:pt>
                <c:pt idx="10">
                  <c:v>637008</c:v>
                </c:pt>
                <c:pt idx="11">
                  <c:v>123792</c:v>
                </c:pt>
                <c:pt idx="12">
                  <c:v>41152</c:v>
                </c:pt>
                <c:pt idx="13">
                  <c:v>26000</c:v>
                </c:pt>
                <c:pt idx="14">
                  <c:v>23152</c:v>
                </c:pt>
                <c:pt idx="15">
                  <c:v>25024</c:v>
                </c:pt>
                <c:pt idx="16">
                  <c:v>23440</c:v>
                </c:pt>
                <c:pt idx="17">
                  <c:v>16384</c:v>
                </c:pt>
                <c:pt idx="18">
                  <c:v>16720</c:v>
                </c:pt>
                <c:pt idx="19">
                  <c:v>10160</c:v>
                </c:pt>
                <c:pt idx="20">
                  <c:v>8112</c:v>
                </c:pt>
                <c:pt idx="21">
                  <c:v>6128</c:v>
                </c:pt>
                <c:pt idx="22">
                  <c:v>4992</c:v>
                </c:pt>
                <c:pt idx="23">
                  <c:v>6368</c:v>
                </c:pt>
                <c:pt idx="24">
                  <c:v>4832</c:v>
                </c:pt>
                <c:pt idx="25">
                  <c:v>3632</c:v>
                </c:pt>
              </c:numCache>
            </c:numRef>
          </c:val>
        </c:ser>
        <c:ser>
          <c:idx val="18"/>
          <c:order val="5"/>
          <c:tx>
            <c:strRef>
              <c:f>AnnKillSummary!$AF$22</c:f>
              <c:strCache>
                <c:ptCount val="1"/>
                <c:pt idx="0">
                  <c:v>Prince George Forest District</c:v>
                </c:pt>
              </c:strCache>
            </c:strRef>
          </c:tx>
          <c:spPr>
            <a:ln w="25400">
              <a:solidFill>
                <a:srgbClr val="99CC0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AnnKillSummary!$AG$22:$BF$22</c:f>
              <c:numCache>
                <c:formatCode>_(* #,##0_);_(* \(#,##0\);_(* "-"??_);_(@_)</c:formatCode>
                <c:ptCount val="26"/>
                <c:pt idx="0">
                  <c:v>409072</c:v>
                </c:pt>
                <c:pt idx="1">
                  <c:v>576992</c:v>
                </c:pt>
                <c:pt idx="2">
                  <c:v>677072</c:v>
                </c:pt>
                <c:pt idx="3">
                  <c:v>2844224</c:v>
                </c:pt>
                <c:pt idx="4">
                  <c:v>5653648</c:v>
                </c:pt>
                <c:pt idx="5">
                  <c:v>7090624</c:v>
                </c:pt>
                <c:pt idx="6">
                  <c:v>12693856</c:v>
                </c:pt>
                <c:pt idx="7">
                  <c:v>8163264</c:v>
                </c:pt>
                <c:pt idx="8">
                  <c:v>8220096</c:v>
                </c:pt>
                <c:pt idx="9">
                  <c:v>2446608</c:v>
                </c:pt>
                <c:pt idx="10">
                  <c:v>172608</c:v>
                </c:pt>
                <c:pt idx="11">
                  <c:v>103488</c:v>
                </c:pt>
                <c:pt idx="12">
                  <c:v>15184</c:v>
                </c:pt>
                <c:pt idx="13">
                  <c:v>17152</c:v>
                </c:pt>
                <c:pt idx="14">
                  <c:v>17328</c:v>
                </c:pt>
                <c:pt idx="15">
                  <c:v>17824</c:v>
                </c:pt>
                <c:pt idx="16">
                  <c:v>13808</c:v>
                </c:pt>
                <c:pt idx="17">
                  <c:v>13920</c:v>
                </c:pt>
                <c:pt idx="18">
                  <c:v>11984</c:v>
                </c:pt>
                <c:pt idx="19">
                  <c:v>14880</c:v>
                </c:pt>
                <c:pt idx="20">
                  <c:v>17376</c:v>
                </c:pt>
                <c:pt idx="21">
                  <c:v>15760</c:v>
                </c:pt>
                <c:pt idx="22">
                  <c:v>19360</c:v>
                </c:pt>
                <c:pt idx="23">
                  <c:v>15984</c:v>
                </c:pt>
                <c:pt idx="24">
                  <c:v>16896</c:v>
                </c:pt>
                <c:pt idx="25">
                  <c:v>17152</c:v>
                </c:pt>
              </c:numCache>
            </c:numRef>
          </c:val>
        </c:ser>
        <c:ser>
          <c:idx val="7"/>
          <c:order val="6"/>
          <c:tx>
            <c:strRef>
              <c:f>AnnKillSummary!$AF$11</c:f>
              <c:strCache>
                <c:ptCount val="1"/>
                <c:pt idx="0">
                  <c:v>Ft. St. James Forest District</c:v>
                </c:pt>
              </c:strCache>
            </c:strRef>
          </c:tx>
          <c:spPr>
            <a:ln w="25400">
              <a:solidFill>
                <a:srgbClr val="0000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AnnKillSummary!$AG$11:$BF$11</c:f>
              <c:numCache>
                <c:formatCode>_(* #,##0_);_(* \(#,##0\);_(* "-"??_);_(@_)</c:formatCode>
                <c:ptCount val="26"/>
                <c:pt idx="0">
                  <c:v>940704</c:v>
                </c:pt>
                <c:pt idx="1">
                  <c:v>1272496</c:v>
                </c:pt>
                <c:pt idx="2">
                  <c:v>1188192</c:v>
                </c:pt>
                <c:pt idx="3">
                  <c:v>1242032</c:v>
                </c:pt>
                <c:pt idx="4">
                  <c:v>2273008</c:v>
                </c:pt>
                <c:pt idx="5">
                  <c:v>3673968</c:v>
                </c:pt>
                <c:pt idx="6">
                  <c:v>10772224</c:v>
                </c:pt>
                <c:pt idx="7">
                  <c:v>8860384</c:v>
                </c:pt>
                <c:pt idx="8">
                  <c:v>15233984</c:v>
                </c:pt>
                <c:pt idx="9">
                  <c:v>9664896</c:v>
                </c:pt>
                <c:pt idx="10">
                  <c:v>6181584</c:v>
                </c:pt>
                <c:pt idx="11">
                  <c:v>5096784</c:v>
                </c:pt>
                <c:pt idx="12">
                  <c:v>4136544</c:v>
                </c:pt>
                <c:pt idx="13">
                  <c:v>3600544</c:v>
                </c:pt>
                <c:pt idx="14">
                  <c:v>2180960</c:v>
                </c:pt>
                <c:pt idx="15">
                  <c:v>1138256</c:v>
                </c:pt>
                <c:pt idx="16">
                  <c:v>670832</c:v>
                </c:pt>
                <c:pt idx="17">
                  <c:v>355008</c:v>
                </c:pt>
                <c:pt idx="18">
                  <c:v>232496</c:v>
                </c:pt>
                <c:pt idx="19">
                  <c:v>137888</c:v>
                </c:pt>
                <c:pt idx="20">
                  <c:v>84304</c:v>
                </c:pt>
                <c:pt idx="21">
                  <c:v>53696</c:v>
                </c:pt>
                <c:pt idx="22">
                  <c:v>30944</c:v>
                </c:pt>
                <c:pt idx="23">
                  <c:v>27792</c:v>
                </c:pt>
                <c:pt idx="24">
                  <c:v>14592</c:v>
                </c:pt>
                <c:pt idx="25">
                  <c:v>15072</c:v>
                </c:pt>
              </c:numCache>
            </c:numRef>
          </c:val>
        </c:ser>
        <c:ser>
          <c:idx val="14"/>
          <c:order val="7"/>
          <c:tx>
            <c:strRef>
              <c:f>AnnKillSummary!$AF$18</c:f>
              <c:strCache>
                <c:ptCount val="1"/>
                <c:pt idx="0">
                  <c:v>Mackenzie TSA</c:v>
                </c:pt>
              </c:strCache>
            </c:strRef>
          </c:tx>
          <c:spPr>
            <a:ln w="25400">
              <a:solidFill>
                <a:srgbClr val="CC99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AnnKillSummary!$AG$18:$BF$18</c:f>
              <c:numCache>
                <c:formatCode>_(* #,##0_);_(* \(#,##0\);_(* "-"??_);_(@_)</c:formatCode>
                <c:ptCount val="26"/>
                <c:pt idx="0">
                  <c:v>75632</c:v>
                </c:pt>
                <c:pt idx="1">
                  <c:v>144784</c:v>
                </c:pt>
                <c:pt idx="2">
                  <c:v>31696</c:v>
                </c:pt>
                <c:pt idx="3">
                  <c:v>69088</c:v>
                </c:pt>
                <c:pt idx="4">
                  <c:v>218160</c:v>
                </c:pt>
                <c:pt idx="5">
                  <c:v>139520</c:v>
                </c:pt>
                <c:pt idx="6">
                  <c:v>611792</c:v>
                </c:pt>
                <c:pt idx="7">
                  <c:v>2089200</c:v>
                </c:pt>
                <c:pt idx="8">
                  <c:v>6435856</c:v>
                </c:pt>
                <c:pt idx="9">
                  <c:v>9132976</c:v>
                </c:pt>
                <c:pt idx="10">
                  <c:v>21203376</c:v>
                </c:pt>
                <c:pt idx="11">
                  <c:v>17931088</c:v>
                </c:pt>
                <c:pt idx="12">
                  <c:v>6802608</c:v>
                </c:pt>
                <c:pt idx="13">
                  <c:v>5483200</c:v>
                </c:pt>
                <c:pt idx="14">
                  <c:v>3504208</c:v>
                </c:pt>
                <c:pt idx="15">
                  <c:v>2032752</c:v>
                </c:pt>
                <c:pt idx="16">
                  <c:v>1203184</c:v>
                </c:pt>
                <c:pt idx="17">
                  <c:v>640432</c:v>
                </c:pt>
                <c:pt idx="18">
                  <c:v>379472</c:v>
                </c:pt>
                <c:pt idx="19">
                  <c:v>271616</c:v>
                </c:pt>
                <c:pt idx="20">
                  <c:v>171904</c:v>
                </c:pt>
                <c:pt idx="21">
                  <c:v>123456</c:v>
                </c:pt>
                <c:pt idx="22">
                  <c:v>96208</c:v>
                </c:pt>
                <c:pt idx="23">
                  <c:v>68400</c:v>
                </c:pt>
                <c:pt idx="24">
                  <c:v>64976</c:v>
                </c:pt>
                <c:pt idx="25">
                  <c:v>64560</c:v>
                </c:pt>
              </c:numCache>
            </c:numRef>
          </c:val>
        </c:ser>
        <c:ser>
          <c:idx val="16"/>
          <c:order val="8"/>
          <c:tx>
            <c:strRef>
              <c:f>AnnKillSummary!$AF$20</c:f>
              <c:strCache>
                <c:ptCount val="1"/>
                <c:pt idx="0">
                  <c:v>Morice TSA</c:v>
                </c:pt>
              </c:strCache>
            </c:strRef>
          </c:tx>
          <c:spPr>
            <a:ln w="25400">
              <a:solidFill>
                <a:srgbClr val="3366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AnnKillSummary!$AG$20:$BF$20</c:f>
              <c:numCache>
                <c:formatCode>_(* #,##0_);_(* \(#,##0\);_(* "-"??_);_(@_)</c:formatCode>
                <c:ptCount val="26"/>
                <c:pt idx="0">
                  <c:v>406448</c:v>
                </c:pt>
                <c:pt idx="1">
                  <c:v>494320</c:v>
                </c:pt>
                <c:pt idx="2">
                  <c:v>934016</c:v>
                </c:pt>
                <c:pt idx="3">
                  <c:v>326544</c:v>
                </c:pt>
                <c:pt idx="4">
                  <c:v>231008</c:v>
                </c:pt>
                <c:pt idx="5">
                  <c:v>456288</c:v>
                </c:pt>
                <c:pt idx="6">
                  <c:v>3746400</c:v>
                </c:pt>
                <c:pt idx="7">
                  <c:v>6285632</c:v>
                </c:pt>
                <c:pt idx="8">
                  <c:v>7125328</c:v>
                </c:pt>
                <c:pt idx="9">
                  <c:v>6913872</c:v>
                </c:pt>
                <c:pt idx="10">
                  <c:v>2205392</c:v>
                </c:pt>
                <c:pt idx="11">
                  <c:v>1368704</c:v>
                </c:pt>
                <c:pt idx="12">
                  <c:v>1013200</c:v>
                </c:pt>
                <c:pt idx="13">
                  <c:v>1276960</c:v>
                </c:pt>
                <c:pt idx="14">
                  <c:v>970752</c:v>
                </c:pt>
                <c:pt idx="15">
                  <c:v>624016</c:v>
                </c:pt>
                <c:pt idx="16">
                  <c:v>396064</c:v>
                </c:pt>
                <c:pt idx="17">
                  <c:v>277952</c:v>
                </c:pt>
                <c:pt idx="18">
                  <c:v>214064</c:v>
                </c:pt>
                <c:pt idx="19">
                  <c:v>134832</c:v>
                </c:pt>
                <c:pt idx="20">
                  <c:v>95488</c:v>
                </c:pt>
                <c:pt idx="21">
                  <c:v>58992</c:v>
                </c:pt>
                <c:pt idx="22">
                  <c:v>35248</c:v>
                </c:pt>
                <c:pt idx="23">
                  <c:v>19584</c:v>
                </c:pt>
                <c:pt idx="24">
                  <c:v>11952</c:v>
                </c:pt>
                <c:pt idx="25">
                  <c:v>7264</c:v>
                </c:pt>
              </c:numCache>
            </c:numRef>
          </c:val>
        </c:ser>
        <c:ser>
          <c:idx val="15"/>
          <c:order val="9"/>
          <c:tx>
            <c:strRef>
              <c:f>AnnKillSummary!$AF$19</c:f>
              <c:strCache>
                <c:ptCount val="1"/>
                <c:pt idx="0">
                  <c:v>Merritt TSA</c:v>
                </c:pt>
              </c:strCache>
            </c:strRef>
          </c:tx>
          <c:spPr>
            <a:ln w="25400">
              <a:solidFill>
                <a:srgbClr val="FFCC99"/>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AnnKillSummary!$AG$19:$BF$19</c:f>
              <c:numCache>
                <c:formatCode>_(* #,##0_);_(* \(#,##0\);_(* "-"??_);_(@_)</c:formatCode>
                <c:ptCount val="26"/>
                <c:pt idx="0">
                  <c:v>264512</c:v>
                </c:pt>
                <c:pt idx="1">
                  <c:v>274080</c:v>
                </c:pt>
                <c:pt idx="2">
                  <c:v>368720</c:v>
                </c:pt>
                <c:pt idx="3">
                  <c:v>301232</c:v>
                </c:pt>
                <c:pt idx="4">
                  <c:v>222624</c:v>
                </c:pt>
                <c:pt idx="5">
                  <c:v>649568</c:v>
                </c:pt>
                <c:pt idx="6">
                  <c:v>1300192</c:v>
                </c:pt>
                <c:pt idx="7">
                  <c:v>2415328</c:v>
                </c:pt>
                <c:pt idx="8">
                  <c:v>3779712</c:v>
                </c:pt>
                <c:pt idx="9">
                  <c:v>3645104</c:v>
                </c:pt>
                <c:pt idx="10">
                  <c:v>3379968</c:v>
                </c:pt>
                <c:pt idx="11">
                  <c:v>895184</c:v>
                </c:pt>
                <c:pt idx="12">
                  <c:v>203872</c:v>
                </c:pt>
                <c:pt idx="13">
                  <c:v>166192</c:v>
                </c:pt>
                <c:pt idx="14">
                  <c:v>146208</c:v>
                </c:pt>
                <c:pt idx="15">
                  <c:v>135056</c:v>
                </c:pt>
                <c:pt idx="16">
                  <c:v>154064</c:v>
                </c:pt>
                <c:pt idx="17">
                  <c:v>151488</c:v>
                </c:pt>
                <c:pt idx="18">
                  <c:v>163392</c:v>
                </c:pt>
                <c:pt idx="19">
                  <c:v>182032</c:v>
                </c:pt>
                <c:pt idx="20">
                  <c:v>203280</c:v>
                </c:pt>
                <c:pt idx="21">
                  <c:v>221888</c:v>
                </c:pt>
                <c:pt idx="22">
                  <c:v>221152</c:v>
                </c:pt>
                <c:pt idx="23">
                  <c:v>205824</c:v>
                </c:pt>
                <c:pt idx="24">
                  <c:v>191408</c:v>
                </c:pt>
                <c:pt idx="25">
                  <c:v>182144</c:v>
                </c:pt>
              </c:numCache>
            </c:numRef>
          </c:val>
        </c:ser>
        <c:ser>
          <c:idx val="17"/>
          <c:order val="10"/>
          <c:tx>
            <c:strRef>
              <c:f>AnnKillSummary!$AF$21</c:f>
              <c:strCache>
                <c:ptCount val="1"/>
                <c:pt idx="0">
                  <c:v>Okanagan TSA</c:v>
                </c:pt>
              </c:strCache>
            </c:strRef>
          </c:tx>
          <c:spPr>
            <a:ln w="25400">
              <a:solidFill>
                <a:srgbClr val="33CCCC"/>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AnnKillSummary!$AG$21:$BF$21</c:f>
              <c:numCache>
                <c:formatCode>_(* #,##0_);_(* \(#,##0\);_(* "-"??_);_(@_)</c:formatCode>
                <c:ptCount val="26"/>
                <c:pt idx="0">
                  <c:v>74144</c:v>
                </c:pt>
                <c:pt idx="1">
                  <c:v>64944</c:v>
                </c:pt>
                <c:pt idx="2">
                  <c:v>160768</c:v>
                </c:pt>
                <c:pt idx="3">
                  <c:v>161248</c:v>
                </c:pt>
                <c:pt idx="4">
                  <c:v>231824</c:v>
                </c:pt>
                <c:pt idx="5">
                  <c:v>616640</c:v>
                </c:pt>
                <c:pt idx="6">
                  <c:v>1014192</c:v>
                </c:pt>
                <c:pt idx="7">
                  <c:v>1298816</c:v>
                </c:pt>
                <c:pt idx="8">
                  <c:v>1625872</c:v>
                </c:pt>
                <c:pt idx="9">
                  <c:v>1596288</c:v>
                </c:pt>
                <c:pt idx="10">
                  <c:v>1269744</c:v>
                </c:pt>
                <c:pt idx="11">
                  <c:v>837840</c:v>
                </c:pt>
                <c:pt idx="12">
                  <c:v>472336</c:v>
                </c:pt>
                <c:pt idx="13">
                  <c:v>428336</c:v>
                </c:pt>
                <c:pt idx="14">
                  <c:v>428816</c:v>
                </c:pt>
                <c:pt idx="15">
                  <c:v>447792</c:v>
                </c:pt>
                <c:pt idx="16">
                  <c:v>440912</c:v>
                </c:pt>
                <c:pt idx="17">
                  <c:v>466448</c:v>
                </c:pt>
                <c:pt idx="18">
                  <c:v>511392</c:v>
                </c:pt>
                <c:pt idx="19">
                  <c:v>526048</c:v>
                </c:pt>
                <c:pt idx="20">
                  <c:v>553632</c:v>
                </c:pt>
                <c:pt idx="21">
                  <c:v>541136</c:v>
                </c:pt>
                <c:pt idx="22">
                  <c:v>548064</c:v>
                </c:pt>
                <c:pt idx="23">
                  <c:v>546544</c:v>
                </c:pt>
                <c:pt idx="24">
                  <c:v>498784</c:v>
                </c:pt>
                <c:pt idx="25">
                  <c:v>485024</c:v>
                </c:pt>
              </c:numCache>
            </c:numRef>
          </c:val>
        </c:ser>
        <c:ser>
          <c:idx val="6"/>
          <c:order val="11"/>
          <c:tx>
            <c:strRef>
              <c:f>AnnKillSummary!$AF$10</c:f>
              <c:strCache>
                <c:ptCount val="1"/>
                <c:pt idx="0">
                  <c:v>Dawson Creek TSA</c:v>
                </c:pt>
              </c:strCache>
            </c:strRef>
          </c:tx>
          <c:spPr>
            <a:ln w="25400">
              <a:solidFill>
                <a:srgbClr val="00808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AnnKillSummary!$AG$10:$BF$10</c:f>
              <c:numCache>
                <c:formatCode>_(* #,##0_);_(* \(#,##0\);_(* "-"??_);_(@_)</c:formatCode>
                <c:ptCount val="26"/>
                <c:pt idx="0">
                  <c:v>0</c:v>
                </c:pt>
                <c:pt idx="1">
                  <c:v>1600</c:v>
                </c:pt>
                <c:pt idx="2">
                  <c:v>3664</c:v>
                </c:pt>
                <c:pt idx="3">
                  <c:v>144</c:v>
                </c:pt>
                <c:pt idx="4">
                  <c:v>0</c:v>
                </c:pt>
                <c:pt idx="5">
                  <c:v>22704</c:v>
                </c:pt>
                <c:pt idx="6">
                  <c:v>32128</c:v>
                </c:pt>
                <c:pt idx="7">
                  <c:v>114416</c:v>
                </c:pt>
                <c:pt idx="8">
                  <c:v>2690544</c:v>
                </c:pt>
                <c:pt idx="9">
                  <c:v>3281920</c:v>
                </c:pt>
                <c:pt idx="10">
                  <c:v>1862192</c:v>
                </c:pt>
                <c:pt idx="11">
                  <c:v>3196752</c:v>
                </c:pt>
                <c:pt idx="12">
                  <c:v>1058304</c:v>
                </c:pt>
                <c:pt idx="13">
                  <c:v>1207840</c:v>
                </c:pt>
                <c:pt idx="14">
                  <c:v>1005312</c:v>
                </c:pt>
                <c:pt idx="15">
                  <c:v>796576</c:v>
                </c:pt>
                <c:pt idx="16">
                  <c:v>645888</c:v>
                </c:pt>
                <c:pt idx="17">
                  <c:v>500160</c:v>
                </c:pt>
                <c:pt idx="18">
                  <c:v>361712</c:v>
                </c:pt>
                <c:pt idx="19">
                  <c:v>295424</c:v>
                </c:pt>
                <c:pt idx="20">
                  <c:v>230768</c:v>
                </c:pt>
                <c:pt idx="21">
                  <c:v>180688</c:v>
                </c:pt>
                <c:pt idx="22">
                  <c:v>133792</c:v>
                </c:pt>
                <c:pt idx="23">
                  <c:v>105120</c:v>
                </c:pt>
                <c:pt idx="24">
                  <c:v>78848</c:v>
                </c:pt>
                <c:pt idx="25">
                  <c:v>48576</c:v>
                </c:pt>
              </c:numCache>
            </c:numRef>
          </c:val>
        </c:ser>
        <c:ser>
          <c:idx val="2"/>
          <c:order val="12"/>
          <c:tx>
            <c:strRef>
              <c:f>AnnKillSummary!$AF$6</c:f>
              <c:strCache>
                <c:ptCount val="1"/>
                <c:pt idx="0">
                  <c:v>Arrow TSA</c:v>
                </c:pt>
              </c:strCache>
            </c:strRef>
          </c:tx>
          <c:spPr>
            <a:ln w="25400">
              <a:solidFill>
                <a:srgbClr val="FFFF0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AnnKillSummary!$AG$6:$BF$6</c:f>
              <c:numCache>
                <c:formatCode>_(* #,##0_);_(* \(#,##0\);_(* "-"??_);_(@_)</c:formatCode>
                <c:ptCount val="26"/>
                <c:pt idx="0">
                  <c:v>57520</c:v>
                </c:pt>
                <c:pt idx="1">
                  <c:v>55616</c:v>
                </c:pt>
                <c:pt idx="2">
                  <c:v>33024</c:v>
                </c:pt>
                <c:pt idx="3">
                  <c:v>62368</c:v>
                </c:pt>
                <c:pt idx="4">
                  <c:v>139776</c:v>
                </c:pt>
                <c:pt idx="5">
                  <c:v>391456</c:v>
                </c:pt>
                <c:pt idx="6">
                  <c:v>502960</c:v>
                </c:pt>
                <c:pt idx="7">
                  <c:v>554176</c:v>
                </c:pt>
                <c:pt idx="8">
                  <c:v>188016</c:v>
                </c:pt>
                <c:pt idx="9">
                  <c:v>224432</c:v>
                </c:pt>
                <c:pt idx="10">
                  <c:v>126336</c:v>
                </c:pt>
                <c:pt idx="11">
                  <c:v>58160</c:v>
                </c:pt>
                <c:pt idx="12">
                  <c:v>15920</c:v>
                </c:pt>
                <c:pt idx="13">
                  <c:v>34544</c:v>
                </c:pt>
                <c:pt idx="14">
                  <c:v>45552</c:v>
                </c:pt>
                <c:pt idx="15">
                  <c:v>68560</c:v>
                </c:pt>
                <c:pt idx="16">
                  <c:v>85728</c:v>
                </c:pt>
                <c:pt idx="17">
                  <c:v>112464</c:v>
                </c:pt>
                <c:pt idx="18">
                  <c:v>115568</c:v>
                </c:pt>
                <c:pt idx="19">
                  <c:v>120432</c:v>
                </c:pt>
                <c:pt idx="20">
                  <c:v>106352</c:v>
                </c:pt>
                <c:pt idx="21">
                  <c:v>110736</c:v>
                </c:pt>
                <c:pt idx="22">
                  <c:v>102768</c:v>
                </c:pt>
                <c:pt idx="23">
                  <c:v>96432</c:v>
                </c:pt>
                <c:pt idx="24">
                  <c:v>91600</c:v>
                </c:pt>
                <c:pt idx="25">
                  <c:v>103488</c:v>
                </c:pt>
              </c:numCache>
            </c:numRef>
          </c:val>
        </c:ser>
        <c:ser>
          <c:idx val="3"/>
          <c:order val="13"/>
          <c:tx>
            <c:strRef>
              <c:f>AnnKillSummary!$AF$7</c:f>
              <c:strCache>
                <c:ptCount val="1"/>
                <c:pt idx="0">
                  <c:v>Boundary TSA</c:v>
                </c:pt>
              </c:strCache>
            </c:strRef>
          </c:tx>
          <c:spPr>
            <a:ln w="25400">
              <a:solidFill>
                <a:srgbClr val="00FF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AnnKillSummary!$AG$7:$BF$7</c:f>
              <c:numCache>
                <c:formatCode>_(* #,##0_);_(* \(#,##0\);_(* "-"??_);_(@_)</c:formatCode>
                <c:ptCount val="26"/>
                <c:pt idx="0">
                  <c:v>8000</c:v>
                </c:pt>
                <c:pt idx="1">
                  <c:v>6256</c:v>
                </c:pt>
                <c:pt idx="2">
                  <c:v>5760</c:v>
                </c:pt>
                <c:pt idx="3">
                  <c:v>4688</c:v>
                </c:pt>
                <c:pt idx="4">
                  <c:v>12368</c:v>
                </c:pt>
                <c:pt idx="5">
                  <c:v>62160</c:v>
                </c:pt>
                <c:pt idx="6">
                  <c:v>111904</c:v>
                </c:pt>
                <c:pt idx="7">
                  <c:v>183072</c:v>
                </c:pt>
                <c:pt idx="8">
                  <c:v>93184</c:v>
                </c:pt>
                <c:pt idx="9">
                  <c:v>97200</c:v>
                </c:pt>
                <c:pt idx="10">
                  <c:v>99696</c:v>
                </c:pt>
                <c:pt idx="11">
                  <c:v>70752</c:v>
                </c:pt>
                <c:pt idx="12">
                  <c:v>70624</c:v>
                </c:pt>
                <c:pt idx="13">
                  <c:v>95024</c:v>
                </c:pt>
                <c:pt idx="14">
                  <c:v>108448</c:v>
                </c:pt>
                <c:pt idx="15">
                  <c:v>130528</c:v>
                </c:pt>
                <c:pt idx="16">
                  <c:v>166800</c:v>
                </c:pt>
                <c:pt idx="17">
                  <c:v>192848</c:v>
                </c:pt>
                <c:pt idx="18">
                  <c:v>234464</c:v>
                </c:pt>
                <c:pt idx="19">
                  <c:v>267936</c:v>
                </c:pt>
                <c:pt idx="20">
                  <c:v>340224</c:v>
                </c:pt>
                <c:pt idx="21">
                  <c:v>394128</c:v>
                </c:pt>
                <c:pt idx="22">
                  <c:v>439408</c:v>
                </c:pt>
                <c:pt idx="23">
                  <c:v>425264</c:v>
                </c:pt>
                <c:pt idx="24">
                  <c:v>427856</c:v>
                </c:pt>
                <c:pt idx="25">
                  <c:v>390144</c:v>
                </c:pt>
              </c:numCache>
            </c:numRef>
          </c:val>
        </c:ser>
        <c:ser>
          <c:idx val="4"/>
          <c:order val="14"/>
          <c:tx>
            <c:strRef>
              <c:f>AnnKillSummary!$AF$8</c:f>
              <c:strCache>
                <c:ptCount val="1"/>
                <c:pt idx="0">
                  <c:v>Bulkley TSA</c:v>
                </c:pt>
              </c:strCache>
            </c:strRef>
          </c:tx>
          <c:spPr>
            <a:ln w="25400">
              <a:solidFill>
                <a:srgbClr val="80008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AnnKillSummary!$AG$8:$BF$8</c:f>
              <c:numCache>
                <c:formatCode>_(* #,##0_);_(* \(#,##0\);_(* "-"??_);_(@_)</c:formatCode>
                <c:ptCount val="26"/>
                <c:pt idx="0">
                  <c:v>74656</c:v>
                </c:pt>
                <c:pt idx="1">
                  <c:v>59312</c:v>
                </c:pt>
                <c:pt idx="2">
                  <c:v>47168</c:v>
                </c:pt>
                <c:pt idx="3">
                  <c:v>21808</c:v>
                </c:pt>
                <c:pt idx="4">
                  <c:v>36480</c:v>
                </c:pt>
                <c:pt idx="5">
                  <c:v>47968</c:v>
                </c:pt>
                <c:pt idx="6">
                  <c:v>100464</c:v>
                </c:pt>
                <c:pt idx="7">
                  <c:v>64128</c:v>
                </c:pt>
                <c:pt idx="8">
                  <c:v>244192</c:v>
                </c:pt>
                <c:pt idx="9">
                  <c:v>563968</c:v>
                </c:pt>
                <c:pt idx="10">
                  <c:v>550592</c:v>
                </c:pt>
                <c:pt idx="11">
                  <c:v>959648</c:v>
                </c:pt>
                <c:pt idx="12">
                  <c:v>1155248</c:v>
                </c:pt>
                <c:pt idx="13">
                  <c:v>1414512</c:v>
                </c:pt>
                <c:pt idx="14">
                  <c:v>1134352</c:v>
                </c:pt>
                <c:pt idx="15">
                  <c:v>781552</c:v>
                </c:pt>
                <c:pt idx="16">
                  <c:v>384176</c:v>
                </c:pt>
                <c:pt idx="17">
                  <c:v>234640</c:v>
                </c:pt>
                <c:pt idx="18">
                  <c:v>168704</c:v>
                </c:pt>
                <c:pt idx="19">
                  <c:v>116464</c:v>
                </c:pt>
                <c:pt idx="20">
                  <c:v>93488</c:v>
                </c:pt>
                <c:pt idx="21">
                  <c:v>60112</c:v>
                </c:pt>
                <c:pt idx="22">
                  <c:v>35088</c:v>
                </c:pt>
                <c:pt idx="23">
                  <c:v>23264</c:v>
                </c:pt>
                <c:pt idx="24">
                  <c:v>16464</c:v>
                </c:pt>
                <c:pt idx="25">
                  <c:v>11440</c:v>
                </c:pt>
              </c:numCache>
            </c:numRef>
          </c:val>
        </c:ser>
        <c:ser>
          <c:idx val="5"/>
          <c:order val="15"/>
          <c:tx>
            <c:strRef>
              <c:f>AnnKillSummary!$AF$9</c:f>
              <c:strCache>
                <c:ptCount val="1"/>
                <c:pt idx="0">
                  <c:v>Cranbrook TSA</c:v>
                </c:pt>
              </c:strCache>
            </c:strRef>
          </c:tx>
          <c:spPr>
            <a:ln w="25400">
              <a:solidFill>
                <a:srgbClr val="80000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AnnKillSummary!$AG$9:$BF$9</c:f>
              <c:numCache>
                <c:formatCode>_(* #,##0_);_(* \(#,##0\);_(* "-"??_);_(@_)</c:formatCode>
                <c:ptCount val="26"/>
                <c:pt idx="0">
                  <c:v>123152</c:v>
                </c:pt>
                <c:pt idx="1">
                  <c:v>73792</c:v>
                </c:pt>
                <c:pt idx="2">
                  <c:v>56176</c:v>
                </c:pt>
                <c:pt idx="3">
                  <c:v>114208</c:v>
                </c:pt>
                <c:pt idx="4">
                  <c:v>168272</c:v>
                </c:pt>
                <c:pt idx="5">
                  <c:v>337376</c:v>
                </c:pt>
                <c:pt idx="6">
                  <c:v>560880</c:v>
                </c:pt>
                <c:pt idx="7">
                  <c:v>505104</c:v>
                </c:pt>
                <c:pt idx="8">
                  <c:v>269040</c:v>
                </c:pt>
                <c:pt idx="9">
                  <c:v>590960</c:v>
                </c:pt>
                <c:pt idx="10">
                  <c:v>342224</c:v>
                </c:pt>
                <c:pt idx="11">
                  <c:v>340192</c:v>
                </c:pt>
                <c:pt idx="12">
                  <c:v>126704</c:v>
                </c:pt>
                <c:pt idx="13">
                  <c:v>141952</c:v>
                </c:pt>
                <c:pt idx="14">
                  <c:v>189600</c:v>
                </c:pt>
                <c:pt idx="15">
                  <c:v>236976</c:v>
                </c:pt>
                <c:pt idx="16">
                  <c:v>296848</c:v>
                </c:pt>
                <c:pt idx="17">
                  <c:v>326464</c:v>
                </c:pt>
                <c:pt idx="18">
                  <c:v>350704</c:v>
                </c:pt>
                <c:pt idx="19">
                  <c:v>389792</c:v>
                </c:pt>
                <c:pt idx="20">
                  <c:v>434256</c:v>
                </c:pt>
                <c:pt idx="21">
                  <c:v>451040</c:v>
                </c:pt>
                <c:pt idx="22">
                  <c:v>439088</c:v>
                </c:pt>
                <c:pt idx="23">
                  <c:v>453840</c:v>
                </c:pt>
                <c:pt idx="24">
                  <c:v>450912</c:v>
                </c:pt>
                <c:pt idx="25">
                  <c:v>413296</c:v>
                </c:pt>
              </c:numCache>
            </c:numRef>
          </c:val>
        </c:ser>
        <c:ser>
          <c:idx val="8"/>
          <c:order val="16"/>
          <c:tx>
            <c:strRef>
              <c:f>AnnKillSummary!$AF$12</c:f>
              <c:strCache>
                <c:ptCount val="1"/>
                <c:pt idx="0">
                  <c:v>Golden TSA</c:v>
                </c:pt>
              </c:strCache>
            </c:strRef>
          </c:tx>
          <c:spPr>
            <a:ln w="25400">
              <a:solidFill>
                <a:srgbClr val="00CC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AnnKillSummary!$AG$12:$BF$12</c:f>
              <c:numCache>
                <c:formatCode>_(* #,##0_);_(* \(#,##0\);_(* "-"??_);_(@_)</c:formatCode>
                <c:ptCount val="26"/>
                <c:pt idx="0">
                  <c:v>87632</c:v>
                </c:pt>
                <c:pt idx="1">
                  <c:v>74992</c:v>
                </c:pt>
                <c:pt idx="2">
                  <c:v>30560</c:v>
                </c:pt>
                <c:pt idx="3">
                  <c:v>35792</c:v>
                </c:pt>
                <c:pt idx="4">
                  <c:v>47232</c:v>
                </c:pt>
                <c:pt idx="5">
                  <c:v>50816</c:v>
                </c:pt>
                <c:pt idx="6">
                  <c:v>145744</c:v>
                </c:pt>
                <c:pt idx="7">
                  <c:v>239664</c:v>
                </c:pt>
                <c:pt idx="8">
                  <c:v>94624</c:v>
                </c:pt>
                <c:pt idx="9">
                  <c:v>140432</c:v>
                </c:pt>
                <c:pt idx="10">
                  <c:v>41280</c:v>
                </c:pt>
                <c:pt idx="11">
                  <c:v>38640</c:v>
                </c:pt>
                <c:pt idx="12">
                  <c:v>16624</c:v>
                </c:pt>
                <c:pt idx="13">
                  <c:v>21120</c:v>
                </c:pt>
                <c:pt idx="14">
                  <c:v>26640</c:v>
                </c:pt>
                <c:pt idx="15">
                  <c:v>26336</c:v>
                </c:pt>
                <c:pt idx="16">
                  <c:v>36736</c:v>
                </c:pt>
                <c:pt idx="17">
                  <c:v>42304</c:v>
                </c:pt>
                <c:pt idx="18">
                  <c:v>52944</c:v>
                </c:pt>
                <c:pt idx="19">
                  <c:v>58320</c:v>
                </c:pt>
                <c:pt idx="20">
                  <c:v>71248</c:v>
                </c:pt>
                <c:pt idx="21">
                  <c:v>60896</c:v>
                </c:pt>
                <c:pt idx="22">
                  <c:v>55664</c:v>
                </c:pt>
                <c:pt idx="23">
                  <c:v>61648</c:v>
                </c:pt>
                <c:pt idx="24">
                  <c:v>63968</c:v>
                </c:pt>
                <c:pt idx="25">
                  <c:v>63136</c:v>
                </c:pt>
              </c:numCache>
            </c:numRef>
          </c:val>
        </c:ser>
        <c:ser>
          <c:idx val="9"/>
          <c:order val="17"/>
          <c:tx>
            <c:strRef>
              <c:f>AnnKillSummary!$AF$13</c:f>
              <c:strCache>
                <c:ptCount val="1"/>
                <c:pt idx="0">
                  <c:v>Invermere TSA</c:v>
                </c:pt>
              </c:strCache>
            </c:strRef>
          </c:tx>
          <c:spPr>
            <a:ln w="25400">
              <a:solidFill>
                <a:srgbClr val="CCFF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AnnKillSummary!$AG$13:$BF$13</c:f>
              <c:numCache>
                <c:formatCode>_(* #,##0_);_(* \(#,##0\);_(* "-"??_);_(@_)</c:formatCode>
                <c:ptCount val="26"/>
                <c:pt idx="0">
                  <c:v>38592</c:v>
                </c:pt>
                <c:pt idx="1">
                  <c:v>54176</c:v>
                </c:pt>
                <c:pt idx="2">
                  <c:v>23680</c:v>
                </c:pt>
                <c:pt idx="3">
                  <c:v>43600</c:v>
                </c:pt>
                <c:pt idx="4">
                  <c:v>67696</c:v>
                </c:pt>
                <c:pt idx="5">
                  <c:v>145952</c:v>
                </c:pt>
                <c:pt idx="6">
                  <c:v>216240</c:v>
                </c:pt>
                <c:pt idx="7">
                  <c:v>266944</c:v>
                </c:pt>
                <c:pt idx="8">
                  <c:v>220384</c:v>
                </c:pt>
                <c:pt idx="9">
                  <c:v>303456</c:v>
                </c:pt>
                <c:pt idx="10">
                  <c:v>220192</c:v>
                </c:pt>
                <c:pt idx="11">
                  <c:v>220624</c:v>
                </c:pt>
                <c:pt idx="12">
                  <c:v>76384</c:v>
                </c:pt>
                <c:pt idx="13">
                  <c:v>95056</c:v>
                </c:pt>
                <c:pt idx="14">
                  <c:v>130928</c:v>
                </c:pt>
                <c:pt idx="15">
                  <c:v>151840</c:v>
                </c:pt>
                <c:pt idx="16">
                  <c:v>156096</c:v>
                </c:pt>
                <c:pt idx="17">
                  <c:v>171040</c:v>
                </c:pt>
                <c:pt idx="18">
                  <c:v>168544</c:v>
                </c:pt>
                <c:pt idx="19">
                  <c:v>176544</c:v>
                </c:pt>
                <c:pt idx="20">
                  <c:v>163024</c:v>
                </c:pt>
                <c:pt idx="21">
                  <c:v>155056</c:v>
                </c:pt>
                <c:pt idx="22">
                  <c:v>157696</c:v>
                </c:pt>
                <c:pt idx="23">
                  <c:v>163312</c:v>
                </c:pt>
                <c:pt idx="24">
                  <c:v>173344</c:v>
                </c:pt>
                <c:pt idx="25">
                  <c:v>157536</c:v>
                </c:pt>
              </c:numCache>
            </c:numRef>
          </c:val>
        </c:ser>
        <c:ser>
          <c:idx val="10"/>
          <c:order val="18"/>
          <c:tx>
            <c:strRef>
              <c:f>AnnKillSummary!$AF$14</c:f>
              <c:strCache>
                <c:ptCount val="1"/>
                <c:pt idx="0">
                  <c:v>Kamloops TSA</c:v>
                </c:pt>
              </c:strCache>
            </c:strRef>
          </c:tx>
          <c:spPr>
            <a:ln w="25400">
              <a:solidFill>
                <a:srgbClr val="CCFFCC"/>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AnnKillSummary!$AG$14:$BF$14</c:f>
              <c:numCache>
                <c:formatCode>_(* #,##0_);_(* \(#,##0\);_(* "-"??_);_(@_)</c:formatCode>
                <c:ptCount val="26"/>
                <c:pt idx="0">
                  <c:v>206976</c:v>
                </c:pt>
                <c:pt idx="1">
                  <c:v>116048</c:v>
                </c:pt>
                <c:pt idx="2">
                  <c:v>272048</c:v>
                </c:pt>
                <c:pt idx="3">
                  <c:v>471936</c:v>
                </c:pt>
                <c:pt idx="4">
                  <c:v>833680</c:v>
                </c:pt>
                <c:pt idx="5">
                  <c:v>2713200</c:v>
                </c:pt>
                <c:pt idx="6">
                  <c:v>6207504</c:v>
                </c:pt>
                <c:pt idx="7">
                  <c:v>8805024</c:v>
                </c:pt>
                <c:pt idx="8">
                  <c:v>6753392</c:v>
                </c:pt>
                <c:pt idx="9">
                  <c:v>2001808</c:v>
                </c:pt>
                <c:pt idx="10">
                  <c:v>393312</c:v>
                </c:pt>
                <c:pt idx="11">
                  <c:v>68032</c:v>
                </c:pt>
                <c:pt idx="12">
                  <c:v>5440</c:v>
                </c:pt>
                <c:pt idx="13">
                  <c:v>17792</c:v>
                </c:pt>
                <c:pt idx="14">
                  <c:v>24784</c:v>
                </c:pt>
                <c:pt idx="15">
                  <c:v>44784</c:v>
                </c:pt>
                <c:pt idx="16">
                  <c:v>52976</c:v>
                </c:pt>
                <c:pt idx="17">
                  <c:v>59360</c:v>
                </c:pt>
                <c:pt idx="18">
                  <c:v>76592</c:v>
                </c:pt>
                <c:pt idx="19">
                  <c:v>92656</c:v>
                </c:pt>
                <c:pt idx="20">
                  <c:v>109728</c:v>
                </c:pt>
                <c:pt idx="21">
                  <c:v>130592</c:v>
                </c:pt>
                <c:pt idx="22">
                  <c:v>168096</c:v>
                </c:pt>
                <c:pt idx="23">
                  <c:v>171280</c:v>
                </c:pt>
                <c:pt idx="24">
                  <c:v>176368</c:v>
                </c:pt>
                <c:pt idx="25">
                  <c:v>160336</c:v>
                </c:pt>
              </c:numCache>
            </c:numRef>
          </c:val>
          <c:smooth val="1"/>
        </c:ser>
        <c:ser>
          <c:idx val="11"/>
          <c:order val="19"/>
          <c:tx>
            <c:strRef>
              <c:f>AnnKillSummary!$AF$15</c:f>
              <c:strCache>
                <c:ptCount val="1"/>
                <c:pt idx="0">
                  <c:v>Kootenay Lake TSA</c:v>
                </c:pt>
              </c:strCache>
            </c:strRef>
          </c:tx>
          <c:spPr>
            <a:ln w="25400">
              <a:solidFill>
                <a:srgbClr val="FFFF99"/>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AnnKillSummary!$AG$15:$BF$15</c:f>
              <c:numCache>
                <c:formatCode>_(* #,##0_);_(* \(#,##0\);_(* "-"??_);_(@_)</c:formatCode>
                <c:ptCount val="26"/>
                <c:pt idx="0">
                  <c:v>10240</c:v>
                </c:pt>
                <c:pt idx="1">
                  <c:v>14720</c:v>
                </c:pt>
                <c:pt idx="2">
                  <c:v>36176</c:v>
                </c:pt>
                <c:pt idx="3">
                  <c:v>51184</c:v>
                </c:pt>
                <c:pt idx="4">
                  <c:v>77264</c:v>
                </c:pt>
                <c:pt idx="5">
                  <c:v>162304</c:v>
                </c:pt>
                <c:pt idx="6">
                  <c:v>301120</c:v>
                </c:pt>
                <c:pt idx="7">
                  <c:v>462992</c:v>
                </c:pt>
                <c:pt idx="8">
                  <c:v>286384</c:v>
                </c:pt>
                <c:pt idx="9">
                  <c:v>475632</c:v>
                </c:pt>
                <c:pt idx="10">
                  <c:v>247200</c:v>
                </c:pt>
                <c:pt idx="11">
                  <c:v>160000</c:v>
                </c:pt>
                <c:pt idx="12">
                  <c:v>46960</c:v>
                </c:pt>
                <c:pt idx="13">
                  <c:v>67872</c:v>
                </c:pt>
                <c:pt idx="14">
                  <c:v>73392</c:v>
                </c:pt>
                <c:pt idx="15">
                  <c:v>85680</c:v>
                </c:pt>
                <c:pt idx="16">
                  <c:v>94768</c:v>
                </c:pt>
                <c:pt idx="17">
                  <c:v>107792</c:v>
                </c:pt>
                <c:pt idx="18">
                  <c:v>124560</c:v>
                </c:pt>
                <c:pt idx="19">
                  <c:v>133152</c:v>
                </c:pt>
                <c:pt idx="20">
                  <c:v>134192</c:v>
                </c:pt>
                <c:pt idx="21">
                  <c:v>164688</c:v>
                </c:pt>
                <c:pt idx="22">
                  <c:v>144160</c:v>
                </c:pt>
                <c:pt idx="23">
                  <c:v>143648</c:v>
                </c:pt>
                <c:pt idx="24">
                  <c:v>159840</c:v>
                </c:pt>
                <c:pt idx="25">
                  <c:v>149504</c:v>
                </c:pt>
              </c:numCache>
            </c:numRef>
          </c:val>
        </c:ser>
        <c:ser>
          <c:idx val="13"/>
          <c:order val="20"/>
          <c:tx>
            <c:strRef>
              <c:f>AnnKillSummary!$AF$17</c:f>
              <c:strCache>
                <c:ptCount val="1"/>
                <c:pt idx="0">
                  <c:v>Lillooet TSA</c:v>
                </c:pt>
              </c:strCache>
            </c:strRef>
          </c:tx>
          <c:spPr>
            <a:ln w="25400">
              <a:solidFill>
                <a:srgbClr val="FF99CC"/>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AnnKillSummary!$AG$17:$BF$17</c:f>
              <c:numCache>
                <c:formatCode>_(* #,##0_);_(* \(#,##0\);_(* "-"??_);_(@_)</c:formatCode>
                <c:ptCount val="26"/>
                <c:pt idx="0">
                  <c:v>16496</c:v>
                </c:pt>
                <c:pt idx="1">
                  <c:v>14752</c:v>
                </c:pt>
                <c:pt idx="2">
                  <c:v>29824</c:v>
                </c:pt>
                <c:pt idx="3">
                  <c:v>45584</c:v>
                </c:pt>
                <c:pt idx="4">
                  <c:v>52800</c:v>
                </c:pt>
                <c:pt idx="5">
                  <c:v>104848</c:v>
                </c:pt>
                <c:pt idx="6">
                  <c:v>398480</c:v>
                </c:pt>
                <c:pt idx="7">
                  <c:v>874640</c:v>
                </c:pt>
                <c:pt idx="8">
                  <c:v>1251280</c:v>
                </c:pt>
                <c:pt idx="9">
                  <c:v>1071968</c:v>
                </c:pt>
                <c:pt idx="10">
                  <c:v>763328</c:v>
                </c:pt>
                <c:pt idx="11">
                  <c:v>298608</c:v>
                </c:pt>
                <c:pt idx="12">
                  <c:v>105296</c:v>
                </c:pt>
                <c:pt idx="13">
                  <c:v>88368</c:v>
                </c:pt>
                <c:pt idx="14">
                  <c:v>84976</c:v>
                </c:pt>
                <c:pt idx="15">
                  <c:v>89472</c:v>
                </c:pt>
                <c:pt idx="16">
                  <c:v>110400</c:v>
                </c:pt>
                <c:pt idx="17">
                  <c:v>103568</c:v>
                </c:pt>
                <c:pt idx="18">
                  <c:v>115936</c:v>
                </c:pt>
                <c:pt idx="19">
                  <c:v>110320</c:v>
                </c:pt>
                <c:pt idx="20">
                  <c:v>116096</c:v>
                </c:pt>
                <c:pt idx="21">
                  <c:v>129760</c:v>
                </c:pt>
                <c:pt idx="22">
                  <c:v>116464</c:v>
                </c:pt>
                <c:pt idx="23">
                  <c:v>100320</c:v>
                </c:pt>
                <c:pt idx="24">
                  <c:v>86992</c:v>
                </c:pt>
                <c:pt idx="25">
                  <c:v>79248</c:v>
                </c:pt>
              </c:numCache>
            </c:numRef>
          </c:val>
        </c:ser>
        <c:ser>
          <c:idx val="20"/>
          <c:order val="21"/>
          <c:tx>
            <c:strRef>
              <c:f>AnnKillSummary!$AF$24</c:f>
              <c:strCache>
                <c:ptCount val="1"/>
                <c:pt idx="0">
                  <c:v>Robson Valley TSA</c:v>
                </c:pt>
              </c:strCache>
            </c:strRef>
          </c:tx>
          <c:spPr>
            <a:ln w="25400">
              <a:solidFill>
                <a:srgbClr val="FF990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AnnKillSummary!$AG$24:$BF$24</c:f>
              <c:numCache>
                <c:formatCode>_(* #,##0_);_(* \(#,##0\);_(* "-"??_);_(@_)</c:formatCode>
                <c:ptCount val="26"/>
                <c:pt idx="0">
                  <c:v>26080</c:v>
                </c:pt>
                <c:pt idx="1">
                  <c:v>43984</c:v>
                </c:pt>
                <c:pt idx="2">
                  <c:v>65904</c:v>
                </c:pt>
                <c:pt idx="3">
                  <c:v>63104</c:v>
                </c:pt>
                <c:pt idx="4">
                  <c:v>20848</c:v>
                </c:pt>
                <c:pt idx="5">
                  <c:v>58336</c:v>
                </c:pt>
                <c:pt idx="6">
                  <c:v>139296</c:v>
                </c:pt>
                <c:pt idx="7">
                  <c:v>197488</c:v>
                </c:pt>
                <c:pt idx="8">
                  <c:v>313584</c:v>
                </c:pt>
                <c:pt idx="9">
                  <c:v>416192</c:v>
                </c:pt>
                <c:pt idx="10">
                  <c:v>356080</c:v>
                </c:pt>
                <c:pt idx="11">
                  <c:v>422304</c:v>
                </c:pt>
                <c:pt idx="12">
                  <c:v>397456</c:v>
                </c:pt>
                <c:pt idx="13">
                  <c:v>294032</c:v>
                </c:pt>
                <c:pt idx="14">
                  <c:v>152608</c:v>
                </c:pt>
                <c:pt idx="15">
                  <c:v>106448</c:v>
                </c:pt>
                <c:pt idx="16">
                  <c:v>60160</c:v>
                </c:pt>
                <c:pt idx="17">
                  <c:v>37504</c:v>
                </c:pt>
                <c:pt idx="18">
                  <c:v>23888</c:v>
                </c:pt>
                <c:pt idx="19">
                  <c:v>13344</c:v>
                </c:pt>
                <c:pt idx="20">
                  <c:v>11616</c:v>
                </c:pt>
                <c:pt idx="21">
                  <c:v>7376</c:v>
                </c:pt>
                <c:pt idx="22">
                  <c:v>4864</c:v>
                </c:pt>
                <c:pt idx="23">
                  <c:v>4512</c:v>
                </c:pt>
                <c:pt idx="24">
                  <c:v>2912</c:v>
                </c:pt>
                <c:pt idx="25">
                  <c:v>5264</c:v>
                </c:pt>
              </c:numCache>
            </c:numRef>
          </c:val>
        </c:ser>
        <c:marker val="1"/>
        <c:axId val="183532928"/>
        <c:axId val="183547008"/>
      </c:lineChart>
      <c:catAx>
        <c:axId val="183532928"/>
        <c:scaling>
          <c:orientation val="minMax"/>
        </c:scaling>
        <c:axPos val="b"/>
        <c:numFmt formatCode="General" sourceLinked="1"/>
        <c:tickLblPos val="nextTo"/>
        <c:spPr>
          <a:ln w="3175">
            <a:solidFill>
              <a:srgbClr val="000000"/>
            </a:solidFill>
            <a:prstDash val="solid"/>
          </a:ln>
        </c:spPr>
        <c:txPr>
          <a:bodyPr rot="0" vert="horz"/>
          <a:lstStyle/>
          <a:p>
            <a:pPr>
              <a:defRPr sz="1225" b="0" i="0" u="none" strike="noStrike" baseline="0">
                <a:solidFill>
                  <a:srgbClr val="000000"/>
                </a:solidFill>
                <a:latin typeface="Arial"/>
                <a:ea typeface="Arial"/>
                <a:cs typeface="Arial"/>
              </a:defRPr>
            </a:pPr>
            <a:endParaRPr lang="en-US"/>
          </a:p>
        </c:txPr>
        <c:crossAx val="183547008"/>
        <c:crosses val="autoZero"/>
        <c:lblAlgn val="ctr"/>
        <c:lblOffset val="100"/>
        <c:tickLblSkip val="5"/>
        <c:tickMarkSkip val="1"/>
      </c:catAx>
      <c:valAx>
        <c:axId val="183547008"/>
        <c:scaling>
          <c:orientation val="minMax"/>
          <c:max val="25000000"/>
        </c:scaling>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CA"/>
                  <a:t>THLB</a:t>
                </a:r>
                <a:r>
                  <a:rPr lang="en-CA" baseline="0"/>
                  <a:t> Pine Volume Killed (m</a:t>
                </a:r>
                <a:r>
                  <a:rPr lang="en-CA"/>
                  <a:t>illions of cubic metres)</a:t>
                </a:r>
              </a:p>
            </c:rich>
          </c:tx>
          <c:layout>
            <c:manualLayout>
              <c:xMode val="edge"/>
              <c:yMode val="edge"/>
              <c:x val="4.4395116537180911E-3"/>
              <c:y val="0.1121479064709081"/>
            </c:manualLayout>
          </c:layout>
          <c:spPr>
            <a:noFill/>
            <a:ln w="25400">
              <a:noFill/>
            </a:ln>
          </c:spPr>
        </c:title>
        <c:numFmt formatCode="_(* #,##0_);_(* \(#,##0\);_(* &quot;-&quot;??_);_(@_)" sourceLinked="1"/>
        <c:tickLblPos val="nextTo"/>
        <c:spPr>
          <a:ln w="3175">
            <a:solidFill>
              <a:srgbClr val="000000"/>
            </a:solidFill>
            <a:prstDash val="solid"/>
          </a:ln>
        </c:spPr>
        <c:txPr>
          <a:bodyPr rot="0" vert="horz"/>
          <a:lstStyle/>
          <a:p>
            <a:pPr>
              <a:defRPr sz="1225" b="0" i="0" u="none" strike="noStrike" baseline="0">
                <a:solidFill>
                  <a:srgbClr val="000000"/>
                </a:solidFill>
                <a:latin typeface="Arial"/>
                <a:ea typeface="Arial"/>
                <a:cs typeface="Arial"/>
              </a:defRPr>
            </a:pPr>
            <a:endParaRPr lang="en-US"/>
          </a:p>
        </c:txPr>
        <c:crossAx val="183532928"/>
        <c:crosses val="autoZero"/>
        <c:crossBetween val="midCat"/>
        <c:dispUnits>
          <c:builtInUnit val="millions"/>
        </c:dispUnits>
      </c:valAx>
      <c:spPr>
        <a:noFill/>
        <a:ln w="25400">
          <a:solidFill>
            <a:srgbClr val="808080"/>
          </a:solidFill>
          <a:prstDash val="solid"/>
        </a:ln>
      </c:spPr>
    </c:plotArea>
    <c:legend>
      <c:legendPos val="r"/>
      <c:layout>
        <c:manualLayout>
          <c:xMode val="edge"/>
          <c:yMode val="edge"/>
          <c:x val="0.73436921938586763"/>
          <c:y val="9.1353996737357251E-2"/>
          <c:w val="0.20458749537550874"/>
          <c:h val="0.62262098966829982"/>
        </c:manualLayout>
      </c:layout>
      <c:spPr>
        <a:solidFill>
          <a:srgbClr val="FFFFFF"/>
        </a:solidFill>
        <a:ln w="3175">
          <a:solidFill>
            <a:srgbClr val="000000"/>
          </a:solidFill>
          <a:prstDash val="solid"/>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8.xml><?xml version="1.0" encoding="utf-8"?>
<c:chartSpace xmlns:c="http://schemas.openxmlformats.org/drawingml/2006/chart" xmlns:a="http://schemas.openxmlformats.org/drawingml/2006/main" xmlns:r="http://schemas.openxmlformats.org/officeDocument/2006/relationships">
  <c:lang val="en-CA"/>
  <c:chart>
    <c:plotArea>
      <c:layout>
        <c:manualLayout>
          <c:layoutTarget val="inner"/>
          <c:xMode val="edge"/>
          <c:yMode val="edge"/>
          <c:x val="0.11764705882352942"/>
          <c:y val="4.4045676998368734E-2"/>
          <c:w val="0.70366259711431745"/>
          <c:h val="0.86623164763458704"/>
        </c:manualLayout>
      </c:layout>
      <c:scatterChart>
        <c:scatterStyle val="lineMarker"/>
        <c:ser>
          <c:idx val="6"/>
          <c:order val="0"/>
          <c:tx>
            <c:strRef>
              <c:f>PctKillSummary!$AK$11</c:f>
              <c:strCache>
                <c:ptCount val="1"/>
                <c:pt idx="0">
                  <c:v>Ft. St. James Forest District</c:v>
                </c:pt>
              </c:strCache>
            </c:strRef>
          </c:tx>
          <c:spPr>
            <a:ln w="25400">
              <a:solidFill>
                <a:srgbClr val="00808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PctKillSummary!$AL$11:$BL$11</c:f>
              <c:numCache>
                <c:formatCode>0%</c:formatCode>
                <c:ptCount val="27"/>
                <c:pt idx="0">
                  <c:v>8.5906568241980834E-3</c:v>
                </c:pt>
                <c:pt idx="1">
                  <c:v>2.0211290356281251E-2</c:v>
                </c:pt>
                <c:pt idx="2">
                  <c:v>3.1062046506204678E-2</c:v>
                </c:pt>
                <c:pt idx="3">
                  <c:v>4.2404478000779372E-2</c:v>
                </c:pt>
                <c:pt idx="4">
                  <c:v>6.3161944415992696E-2</c:v>
                </c:pt>
                <c:pt idx="5">
                  <c:v>9.6713197808223822E-2</c:v>
                </c:pt>
                <c:pt idx="6">
                  <c:v>0.19508684097056858</c:v>
                </c:pt>
                <c:pt idx="7">
                  <c:v>0.27600126067603969</c:v>
                </c:pt>
                <c:pt idx="8">
                  <c:v>0.41512039763019792</c:v>
                </c:pt>
                <c:pt idx="9">
                  <c:v>0.50338174740394692</c:v>
                </c:pt>
                <c:pt idx="10">
                  <c:v>0.5598329443521407</c:v>
                </c:pt>
                <c:pt idx="11">
                  <c:v>0.60637757714956009</c:v>
                </c:pt>
                <c:pt idx="12">
                  <c:v>0.64415314729935813</c:v>
                </c:pt>
                <c:pt idx="13">
                  <c:v>0.67703388117996821</c:v>
                </c:pt>
                <c:pt idx="14">
                  <c:v>0.69695075078752067</c:v>
                </c:pt>
                <c:pt idx="15">
                  <c:v>0.70734548353457438</c:v>
                </c:pt>
                <c:pt idx="16">
                  <c:v>0.71347162682586529</c:v>
                </c:pt>
                <c:pt idx="17">
                  <c:v>0.7167136156957381</c:v>
                </c:pt>
                <c:pt idx="18">
                  <c:v>0.71883680572044173</c:v>
                </c:pt>
                <c:pt idx="19">
                  <c:v>0.72009602061500477</c:v>
                </c:pt>
                <c:pt idx="20">
                  <c:v>0.7208658979971645</c:v>
                </c:pt>
                <c:pt idx="21">
                  <c:v>0.72135625831117633</c:v>
                </c:pt>
                <c:pt idx="22">
                  <c:v>0.72163884378414966</c:v>
                </c:pt>
                <c:pt idx="23">
                  <c:v>0.72189264469756997</c:v>
                </c:pt>
                <c:pt idx="24">
                  <c:v>0.72202590113570431</c:v>
                </c:pt>
                <c:pt idx="25">
                  <c:v>0.72216354100930358</c:v>
                </c:pt>
              </c:numCache>
            </c:numRef>
          </c:yVal>
        </c:ser>
        <c:ser>
          <c:idx val="1"/>
          <c:order val="1"/>
          <c:tx>
            <c:strRef>
              <c:f>PctKillSummary!$AK$6</c:f>
              <c:strCache>
                <c:ptCount val="1"/>
                <c:pt idx="0">
                  <c:v>Arrow TSA</c:v>
                </c:pt>
              </c:strCache>
            </c:strRef>
          </c:tx>
          <c:spPr>
            <a:ln w="25400">
              <a:solidFill>
                <a:srgbClr val="FF00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PctKillSummary!$AL$6:$BL$6</c:f>
              <c:numCache>
                <c:formatCode>0%</c:formatCode>
                <c:ptCount val="27"/>
                <c:pt idx="0">
                  <c:v>7.2847158758173776E-3</c:v>
                </c:pt>
                <c:pt idx="1">
                  <c:v>1.4328296511239132E-2</c:v>
                </c:pt>
                <c:pt idx="2">
                  <c:v>1.851067580684054E-2</c:v>
                </c:pt>
                <c:pt idx="3">
                  <c:v>2.6409374689715683E-2</c:v>
                </c:pt>
                <c:pt idx="4">
                  <c:v>4.4111538219935603E-2</c:v>
                </c:pt>
                <c:pt idx="5">
                  <c:v>9.3688133106652693E-2</c:v>
                </c:pt>
                <c:pt idx="6">
                  <c:v>0.15738633715569839</c:v>
                </c:pt>
                <c:pt idx="7">
                  <c:v>0.22757087653673058</c:v>
                </c:pt>
                <c:pt idx="8">
                  <c:v>0.25138247493915894</c:v>
                </c:pt>
                <c:pt idx="9">
                  <c:v>0.27980603810747334</c:v>
                </c:pt>
                <c:pt idx="10">
                  <c:v>0.29580607052901831</c:v>
                </c:pt>
                <c:pt idx="11">
                  <c:v>0.30317184026715355</c:v>
                </c:pt>
                <c:pt idx="12">
                  <c:v>0.30518805509231023</c:v>
                </c:pt>
                <c:pt idx="13">
                  <c:v>0.30956293731091655</c:v>
                </c:pt>
                <c:pt idx="14">
                  <c:v>0.31533194596138997</c:v>
                </c:pt>
                <c:pt idx="15">
                  <c:v>0.32401484096219041</c:v>
                </c:pt>
                <c:pt idx="16">
                  <c:v>0.33487200581966731</c:v>
                </c:pt>
                <c:pt idx="17">
                  <c:v>0.34911519577547268</c:v>
                </c:pt>
                <c:pt idx="18">
                  <c:v>0.36375149696351966</c:v>
                </c:pt>
                <c:pt idx="19">
                  <c:v>0.37900380750518237</c:v>
                </c:pt>
                <c:pt idx="20">
                  <c:v>0.39247293307585224</c:v>
                </c:pt>
                <c:pt idx="21">
                  <c:v>0.40649727760339938</c:v>
                </c:pt>
                <c:pt idx="22">
                  <c:v>0.41951250154508923</c:v>
                </c:pt>
                <c:pt idx="23">
                  <c:v>0.4317252922498323</c:v>
                </c:pt>
                <c:pt idx="24">
                  <c:v>0.44332612629407558</c:v>
                </c:pt>
                <c:pt idx="25">
                  <c:v>0.45643253583087301</c:v>
                </c:pt>
              </c:numCache>
            </c:numRef>
          </c:yVal>
        </c:ser>
        <c:ser>
          <c:idx val="3"/>
          <c:order val="2"/>
          <c:tx>
            <c:strRef>
              <c:f>PctKillSummary!$AK$8</c:f>
              <c:strCache>
                <c:ptCount val="1"/>
                <c:pt idx="0">
                  <c:v>Bulkley TSA</c:v>
                </c:pt>
              </c:strCache>
            </c:strRef>
          </c:tx>
          <c:spPr>
            <a:ln w="25400">
              <a:solidFill>
                <a:srgbClr val="00FF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PctKillSummary!$AL$8:$BL$8</c:f>
              <c:numCache>
                <c:formatCode>0%</c:formatCode>
                <c:ptCount val="27"/>
                <c:pt idx="0">
                  <c:v>5.662992477662371E-3</c:v>
                </c:pt>
                <c:pt idx="1">
                  <c:v>1.0162073728132669E-2</c:v>
                </c:pt>
                <c:pt idx="2">
                  <c:v>1.3739978105361273E-2</c:v>
                </c:pt>
                <c:pt idx="3">
                  <c:v>1.5394212727533114E-2</c:v>
                </c:pt>
                <c:pt idx="4">
                  <c:v>1.8161384362567451E-2</c:v>
                </c:pt>
                <c:pt idx="5">
                  <c:v>2.1799972328283651E-2</c:v>
                </c:pt>
                <c:pt idx="6">
                  <c:v>2.9420617370555839E-2</c:v>
                </c:pt>
                <c:pt idx="7">
                  <c:v>3.4285013823721455E-2</c:v>
                </c:pt>
                <c:pt idx="8">
                  <c:v>5.280807237367497E-2</c:v>
                </c:pt>
                <c:pt idx="9">
                  <c:v>9.5587574913889986E-2</c:v>
                </c:pt>
                <c:pt idx="10">
                  <c:v>0.13735244785459241</c:v>
                </c:pt>
                <c:pt idx="11">
                  <c:v>0.21014605326077193</c:v>
                </c:pt>
                <c:pt idx="12">
                  <c:v>0.29777679605216845</c:v>
                </c:pt>
                <c:pt idx="13">
                  <c:v>0.40507387620062479</c:v>
                </c:pt>
                <c:pt idx="14">
                  <c:v>0.49111956366072534</c:v>
                </c:pt>
                <c:pt idx="15">
                  <c:v>0.55040378859779648</c:v>
                </c:pt>
                <c:pt idx="16">
                  <c:v>0.57954526146130936</c:v>
                </c:pt>
                <c:pt idx="17">
                  <c:v>0.59734375796472094</c:v>
                </c:pt>
                <c:pt idx="18">
                  <c:v>0.61014071310498508</c:v>
                </c:pt>
                <c:pt idx="19">
                  <c:v>0.61897502991700915</c:v>
                </c:pt>
                <c:pt idx="20">
                  <c:v>0.62606651406766944</c:v>
                </c:pt>
                <c:pt idx="21">
                  <c:v>0.63062627890662737</c:v>
                </c:pt>
                <c:pt idx="22">
                  <c:v>0.63328786109769331</c:v>
                </c:pt>
                <c:pt idx="23">
                  <c:v>0.63505253985091259</c:v>
                </c:pt>
                <c:pt idx="24">
                  <c:v>0.63630140810198732</c:v>
                </c:pt>
                <c:pt idx="25">
                  <c:v>0.63716918341735984</c:v>
                </c:pt>
              </c:numCache>
            </c:numRef>
          </c:yVal>
        </c:ser>
        <c:ser>
          <c:idx val="18"/>
          <c:order val="3"/>
          <c:tx>
            <c:strRef>
              <c:f>PctKillSummary!$AK$23</c:f>
              <c:strCache>
                <c:ptCount val="1"/>
                <c:pt idx="0">
                  <c:v>Quesnel TSA</c:v>
                </c:pt>
              </c:strCache>
            </c:strRef>
          </c:tx>
          <c:spPr>
            <a:ln w="25400">
              <a:solidFill>
                <a:srgbClr val="99CC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PctKillSummary!$AL$23:$BL$23</c:f>
              <c:numCache>
                <c:formatCode>0%</c:formatCode>
                <c:ptCount val="27"/>
                <c:pt idx="0">
                  <c:v>9.5348567284324875E-3</c:v>
                </c:pt>
                <c:pt idx="1">
                  <c:v>2.2846745164985607E-2</c:v>
                </c:pt>
                <c:pt idx="2">
                  <c:v>4.854356613446123E-2</c:v>
                </c:pt>
                <c:pt idx="3">
                  <c:v>0.1050061241953658</c:v>
                </c:pt>
                <c:pt idx="4">
                  <c:v>0.23542906494819124</c:v>
                </c:pt>
                <c:pt idx="5">
                  <c:v>0.43266102957132074</c:v>
                </c:pt>
                <c:pt idx="6">
                  <c:v>0.64699705360959858</c:v>
                </c:pt>
                <c:pt idx="7">
                  <c:v>0.75329261109881551</c:v>
                </c:pt>
                <c:pt idx="8">
                  <c:v>0.79888257765544601</c:v>
                </c:pt>
                <c:pt idx="9">
                  <c:v>0.80696074819716523</c:v>
                </c:pt>
                <c:pt idx="10">
                  <c:v>0.80809950970391187</c:v>
                </c:pt>
                <c:pt idx="11">
                  <c:v>0.80811926284729307</c:v>
                </c:pt>
                <c:pt idx="12">
                  <c:v>0.80812301161902966</c:v>
                </c:pt>
                <c:pt idx="13">
                  <c:v>0.80812647202370957</c:v>
                </c:pt>
                <c:pt idx="14">
                  <c:v>0.80813050916250273</c:v>
                </c:pt>
                <c:pt idx="15">
                  <c:v>0.80813541140246592</c:v>
                </c:pt>
                <c:pt idx="16">
                  <c:v>0.80813973690831586</c:v>
                </c:pt>
                <c:pt idx="17">
                  <c:v>0.80815372271056385</c:v>
                </c:pt>
                <c:pt idx="18">
                  <c:v>0.80816424810813192</c:v>
                </c:pt>
                <c:pt idx="19">
                  <c:v>0.80818400125151302</c:v>
                </c:pt>
                <c:pt idx="20">
                  <c:v>0.80820087072432756</c:v>
                </c:pt>
                <c:pt idx="21">
                  <c:v>0.80821312632423559</c:v>
                </c:pt>
                <c:pt idx="22">
                  <c:v>0.80821903784889715</c:v>
                </c:pt>
                <c:pt idx="23">
                  <c:v>0.8082405211946182</c:v>
                </c:pt>
                <c:pt idx="24">
                  <c:v>0.80825955342035771</c:v>
                </c:pt>
                <c:pt idx="25">
                  <c:v>0.80828665992368365</c:v>
                </c:pt>
              </c:numCache>
            </c:numRef>
          </c:yVal>
        </c:ser>
        <c:ser>
          <c:idx val="11"/>
          <c:order val="4"/>
          <c:tx>
            <c:strRef>
              <c:f>PctKillSummary!$AK$16</c:f>
              <c:strCache>
                <c:ptCount val="1"/>
                <c:pt idx="0">
                  <c:v>Lakes TSA</c:v>
                </c:pt>
              </c:strCache>
            </c:strRef>
          </c:tx>
          <c:spPr>
            <a:ln w="25400">
              <a:solidFill>
                <a:srgbClr val="FFFF99"/>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PctKillSummary!$AL$16:$BL$16</c:f>
              <c:numCache>
                <c:formatCode>0%</c:formatCode>
                <c:ptCount val="27"/>
                <c:pt idx="0">
                  <c:v>1.1744381895320286E-3</c:v>
                </c:pt>
                <c:pt idx="1">
                  <c:v>6.6881045738681087E-3</c:v>
                </c:pt>
                <c:pt idx="2">
                  <c:v>4.17631571420818E-2</c:v>
                </c:pt>
                <c:pt idx="3">
                  <c:v>0.1243487948552626</c:v>
                </c:pt>
                <c:pt idx="4">
                  <c:v>0.21039311362593771</c:v>
                </c:pt>
                <c:pt idx="5">
                  <c:v>0.27129859983997012</c:v>
                </c:pt>
                <c:pt idx="6">
                  <c:v>0.48230764605428178</c:v>
                </c:pt>
                <c:pt idx="7">
                  <c:v>0.61962660747708387</c:v>
                </c:pt>
                <c:pt idx="8">
                  <c:v>0.71010203762210833</c:v>
                </c:pt>
                <c:pt idx="9">
                  <c:v>0.74849366760494107</c:v>
                </c:pt>
                <c:pt idx="10">
                  <c:v>0.75745970933837126</c:v>
                </c:pt>
                <c:pt idx="11">
                  <c:v>0.75920211169166163</c:v>
                </c:pt>
                <c:pt idx="12">
                  <c:v>0.75978133604899178</c:v>
                </c:pt>
                <c:pt idx="13">
                  <c:v>0.76014729234007317</c:v>
                </c:pt>
                <c:pt idx="14">
                  <c:v>0.76047316234203921</c:v>
                </c:pt>
                <c:pt idx="15">
                  <c:v>0.76082538119696308</c:v>
                </c:pt>
                <c:pt idx="16">
                  <c:v>0.76115530486861493</c:v>
                </c:pt>
                <c:pt idx="17">
                  <c:v>0.76138591363296404</c:v>
                </c:pt>
                <c:pt idx="18">
                  <c:v>0.76162125167861339</c:v>
                </c:pt>
                <c:pt idx="19">
                  <c:v>0.7617642561369744</c:v>
                </c:pt>
                <c:pt idx="20">
                  <c:v>0.76187843449979176</c:v>
                </c:pt>
                <c:pt idx="21">
                  <c:v>0.76196468758255131</c:v>
                </c:pt>
                <c:pt idx="22">
                  <c:v>0.76203495119043896</c:v>
                </c:pt>
                <c:pt idx="23">
                  <c:v>0.7621245823312699</c:v>
                </c:pt>
                <c:pt idx="24">
                  <c:v>0.76219259390044325</c:v>
                </c:pt>
                <c:pt idx="25">
                  <c:v>0.76224371517925893</c:v>
                </c:pt>
              </c:numCache>
            </c:numRef>
          </c:yVal>
        </c:ser>
        <c:ser>
          <c:idx val="12"/>
          <c:order val="5"/>
          <c:tx>
            <c:strRef>
              <c:f>PctKillSummary!$AK$17</c:f>
              <c:strCache>
                <c:ptCount val="1"/>
                <c:pt idx="0">
                  <c:v>Lillooet TSA</c:v>
                </c:pt>
              </c:strCache>
            </c:strRef>
          </c:tx>
          <c:spPr>
            <a:ln w="25400">
              <a:solidFill>
                <a:srgbClr val="99CC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PctKillSummary!$AL$17:$BL$17</c:f>
              <c:numCache>
                <c:formatCode>0%</c:formatCode>
                <c:ptCount val="27"/>
                <c:pt idx="0">
                  <c:v>8.4665452389438085E-4</c:v>
                </c:pt>
                <c:pt idx="1">
                  <c:v>1.6037985307136042E-3</c:v>
                </c:pt>
                <c:pt idx="2">
                  <c:v>3.1345104924392353E-3</c:v>
                </c:pt>
                <c:pt idx="3">
                  <c:v>5.4741018974587222E-3</c:v>
                </c:pt>
                <c:pt idx="4">
                  <c:v>8.1840533318442293E-3</c:v>
                </c:pt>
                <c:pt idx="5">
                  <c:v>1.3565359922610357E-2</c:v>
                </c:pt>
                <c:pt idx="6">
                  <c:v>3.4017281278177339E-2</c:v>
                </c:pt>
                <c:pt idx="7">
                  <c:v>7.8908037387475427E-2</c:v>
                </c:pt>
                <c:pt idx="8">
                  <c:v>0.14312978039539012</c:v>
                </c:pt>
                <c:pt idx="9">
                  <c:v>0.19814836409265077</c:v>
                </c:pt>
                <c:pt idx="10">
                  <c:v>0.23732604985982161</c:v>
                </c:pt>
                <c:pt idx="11">
                  <c:v>0.2526520570173782</c:v>
                </c:pt>
                <c:pt idx="12">
                  <c:v>0.25805635713546637</c:v>
                </c:pt>
                <c:pt idx="13">
                  <c:v>0.26259183039974249</c:v>
                </c:pt>
                <c:pt idx="14">
                  <c:v>0.26695320981429443</c:v>
                </c:pt>
                <c:pt idx="15">
                  <c:v>0.27154534569947131</c:v>
                </c:pt>
                <c:pt idx="16">
                  <c:v>0.27721160778955012</c:v>
                </c:pt>
                <c:pt idx="17">
                  <c:v>0.28252721858796748</c:v>
                </c:pt>
                <c:pt idx="18">
                  <c:v>0.28847761497995456</c:v>
                </c:pt>
                <c:pt idx="19">
                  <c:v>0.29413977108301154</c:v>
                </c:pt>
                <c:pt idx="20">
                  <c:v>0.30009837944904222</c:v>
                </c:pt>
                <c:pt idx="21">
                  <c:v>0.30675829039839569</c:v>
                </c:pt>
                <c:pt idx="22">
                  <c:v>0.31273578630472665</c:v>
                </c:pt>
                <c:pt idx="23">
                  <c:v>0.31788469403005909</c:v>
                </c:pt>
                <c:pt idx="24">
                  <c:v>0.3223495443175603</c:v>
                </c:pt>
                <c:pt idx="25">
                  <c:v>0.32641693506135167</c:v>
                </c:pt>
              </c:numCache>
            </c:numRef>
          </c:yVal>
        </c:ser>
        <c:ser>
          <c:idx val="5"/>
          <c:order val="6"/>
          <c:tx>
            <c:strRef>
              <c:f>PctKillSummary!$AK$10</c:f>
              <c:strCache>
                <c:ptCount val="1"/>
                <c:pt idx="0">
                  <c:v>Dawson Creek TSA</c:v>
                </c:pt>
              </c:strCache>
            </c:strRef>
          </c:tx>
          <c:spPr>
            <a:ln w="25400">
              <a:solidFill>
                <a:srgbClr val="8000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PctKillSummary!$AL$10:$BL$10</c:f>
              <c:numCache>
                <c:formatCode>0%</c:formatCode>
                <c:ptCount val="27"/>
                <c:pt idx="0">
                  <c:v>0</c:v>
                </c:pt>
                <c:pt idx="1">
                  <c:v>5.1798173596398989E-5</c:v>
                </c:pt>
                <c:pt idx="2">
                  <c:v>1.7041599113215268E-4</c:v>
                </c:pt>
                <c:pt idx="3">
                  <c:v>1.7507782675582858E-4</c:v>
                </c:pt>
                <c:pt idx="4">
                  <c:v>1.7507782675582858E-4</c:v>
                </c:pt>
                <c:pt idx="5">
                  <c:v>9.1009391008873024E-4</c:v>
                </c:pt>
                <c:pt idx="6">
                  <c:v>1.950201235904422E-3</c:v>
                </c:pt>
                <c:pt idx="7">
                  <c:v>5.6542886297829137E-3</c:v>
                </c:pt>
                <c:pt idx="8">
                  <c:v>9.2757579367751489E-2</c:v>
                </c:pt>
                <c:pt idx="9">
                  <c:v>0.1990059930486851</c:v>
                </c:pt>
                <c:pt idx="10">
                  <c:v>0.25929233335232599</c:v>
                </c:pt>
                <c:pt idx="11">
                  <c:v>0.36278353025272331</c:v>
                </c:pt>
                <c:pt idx="12">
                  <c:v>0.39704491419632543</c:v>
                </c:pt>
                <c:pt idx="13">
                  <c:v>0.43614735544424704</c:v>
                </c:pt>
                <c:pt idx="14">
                  <c:v>0.46869318387833647</c:v>
                </c:pt>
                <c:pt idx="15">
                  <c:v>0.49448142258503963</c:v>
                </c:pt>
                <c:pt idx="16">
                  <c:v>0.51539130930243404</c:v>
                </c:pt>
                <c:pt idx="17">
                  <c:v>0.53158341836866829</c:v>
                </c:pt>
                <c:pt idx="18">
                  <c:v>0.5432934314736062</c:v>
                </c:pt>
                <c:pt idx="19">
                  <c:v>0.55285744624644539</c:v>
                </c:pt>
                <c:pt idx="20">
                  <c:v>0.560328296824254</c:v>
                </c:pt>
                <c:pt idx="21">
                  <c:v>0.56617786456849528</c:v>
                </c:pt>
                <c:pt idx="22">
                  <c:v>0.57050922784462621</c:v>
                </c:pt>
                <c:pt idx="23">
                  <c:v>0.57391236784990962</c:v>
                </c:pt>
                <c:pt idx="24">
                  <c:v>0.57646498184474015</c:v>
                </c:pt>
                <c:pt idx="25">
                  <c:v>0.57803757439512682</c:v>
                </c:pt>
              </c:numCache>
            </c:numRef>
          </c:yVal>
        </c:ser>
        <c:ser>
          <c:idx val="0"/>
          <c:order val="7"/>
          <c:tx>
            <c:strRef>
              <c:f>PctKillSummary!$AK$5</c:f>
              <c:strCache>
                <c:ptCount val="1"/>
                <c:pt idx="0">
                  <c:v>100 Mile House TSA</c:v>
                </c:pt>
              </c:strCache>
            </c:strRef>
          </c:tx>
          <c:spPr>
            <a:ln w="25400">
              <a:solidFill>
                <a:srgbClr val="00FF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PctKillSummary!$AL$5:$BL$5</c:f>
              <c:numCache>
                <c:formatCode>0%</c:formatCode>
                <c:ptCount val="27"/>
                <c:pt idx="0">
                  <c:v>3.9965309877684537E-3</c:v>
                </c:pt>
                <c:pt idx="1">
                  <c:v>6.3482812722230123E-3</c:v>
                </c:pt>
                <c:pt idx="2">
                  <c:v>1.013508258071398E-2</c:v>
                </c:pt>
                <c:pt idx="3">
                  <c:v>1.5498884404778836E-2</c:v>
                </c:pt>
                <c:pt idx="4">
                  <c:v>3.1996137640449437E-2</c:v>
                </c:pt>
                <c:pt idx="5">
                  <c:v>9.6995948744844254E-2</c:v>
                </c:pt>
                <c:pt idx="6">
                  <c:v>0.24771436317735743</c:v>
                </c:pt>
                <c:pt idx="7">
                  <c:v>0.55666229243706444</c:v>
                </c:pt>
                <c:pt idx="8">
                  <c:v>0.68752750097781257</c:v>
                </c:pt>
                <c:pt idx="9">
                  <c:v>0.71958225181339786</c:v>
                </c:pt>
                <c:pt idx="10">
                  <c:v>0.72084563006684688</c:v>
                </c:pt>
                <c:pt idx="11">
                  <c:v>0.72102313637818238</c:v>
                </c:pt>
                <c:pt idx="12">
                  <c:v>0.7210236919534917</c:v>
                </c:pt>
                <c:pt idx="13">
                  <c:v>0.72106008213625372</c:v>
                </c:pt>
                <c:pt idx="14">
                  <c:v>0.72110397258569192</c:v>
                </c:pt>
                <c:pt idx="15">
                  <c:v>0.72116536365737449</c:v>
                </c:pt>
                <c:pt idx="16">
                  <c:v>0.72124203305006396</c:v>
                </c:pt>
                <c:pt idx="17">
                  <c:v>0.72137148209714119</c:v>
                </c:pt>
                <c:pt idx="18">
                  <c:v>0.72154621053193002</c:v>
                </c:pt>
                <c:pt idx="19">
                  <c:v>0.72174149525316456</c:v>
                </c:pt>
                <c:pt idx="20">
                  <c:v>0.72191816820153609</c:v>
                </c:pt>
                <c:pt idx="21">
                  <c:v>0.72216484363888489</c:v>
                </c:pt>
                <c:pt idx="22">
                  <c:v>0.72242707518489546</c:v>
                </c:pt>
                <c:pt idx="23">
                  <c:v>0.72273041930379744</c:v>
                </c:pt>
                <c:pt idx="24">
                  <c:v>0.72303404121035419</c:v>
                </c:pt>
                <c:pt idx="25">
                  <c:v>0.72335794161570188</c:v>
                </c:pt>
              </c:numCache>
            </c:numRef>
          </c:yVal>
        </c:ser>
        <c:ser>
          <c:idx val="15"/>
          <c:order val="8"/>
          <c:tx>
            <c:strRef>
              <c:f>PctKillSummary!$AK$20</c:f>
              <c:strCache>
                <c:ptCount val="1"/>
                <c:pt idx="0">
                  <c:v>Morice TSA</c:v>
                </c:pt>
              </c:strCache>
            </c:strRef>
          </c:tx>
          <c:spPr>
            <a:ln w="25400">
              <a:solidFill>
                <a:srgbClr val="FFCC99"/>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PctKillSummary!$AL$20:$BL$20</c:f>
              <c:numCache>
                <c:formatCode>0%</c:formatCode>
                <c:ptCount val="27"/>
                <c:pt idx="0">
                  <c:v>7.1208104655703219E-3</c:v>
                </c:pt>
                <c:pt idx="1">
                  <c:v>1.5781104105447308E-2</c:v>
                </c:pt>
                <c:pt idx="2">
                  <c:v>3.2144700205834396E-2</c:v>
                </c:pt>
                <c:pt idx="3">
                  <c:v>3.7865623749975826E-2</c:v>
                </c:pt>
                <c:pt idx="4">
                  <c:v>4.1912793828387994E-2</c:v>
                </c:pt>
                <c:pt idx="5">
                  <c:v>4.9906781658846378E-2</c:v>
                </c:pt>
                <c:pt idx="6">
                  <c:v>0.11554224874987071</c:v>
                </c:pt>
                <c:pt idx="7">
                  <c:v>0.22566407030717622</c:v>
                </c:pt>
                <c:pt idx="8">
                  <c:v>0.35049703834496027</c:v>
                </c:pt>
                <c:pt idx="9">
                  <c:v>0.47162537972002821</c:v>
                </c:pt>
                <c:pt idx="10">
                  <c:v>0.51026298756724375</c:v>
                </c:pt>
                <c:pt idx="11">
                  <c:v>0.53424214792101099</c:v>
                </c:pt>
                <c:pt idx="12">
                  <c:v>0.55199301682359103</c:v>
                </c:pt>
                <c:pt idx="13">
                  <c:v>0.57436485807293824</c:v>
                </c:pt>
                <c:pt idx="14">
                  <c:v>0.59137205456811914</c:v>
                </c:pt>
                <c:pt idx="15">
                  <c:v>0.60230457155303074</c:v>
                </c:pt>
                <c:pt idx="16">
                  <c:v>0.60924345838784266</c:v>
                </c:pt>
                <c:pt idx="17">
                  <c:v>0.61411306904043839</c:v>
                </c:pt>
                <c:pt idx="18">
                  <c:v>0.6178633868461646</c:v>
                </c:pt>
                <c:pt idx="19">
                  <c:v>0.62022559090841556</c:v>
                </c:pt>
                <c:pt idx="20">
                  <c:v>0.62189850343286246</c:v>
                </c:pt>
                <c:pt idx="21">
                  <c:v>0.62293202026892747</c:v>
                </c:pt>
                <c:pt idx="22">
                  <c:v>0.62354955148396707</c:v>
                </c:pt>
                <c:pt idx="23">
                  <c:v>0.62389265552718465</c:v>
                </c:pt>
                <c:pt idx="24">
                  <c:v>0.62410204990650131</c:v>
                </c:pt>
                <c:pt idx="25">
                  <c:v>0.624229312353904</c:v>
                </c:pt>
              </c:numCache>
            </c:numRef>
          </c:yVal>
        </c:ser>
        <c:ser>
          <c:idx val="22"/>
          <c:order val="9"/>
          <c:tx>
            <c:strRef>
              <c:f>PctKillSummary!$AJ$27</c:f>
              <c:strCache>
                <c:ptCount val="1"/>
                <c:pt idx="0">
                  <c:v>Pine Units Total</c:v>
                </c:pt>
              </c:strCache>
            </c:strRef>
          </c:tx>
          <c:spPr>
            <a:ln w="38100">
              <a:solidFill>
                <a:srgbClr val="0000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PctKillSummary!$AL$27:$BL$27</c:f>
              <c:numCache>
                <c:formatCode>0%</c:formatCode>
                <c:ptCount val="27"/>
                <c:pt idx="0">
                  <c:v>4.2905871985180503E-3</c:v>
                </c:pt>
                <c:pt idx="1">
                  <c:v>9.7287094554647669E-3</c:v>
                </c:pt>
                <c:pt idx="2">
                  <c:v>1.9593979453954233E-2</c:v>
                </c:pt>
                <c:pt idx="3">
                  <c:v>4.2215014724402172E-2</c:v>
                </c:pt>
                <c:pt idx="4">
                  <c:v>8.5424066327730114E-2</c:v>
                </c:pt>
                <c:pt idx="5">
                  <c:v>0.14633449647945046</c:v>
                </c:pt>
                <c:pt idx="6">
                  <c:v>0.25687248674915181</c:v>
                </c:pt>
                <c:pt idx="7">
                  <c:v>0.34876588808367731</c:v>
                </c:pt>
                <c:pt idx="8">
                  <c:v>0.4297391455930844</c:v>
                </c:pt>
                <c:pt idx="9">
                  <c:v>0.47549845922518014</c:v>
                </c:pt>
                <c:pt idx="10">
                  <c:v>0.51151389151733151</c:v>
                </c:pt>
                <c:pt idx="11">
                  <c:v>0.53902323462050727</c:v>
                </c:pt>
                <c:pt idx="12">
                  <c:v>0.55243861692557772</c:v>
                </c:pt>
                <c:pt idx="13">
                  <c:v>0.56475211565273542</c:v>
                </c:pt>
                <c:pt idx="14">
                  <c:v>0.57347847561217369</c:v>
                </c:pt>
                <c:pt idx="15">
                  <c:v>0.57939913714219526</c:v>
                </c:pt>
                <c:pt idx="16">
                  <c:v>0.58367160500866688</c:v>
                </c:pt>
                <c:pt idx="17">
                  <c:v>0.58695197832341117</c:v>
                </c:pt>
                <c:pt idx="18">
                  <c:v>0.58983746157774586</c:v>
                </c:pt>
                <c:pt idx="19">
                  <c:v>0.59251150282161058</c:v>
                </c:pt>
                <c:pt idx="20">
                  <c:v>0.5951301266181368</c:v>
                </c:pt>
                <c:pt idx="21">
                  <c:v>0.59771009402860298</c:v>
                </c:pt>
                <c:pt idx="22">
                  <c:v>0.60021831757709809</c:v>
                </c:pt>
                <c:pt idx="23">
                  <c:v>0.6026321277245027</c:v>
                </c:pt>
                <c:pt idx="24">
                  <c:v>0.60494852269241917</c:v>
                </c:pt>
                <c:pt idx="25">
                  <c:v>0.6071244588802065</c:v>
                </c:pt>
              </c:numCache>
            </c:numRef>
          </c:yVal>
        </c:ser>
        <c:ser>
          <c:idx val="21"/>
          <c:order val="10"/>
          <c:tx>
            <c:strRef>
              <c:f>PctKillSummary!$AK$26</c:f>
              <c:strCache>
                <c:ptCount val="1"/>
                <c:pt idx="0">
                  <c:v>Williams Lake TSA</c:v>
                </c:pt>
              </c:strCache>
            </c:strRef>
          </c:tx>
          <c:spPr>
            <a:ln w="25400">
              <a:solidFill>
                <a:srgbClr val="FF66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PctKillSummary!$AL$26:$BL$26</c:f>
              <c:numCache>
                <c:formatCode>0%</c:formatCode>
                <c:ptCount val="27"/>
                <c:pt idx="0">
                  <c:v>3.1925106065168571E-3</c:v>
                </c:pt>
                <c:pt idx="1">
                  <c:v>6.2339570966769122E-3</c:v>
                </c:pt>
                <c:pt idx="2">
                  <c:v>1.3699599201053528E-2</c:v>
                </c:pt>
                <c:pt idx="3">
                  <c:v>2.84158732736942E-2</c:v>
                </c:pt>
                <c:pt idx="4">
                  <c:v>6.9012683481350548E-2</c:v>
                </c:pt>
                <c:pt idx="5">
                  <c:v>0.15381758294962936</c:v>
                </c:pt>
                <c:pt idx="6">
                  <c:v>0.28840000262913951</c:v>
                </c:pt>
                <c:pt idx="7">
                  <c:v>0.43058252930125829</c:v>
                </c:pt>
                <c:pt idx="8">
                  <c:v>0.55314298586247079</c:v>
                </c:pt>
                <c:pt idx="9">
                  <c:v>0.58624296078538185</c:v>
                </c:pt>
                <c:pt idx="10">
                  <c:v>0.60015690169725433</c:v>
                </c:pt>
                <c:pt idx="11">
                  <c:v>0.60137131905153574</c:v>
                </c:pt>
                <c:pt idx="12">
                  <c:v>0.60165450856759695</c:v>
                </c:pt>
                <c:pt idx="13">
                  <c:v>0.60182473420903726</c:v>
                </c:pt>
                <c:pt idx="14">
                  <c:v>0.60200353797507911</c:v>
                </c:pt>
                <c:pt idx="15">
                  <c:v>0.60220395415894779</c:v>
                </c:pt>
                <c:pt idx="16">
                  <c:v>0.60243701177798792</c:v>
                </c:pt>
                <c:pt idx="17">
                  <c:v>0.60274281634981641</c:v>
                </c:pt>
                <c:pt idx="18">
                  <c:v>0.60317829542860601</c:v>
                </c:pt>
                <c:pt idx="19">
                  <c:v>0.60375458943591698</c:v>
                </c:pt>
                <c:pt idx="20">
                  <c:v>0.60462655023143663</c:v>
                </c:pt>
                <c:pt idx="21">
                  <c:v>0.60570973341973844</c:v>
                </c:pt>
                <c:pt idx="22">
                  <c:v>0.60699266436661525</c:v>
                </c:pt>
                <c:pt idx="23">
                  <c:v>0.60826200399918851</c:v>
                </c:pt>
                <c:pt idx="24">
                  <c:v>0.60947619854503865</c:v>
                </c:pt>
                <c:pt idx="25">
                  <c:v>0.61074264166800629</c:v>
                </c:pt>
              </c:numCache>
            </c:numRef>
          </c:yVal>
        </c:ser>
        <c:ser>
          <c:idx val="20"/>
          <c:order val="11"/>
          <c:tx>
            <c:strRef>
              <c:f>PctKillSummary!$AK$25</c:f>
              <c:strCache>
                <c:ptCount val="1"/>
                <c:pt idx="0">
                  <c:v>Vanderhoof Forest District</c:v>
                </c:pt>
              </c:strCache>
            </c:strRef>
          </c:tx>
          <c:spPr>
            <a:ln w="25400">
              <a:solidFill>
                <a:srgbClr val="FF99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PctKillSummary!$AL$25:$BL$25</c:f>
              <c:numCache>
                <c:formatCode>0%</c:formatCode>
                <c:ptCount val="27"/>
                <c:pt idx="0">
                  <c:v>4.1387273347897099E-3</c:v>
                </c:pt>
                <c:pt idx="1">
                  <c:v>1.0507739711806532E-2</c:v>
                </c:pt>
                <c:pt idx="2">
                  <c:v>2.0981721986530127E-2</c:v>
                </c:pt>
                <c:pt idx="3">
                  <c:v>8.4814577444558739E-2</c:v>
                </c:pt>
                <c:pt idx="4">
                  <c:v>0.22047195191236701</c:v>
                </c:pt>
                <c:pt idx="5">
                  <c:v>0.35248335930416419</c:v>
                </c:pt>
                <c:pt idx="6">
                  <c:v>0.60411375338619044</c:v>
                </c:pt>
                <c:pt idx="7">
                  <c:v>0.67683579415763639</c:v>
                </c:pt>
                <c:pt idx="8">
                  <c:v>0.71710235336859074</c:v>
                </c:pt>
                <c:pt idx="9">
                  <c:v>0.728482542570832</c:v>
                </c:pt>
                <c:pt idx="10">
                  <c:v>0.73027955254681021</c:v>
                </c:pt>
                <c:pt idx="11">
                  <c:v>0.73056337721199294</c:v>
                </c:pt>
                <c:pt idx="12">
                  <c:v>0.73058304173844901</c:v>
                </c:pt>
                <c:pt idx="13">
                  <c:v>0.73059828174645247</c:v>
                </c:pt>
                <c:pt idx="14">
                  <c:v>0.73062597595454482</c:v>
                </c:pt>
                <c:pt idx="15">
                  <c:v>0.73064662370732369</c:v>
                </c:pt>
                <c:pt idx="16">
                  <c:v>0.73066284694164996</c:v>
                </c:pt>
                <c:pt idx="17">
                  <c:v>0.73067792307859958</c:v>
                </c:pt>
                <c:pt idx="18">
                  <c:v>0.73069939018664753</c:v>
                </c:pt>
                <c:pt idx="19">
                  <c:v>0.73071872697099594</c:v>
                </c:pt>
                <c:pt idx="20">
                  <c:v>0.7307421605316895</c:v>
                </c:pt>
                <c:pt idx="21">
                  <c:v>0.73076116957393034</c:v>
                </c:pt>
                <c:pt idx="22">
                  <c:v>0.7307769011950952</c:v>
                </c:pt>
                <c:pt idx="23">
                  <c:v>0.73079836830314304</c:v>
                </c:pt>
                <c:pt idx="24">
                  <c:v>0.73081999928224484</c:v>
                </c:pt>
                <c:pt idx="25">
                  <c:v>0.73084884058771371</c:v>
                </c:pt>
              </c:numCache>
            </c:numRef>
          </c:yVal>
        </c:ser>
        <c:ser>
          <c:idx val="9"/>
          <c:order val="12"/>
          <c:tx>
            <c:strRef>
              <c:f>PctKillSummary!$AK$14</c:f>
              <c:strCache>
                <c:ptCount val="1"/>
                <c:pt idx="0">
                  <c:v>Kamloops TSA</c:v>
                </c:pt>
              </c:strCache>
            </c:strRef>
          </c:tx>
          <c:spPr>
            <a:ln w="25400">
              <a:solidFill>
                <a:srgbClr val="CCFF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PctKillSummary!$AL$14:$BL$14</c:f>
              <c:numCache>
                <c:formatCode>0%</c:formatCode>
                <c:ptCount val="27"/>
                <c:pt idx="0">
                  <c:v>3.5174368174701537E-3</c:v>
                </c:pt>
                <c:pt idx="1">
                  <c:v>5.4896051258429912E-3</c:v>
                </c:pt>
                <c:pt idx="2">
                  <c:v>1.0112902760926867E-2</c:v>
                </c:pt>
                <c:pt idx="3">
                  <c:v>1.8133180773303156E-2</c:v>
                </c:pt>
                <c:pt idx="4">
                  <c:v>3.2301087805947121E-2</c:v>
                </c:pt>
                <c:pt idx="5">
                  <c:v>7.8410344788206035E-2</c:v>
                </c:pt>
                <c:pt idx="6">
                  <c:v>0.18390326722459116</c:v>
                </c:pt>
                <c:pt idx="7">
                  <c:v>0.33353953228096639</c:v>
                </c:pt>
                <c:pt idx="8">
                  <c:v>0.44830950398593894</c:v>
                </c:pt>
                <c:pt idx="9">
                  <c:v>0.48232906741699516</c:v>
                </c:pt>
                <c:pt idx="10">
                  <c:v>0.4890131762487091</c:v>
                </c:pt>
                <c:pt idx="11">
                  <c:v>0.49016934054585531</c:v>
                </c:pt>
                <c:pt idx="12">
                  <c:v>0.49026179018391497</c:v>
                </c:pt>
                <c:pt idx="13">
                  <c:v>0.4905641548825101</c:v>
                </c:pt>
                <c:pt idx="14">
                  <c:v>0.49098534455708193</c:v>
                </c:pt>
                <c:pt idx="15">
                  <c:v>0.49174642260687312</c:v>
                </c:pt>
                <c:pt idx="16">
                  <c:v>0.49264671893515422</c:v>
                </c:pt>
                <c:pt idx="17">
                  <c:v>0.49365550763280525</c:v>
                </c:pt>
                <c:pt idx="18">
                  <c:v>0.49495714415454534</c:v>
                </c:pt>
                <c:pt idx="19">
                  <c:v>0.4965317790192616</c:v>
                </c:pt>
                <c:pt idx="20">
                  <c:v>0.49839654260106514</c:v>
                </c:pt>
                <c:pt idx="21">
                  <c:v>0.50061587773589744</c:v>
                </c:pt>
                <c:pt idx="22">
                  <c:v>0.50347257155194125</c:v>
                </c:pt>
                <c:pt idx="23">
                  <c:v>0.50638337559731983</c:v>
                </c:pt>
                <c:pt idx="24">
                  <c:v>0.50938064724535426</c:v>
                </c:pt>
                <c:pt idx="25">
                  <c:v>0.51210546437181281</c:v>
                </c:pt>
              </c:numCache>
            </c:numRef>
          </c:yVal>
        </c:ser>
        <c:ser>
          <c:idx val="10"/>
          <c:order val="13"/>
          <c:tx>
            <c:strRef>
              <c:f>PctKillSummary!$AK$15</c:f>
              <c:strCache>
                <c:ptCount val="1"/>
                <c:pt idx="0">
                  <c:v>Kootenay Lake TSA</c:v>
                </c:pt>
              </c:strCache>
            </c:strRef>
          </c:tx>
          <c:spPr>
            <a:ln w="25400">
              <a:solidFill>
                <a:srgbClr val="CCFF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PctKillSummary!$AL$15:$BL$15</c:f>
              <c:numCache>
                <c:formatCode>0%</c:formatCode>
                <c:ptCount val="27"/>
                <c:pt idx="0">
                  <c:v>7.8880780328119393E-4</c:v>
                </c:pt>
                <c:pt idx="1">
                  <c:v>1.9227190204979103E-3</c:v>
                </c:pt>
                <c:pt idx="2">
                  <c:v>4.7094290880272532E-3</c:v>
                </c:pt>
                <c:pt idx="3">
                  <c:v>8.6522355922405963E-3</c:v>
                </c:pt>
                <c:pt idx="4">
                  <c:v>1.4604036970435731E-2</c:v>
                </c:pt>
                <c:pt idx="5">
                  <c:v>2.7106640652442653E-2</c:v>
                </c:pt>
                <c:pt idx="6">
                  <c:v>5.0302520117680265E-2</c:v>
                </c:pt>
                <c:pt idx="7">
                  <c:v>8.5967725435723868E-2</c:v>
                </c:pt>
                <c:pt idx="8">
                  <c:v>0.10802846117155214</c:v>
                </c:pt>
                <c:pt idx="9">
                  <c:v>0.14466735112177098</c:v>
                </c:pt>
                <c:pt idx="10">
                  <c:v>0.16370966449785604</c:v>
                </c:pt>
                <c:pt idx="11">
                  <c:v>0.17603478642412471</c:v>
                </c:pt>
                <c:pt idx="12">
                  <c:v>0.17965220970948456</c:v>
                </c:pt>
                <c:pt idx="13">
                  <c:v>0.18488052643060771</c:v>
                </c:pt>
                <c:pt idx="14">
                  <c:v>0.19053405985818714</c:v>
                </c:pt>
                <c:pt idx="15">
                  <c:v>0.19713416264970401</c:v>
                </c:pt>
                <c:pt idx="16">
                  <c:v>0.20443433236663294</c:v>
                </c:pt>
                <c:pt idx="17">
                  <c:v>0.21273776700836014</c:v>
                </c:pt>
                <c:pt idx="18">
                  <c:v>0.22233287442796029</c:v>
                </c:pt>
                <c:pt idx="19">
                  <c:v>0.23258984089500107</c:v>
                </c:pt>
                <c:pt idx="20">
                  <c:v>0.24292692065456256</c:v>
                </c:pt>
                <c:pt idx="21">
                  <c:v>0.25561316865327088</c:v>
                </c:pt>
                <c:pt idx="22">
                  <c:v>0.26671810350883896</c:v>
                </c:pt>
                <c:pt idx="23">
                  <c:v>0.27778359797424296</c:v>
                </c:pt>
                <c:pt idx="24">
                  <c:v>0.29009639477858534</c:v>
                </c:pt>
                <c:pt idx="25">
                  <c:v>0.30161298870649078</c:v>
                </c:pt>
              </c:numCache>
            </c:numRef>
          </c:yVal>
        </c:ser>
        <c:ser>
          <c:idx val="19"/>
          <c:order val="14"/>
          <c:tx>
            <c:strRef>
              <c:f>PctKillSummary!$AK$24</c:f>
              <c:strCache>
                <c:ptCount val="1"/>
                <c:pt idx="0">
                  <c:v>Robson Valley TSA</c:v>
                </c:pt>
              </c:strCache>
            </c:strRef>
          </c:tx>
          <c:spPr>
            <a:ln w="25400">
              <a:solidFill>
                <a:srgbClr val="FFCC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PctKillSummary!$AL$24:$BL$24</c:f>
              <c:numCache>
                <c:formatCode>0%</c:formatCode>
                <c:ptCount val="27"/>
                <c:pt idx="0">
                  <c:v>4.1941775552319146E-3</c:v>
                </c:pt>
                <c:pt idx="1">
                  <c:v>1.1267670867705862E-2</c:v>
                </c:pt>
                <c:pt idx="2">
                  <c:v>2.1866331818626267E-2</c:v>
                </c:pt>
                <c:pt idx="3">
                  <c:v>3.2014697633248761E-2</c:v>
                </c:pt>
                <c:pt idx="4">
                  <c:v>3.5367466562369734E-2</c:v>
                </c:pt>
                <c:pt idx="5">
                  <c:v>4.4749044087753514E-2</c:v>
                </c:pt>
                <c:pt idx="6">
                  <c:v>6.7150583839808153E-2</c:v>
                </c:pt>
                <c:pt idx="7">
                  <c:v>9.8910543081665525E-2</c:v>
                </c:pt>
                <c:pt idx="8">
                  <c:v>0.14934102523196632</c:v>
                </c:pt>
                <c:pt idx="9">
                  <c:v>0.2162728942912869</c:v>
                </c:pt>
                <c:pt idx="10">
                  <c:v>0.27353757005305762</c:v>
                </c:pt>
                <c:pt idx="11">
                  <c:v>0.34145236906703996</c:v>
                </c:pt>
                <c:pt idx="12">
                  <c:v>0.4053711203857614</c:v>
                </c:pt>
                <c:pt idx="13">
                  <c:v>0.45265725592717054</c:v>
                </c:pt>
                <c:pt idx="14">
                  <c:v>0.47719962741293864</c:v>
                </c:pt>
                <c:pt idx="15">
                  <c:v>0.49431856193745272</c:v>
                </c:pt>
                <c:pt idx="16">
                  <c:v>0.50399347458019628</c:v>
                </c:pt>
                <c:pt idx="17">
                  <c:v>0.51002485629152361</c:v>
                </c:pt>
                <c:pt idx="18">
                  <c:v>0.51386651708291087</c:v>
                </c:pt>
                <c:pt idx="19">
                  <c:v>0.51601249504675351</c:v>
                </c:pt>
                <c:pt idx="20">
                  <c:v>0.51788057658362363</c:v>
                </c:pt>
                <c:pt idx="21">
                  <c:v>0.51906678262838557</c:v>
                </c:pt>
                <c:pt idx="22">
                  <c:v>0.51984900960801161</c:v>
                </c:pt>
                <c:pt idx="23">
                  <c:v>0.52057462805621746</c:v>
                </c:pt>
                <c:pt idx="24">
                  <c:v>0.52104293499796728</c:v>
                </c:pt>
                <c:pt idx="25">
                  <c:v>0.52188948985420736</c:v>
                </c:pt>
              </c:numCache>
            </c:numRef>
          </c:yVal>
        </c:ser>
        <c:ser>
          <c:idx val="14"/>
          <c:order val="15"/>
          <c:tx>
            <c:strRef>
              <c:f>PctKillSummary!$AK$19</c:f>
              <c:strCache>
                <c:ptCount val="1"/>
                <c:pt idx="0">
                  <c:v>Merritt TSA</c:v>
                </c:pt>
              </c:strCache>
            </c:strRef>
          </c:tx>
          <c:spPr>
            <a:ln w="25400">
              <a:solidFill>
                <a:srgbClr val="CC99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PctKillSummary!$AL$19:$BL$19</c:f>
              <c:numCache>
                <c:formatCode>0%</c:formatCode>
                <c:ptCount val="27"/>
                <c:pt idx="0">
                  <c:v>3.9977520503834763E-3</c:v>
                </c:pt>
                <c:pt idx="1">
                  <c:v>8.1401118751517412E-3</c:v>
                </c:pt>
                <c:pt idx="2">
                  <c:v>1.3712831207421715E-2</c:v>
                </c:pt>
                <c:pt idx="3">
                  <c:v>1.8265557910335441E-2</c:v>
                </c:pt>
                <c:pt idx="4">
                  <c:v>2.1630227764499226E-2</c:v>
                </c:pt>
                <c:pt idx="5">
                  <c:v>3.1447596367297943E-2</c:v>
                </c:pt>
                <c:pt idx="6">
                  <c:v>5.1098293628262258E-2</c:v>
                </c:pt>
                <c:pt idx="7">
                  <c:v>8.7602809356655001E-2</c:v>
                </c:pt>
                <c:pt idx="8">
                  <c:v>0.14472820025710198</c:v>
                </c:pt>
                <c:pt idx="9">
                  <c:v>0.19981916773631281</c:v>
                </c:pt>
                <c:pt idx="10">
                  <c:v>0.25090295222333242</c:v>
                </c:pt>
                <c:pt idx="11">
                  <c:v>0.26443248461305568</c:v>
                </c:pt>
                <c:pt idx="12">
                  <c:v>0.26751374257494698</c:v>
                </c:pt>
                <c:pt idx="13">
                  <c:v>0.27002551674306535</c:v>
                </c:pt>
                <c:pt idx="14">
                  <c:v>0.27223525895431649</c:v>
                </c:pt>
                <c:pt idx="15">
                  <c:v>0.27427645330813255</c:v>
                </c:pt>
                <c:pt idx="16">
                  <c:v>0.27660492865855252</c:v>
                </c:pt>
                <c:pt idx="17">
                  <c:v>0.27889447114663807</c:v>
                </c:pt>
                <c:pt idx="18">
                  <c:v>0.28136392698613216</c:v>
                </c:pt>
                <c:pt idx="19">
                  <c:v>0.28411510198475382</c:v>
                </c:pt>
                <c:pt idx="20">
                  <c:v>0.28718741264287878</c:v>
                </c:pt>
                <c:pt idx="21">
                  <c:v>0.29054095882208986</c:v>
                </c:pt>
                <c:pt idx="22">
                  <c:v>0.29388338132634834</c:v>
                </c:pt>
                <c:pt idx="23">
                  <c:v>0.29699414120876622</c:v>
                </c:pt>
                <c:pt idx="24">
                  <c:v>0.29988702215352414</c:v>
                </c:pt>
                <c:pt idx="25">
                  <c:v>0.30263988988529072</c:v>
                </c:pt>
              </c:numCache>
            </c:numRef>
          </c:yVal>
        </c:ser>
        <c:ser>
          <c:idx val="7"/>
          <c:order val="16"/>
          <c:tx>
            <c:strRef>
              <c:f>PctKillSummary!$AK$12</c:f>
              <c:strCache>
                <c:ptCount val="1"/>
                <c:pt idx="0">
                  <c:v>Golden TSA</c:v>
                </c:pt>
              </c:strCache>
            </c:strRef>
          </c:tx>
          <c:spPr>
            <a:ln w="25400">
              <a:solidFill>
                <a:srgbClr val="0000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PctKillSummary!$AL$12:$BL$12</c:f>
              <c:numCache>
                <c:formatCode>0%</c:formatCode>
                <c:ptCount val="27"/>
                <c:pt idx="0">
                  <c:v>1.7431738686238252E-2</c:v>
                </c:pt>
                <c:pt idx="1">
                  <c:v>3.2349131277510608E-2</c:v>
                </c:pt>
                <c:pt idx="2">
                  <c:v>3.8428119937491449E-2</c:v>
                </c:pt>
                <c:pt idx="3">
                  <c:v>4.5547856917793617E-2</c:v>
                </c:pt>
                <c:pt idx="4">
                  <c:v>5.4943236249868715E-2</c:v>
                </c:pt>
                <c:pt idx="5">
                  <c:v>6.5051544094946803E-2</c:v>
                </c:pt>
                <c:pt idx="6">
                  <c:v>9.4042909384876361E-2</c:v>
                </c:pt>
                <c:pt idx="7">
                  <c:v>0.14171682097537533</c:v>
                </c:pt>
                <c:pt idx="8">
                  <c:v>0.16053940680528458</c:v>
                </c:pt>
                <c:pt idx="9">
                  <c:v>0.18847411019201329</c:v>
                </c:pt>
                <c:pt idx="10">
                  <c:v>0.19668551895785127</c:v>
                </c:pt>
                <c:pt idx="11">
                  <c:v>0.20437177948866475</c:v>
                </c:pt>
                <c:pt idx="12">
                  <c:v>0.20767862201103129</c:v>
                </c:pt>
                <c:pt idx="13">
                  <c:v>0.21187980789122748</c:v>
                </c:pt>
                <c:pt idx="14">
                  <c:v>0.21717903099011129</c:v>
                </c:pt>
                <c:pt idx="15">
                  <c:v>0.22241778247405292</c:v>
                </c:pt>
                <c:pt idx="16">
                  <c:v>0.22972529973233355</c:v>
                </c:pt>
                <c:pt idx="17">
                  <c:v>0.23814040235902953</c:v>
                </c:pt>
                <c:pt idx="18">
                  <c:v>0.24867201150870313</c:v>
                </c:pt>
                <c:pt idx="19">
                  <c:v>0.26027301342788123</c:v>
                </c:pt>
                <c:pt idx="20">
                  <c:v>0.27444565034039153</c:v>
                </c:pt>
                <c:pt idx="21">
                  <c:v>0.28655906962829053</c:v>
                </c:pt>
                <c:pt idx="22">
                  <c:v>0.29763174059586822</c:v>
                </c:pt>
                <c:pt idx="23">
                  <c:v>0.3098947475628348</c:v>
                </c:pt>
                <c:pt idx="24">
                  <c:v>0.32261924843330775</c:v>
                </c:pt>
                <c:pt idx="25">
                  <c:v>0.3351782480418336</c:v>
                </c:pt>
              </c:numCache>
            </c:numRef>
          </c:yVal>
        </c:ser>
        <c:ser>
          <c:idx val="13"/>
          <c:order val="17"/>
          <c:tx>
            <c:strRef>
              <c:f>PctKillSummary!$AK$18</c:f>
              <c:strCache>
                <c:ptCount val="1"/>
                <c:pt idx="0">
                  <c:v>Mackenzie TSA</c:v>
                </c:pt>
              </c:strCache>
            </c:strRef>
          </c:tx>
          <c:spPr>
            <a:ln w="25400">
              <a:solidFill>
                <a:srgbClr val="FF99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PctKillSummary!$AL$18:$BL$18</c:f>
              <c:numCache>
                <c:formatCode>0%</c:formatCode>
                <c:ptCount val="27"/>
                <c:pt idx="0">
                  <c:v>6.4738206744825461E-4</c:v>
                </c:pt>
                <c:pt idx="1">
                  <c:v>1.8866797886962462E-3</c:v>
                </c:pt>
                <c:pt idx="2">
                  <c:v>2.1579858761967734E-3</c:v>
                </c:pt>
                <c:pt idx="3">
                  <c:v>2.7493537135654137E-3</c:v>
                </c:pt>
                <c:pt idx="4">
                  <c:v>4.6167229730655094E-3</c:v>
                </c:pt>
                <c:pt idx="5">
                  <c:v>5.810962792855816E-3</c:v>
                </c:pt>
                <c:pt idx="6">
                  <c:v>1.1047677011814756E-2</c:v>
                </c:pt>
                <c:pt idx="7">
                  <c:v>2.8930459634420182E-2</c:v>
                </c:pt>
                <c:pt idx="8">
                  <c:v>8.4019016899589086E-2</c:v>
                </c:pt>
                <c:pt idx="9">
                  <c:v>0.16219392811224101</c:v>
                </c:pt>
                <c:pt idx="10">
                  <c:v>0.34368701822968739</c:v>
                </c:pt>
                <c:pt idx="11">
                  <c:v>0.49717052813338675</c:v>
                </c:pt>
                <c:pt idx="12">
                  <c:v>0.55539834745695393</c:v>
                </c:pt>
                <c:pt idx="13">
                  <c:v>0.60233252019114414</c:v>
                </c:pt>
                <c:pt idx="14">
                  <c:v>0.63232725019707692</c:v>
                </c:pt>
                <c:pt idx="15">
                  <c:v>0.64972685872745528</c:v>
                </c:pt>
                <c:pt idx="16">
                  <c:v>0.66002567067796114</c:v>
                </c:pt>
                <c:pt idx="17">
                  <c:v>0.66550753274983576</c:v>
                </c:pt>
                <c:pt idx="18">
                  <c:v>0.6687556733239145</c:v>
                </c:pt>
                <c:pt idx="19">
                  <c:v>0.671080606257488</c:v>
                </c:pt>
                <c:pt idx="20">
                  <c:v>0.6725520411914131</c:v>
                </c:pt>
                <c:pt idx="21">
                  <c:v>0.67360877908699823</c:v>
                </c:pt>
                <c:pt idx="22">
                  <c:v>0.67443228413704392</c:v>
                </c:pt>
                <c:pt idx="23">
                  <c:v>0.67501776294777827</c:v>
                </c:pt>
                <c:pt idx="24">
                  <c:v>0.67557393357944895</c:v>
                </c:pt>
                <c:pt idx="25">
                  <c:v>0.67612654340431755</c:v>
                </c:pt>
              </c:numCache>
            </c:numRef>
          </c:yVal>
        </c:ser>
        <c:ser>
          <c:idx val="2"/>
          <c:order val="18"/>
          <c:tx>
            <c:strRef>
              <c:f>PctKillSummary!$AK$7</c:f>
              <c:strCache>
                <c:ptCount val="1"/>
                <c:pt idx="0">
                  <c:v>Boundary TSA</c:v>
                </c:pt>
              </c:strCache>
            </c:strRef>
          </c:tx>
          <c:spPr>
            <a:ln w="25400">
              <a:solidFill>
                <a:srgbClr val="FFFF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PctKillSummary!$AL$7:$BL$7</c:f>
              <c:numCache>
                <c:formatCode>0%</c:formatCode>
                <c:ptCount val="27"/>
                <c:pt idx="0">
                  <c:v>5.3293824844515263E-4</c:v>
                </c:pt>
                <c:pt idx="1">
                  <c:v>9.4969595872926207E-4</c:v>
                </c:pt>
                <c:pt idx="2">
                  <c:v>1.333411497609772E-3</c:v>
                </c:pt>
                <c:pt idx="3">
                  <c:v>1.6457133111986314E-3</c:v>
                </c:pt>
                <c:pt idx="4">
                  <c:v>2.4696358432948376E-3</c:v>
                </c:pt>
                <c:pt idx="5">
                  <c:v>6.6105660337136734E-3</c:v>
                </c:pt>
                <c:pt idx="6">
                  <c:v>1.4065306252964468E-2</c:v>
                </c:pt>
                <c:pt idx="7">
                  <c:v>2.6261065130383343E-2</c:v>
                </c:pt>
                <c:pt idx="8">
                  <c:v>3.2468729848272482E-2</c:v>
                </c:pt>
                <c:pt idx="9">
                  <c:v>3.8943929566881086E-2</c:v>
                </c:pt>
                <c:pt idx="10">
                  <c:v>4.5585406019004578E-2</c:v>
                </c:pt>
                <c:pt idx="11">
                  <c:v>5.0298711888253508E-2</c:v>
                </c:pt>
                <c:pt idx="12">
                  <c:v>5.5003490745527316E-2</c:v>
                </c:pt>
                <c:pt idx="13">
                  <c:v>6.1333731260558841E-2</c:v>
                </c:pt>
                <c:pt idx="14">
                  <c:v>6.8558242156481333E-2</c:v>
                </c:pt>
                <c:pt idx="15">
                  <c:v>7.7253662618112437E-2</c:v>
                </c:pt>
                <c:pt idx="16">
                  <c:v>8.8365425098193867E-2</c:v>
                </c:pt>
                <c:pt idx="17">
                  <c:v>0.10121243451521272</c:v>
                </c:pt>
                <c:pt idx="18">
                  <c:v>0.11683178870064326</c:v>
                </c:pt>
                <c:pt idx="19">
                  <c:v>0.13468095651756831</c:v>
                </c:pt>
                <c:pt idx="20">
                  <c:v>0.15734575434744377</c:v>
                </c:pt>
                <c:pt idx="21">
                  <c:v>0.18360149009534266</c:v>
                </c:pt>
                <c:pt idx="22">
                  <c:v>0.21287365632944111</c:v>
                </c:pt>
                <c:pt idx="23">
                  <c:v>0.24120358774028852</c:v>
                </c:pt>
                <c:pt idx="24">
                  <c:v>0.2697061911436322</c:v>
                </c:pt>
                <c:pt idx="25">
                  <c:v>0.29569652364380539</c:v>
                </c:pt>
              </c:numCache>
            </c:numRef>
          </c:yVal>
        </c:ser>
        <c:ser>
          <c:idx val="16"/>
          <c:order val="19"/>
          <c:tx>
            <c:strRef>
              <c:f>PctKillSummary!$AK$21</c:f>
              <c:strCache>
                <c:ptCount val="1"/>
                <c:pt idx="0">
                  <c:v>Okanagan TSA</c:v>
                </c:pt>
              </c:strCache>
            </c:strRef>
          </c:tx>
          <c:spPr>
            <a:ln w="25400">
              <a:solidFill>
                <a:srgbClr val="3366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PctKillSummary!$AL$21:$BL$21</c:f>
              <c:numCache>
                <c:formatCode>0%</c:formatCode>
                <c:ptCount val="27"/>
                <c:pt idx="0">
                  <c:v>1.2931354432407303E-3</c:v>
                </c:pt>
                <c:pt idx="1">
                  <c:v>2.4258149348493027E-3</c:v>
                </c:pt>
                <c:pt idx="2">
                  <c:v>5.2297478078926467E-3</c:v>
                </c:pt>
                <c:pt idx="3">
                  <c:v>8.0420522958037557E-3</c:v>
                </c:pt>
                <c:pt idx="4">
                  <c:v>1.208526322310521E-2</c:v>
                </c:pt>
                <c:pt idx="5">
                  <c:v>2.2839997789893676E-2</c:v>
                </c:pt>
                <c:pt idx="6">
                  <c:v>4.0528382843993842E-2</c:v>
                </c:pt>
                <c:pt idx="7">
                  <c:v>6.3180856460849588E-2</c:v>
                </c:pt>
                <c:pt idx="8">
                  <c:v>9.1537469394771309E-2</c:v>
                </c:pt>
                <c:pt idx="9">
                  <c:v>0.11937811179900981</c:v>
                </c:pt>
                <c:pt idx="10">
                  <c:v>0.14152354460870792</c:v>
                </c:pt>
                <c:pt idx="11">
                  <c:v>0.15613619836039133</c:v>
                </c:pt>
                <c:pt idx="12">
                  <c:v>0.16437414644410078</c:v>
                </c:pt>
                <c:pt idx="13">
                  <c:v>0.17184469649826511</c:v>
                </c:pt>
                <c:pt idx="14">
                  <c:v>0.17932361816729722</c:v>
                </c:pt>
                <c:pt idx="15">
                  <c:v>0.18713349767743498</c:v>
                </c:pt>
                <c:pt idx="16">
                  <c:v>0.19482338404113478</c:v>
                </c:pt>
                <c:pt idx="17">
                  <c:v>0.20295864031579963</c:v>
                </c:pt>
                <c:pt idx="18">
                  <c:v>0.21187775879591622</c:v>
                </c:pt>
                <c:pt idx="19">
                  <c:v>0.22105249058332854</c:v>
                </c:pt>
                <c:pt idx="20">
                  <c:v>0.23070831117180843</c:v>
                </c:pt>
                <c:pt idx="21">
                  <c:v>0.24014619071989748</c:v>
                </c:pt>
                <c:pt idx="22">
                  <c:v>0.2497049005759113</c:v>
                </c:pt>
                <c:pt idx="23">
                  <c:v>0.25923710031817715</c:v>
                </c:pt>
                <c:pt idx="24">
                  <c:v>0.26793632438110049</c:v>
                </c:pt>
                <c:pt idx="25">
                  <c:v>0.27639556215114786</c:v>
                </c:pt>
              </c:numCache>
            </c:numRef>
          </c:yVal>
        </c:ser>
        <c:ser>
          <c:idx val="17"/>
          <c:order val="20"/>
          <c:tx>
            <c:strRef>
              <c:f>PctKillSummary!$AK$22</c:f>
              <c:strCache>
                <c:ptCount val="1"/>
                <c:pt idx="0">
                  <c:v>Prince George Forest District</c:v>
                </c:pt>
              </c:strCache>
            </c:strRef>
          </c:tx>
          <c:spPr>
            <a:ln w="25400">
              <a:solidFill>
                <a:srgbClr val="33CC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PctKillSummary!$AL$22:$BL$22</c:f>
              <c:numCache>
                <c:formatCode>0%</c:formatCode>
                <c:ptCount val="27"/>
                <c:pt idx="0">
                  <c:v>5.2422041000609581E-3</c:v>
                </c:pt>
                <c:pt idx="1">
                  <c:v>1.263628100608819E-2</c:v>
                </c:pt>
                <c:pt idx="2">
                  <c:v>2.1312870003713236E-2</c:v>
                </c:pt>
                <c:pt idx="3">
                  <c:v>5.7761228029419659E-2</c:v>
                </c:pt>
                <c:pt idx="4">
                  <c:v>0.13021198663891001</c:v>
                </c:pt>
                <c:pt idx="5">
                  <c:v>0.22107740447437815</c:v>
                </c:pt>
                <c:pt idx="6">
                  <c:v>0.38374750648278594</c:v>
                </c:pt>
                <c:pt idx="7">
                  <c:v>0.48835866542468376</c:v>
                </c:pt>
                <c:pt idx="8">
                  <c:v>0.59369811900276948</c:v>
                </c:pt>
                <c:pt idx="9">
                  <c:v>0.62505108006791676</c:v>
                </c:pt>
                <c:pt idx="10">
                  <c:v>0.62726302897985231</c:v>
                </c:pt>
                <c:pt idx="11">
                  <c:v>0.62858921414507296</c:v>
                </c:pt>
                <c:pt idx="12">
                  <c:v>0.62878379511628413</c:v>
                </c:pt>
                <c:pt idx="13">
                  <c:v>0.62900359574972831</c:v>
                </c:pt>
                <c:pt idx="14">
                  <c:v>0.62922565180012002</c:v>
                </c:pt>
                <c:pt idx="15">
                  <c:v>0.62945406402554605</c:v>
                </c:pt>
                <c:pt idx="16">
                  <c:v>0.62963101173698477</c:v>
                </c:pt>
                <c:pt idx="17">
                  <c:v>0.62980939471375375</c:v>
                </c:pt>
                <c:pt idx="18">
                  <c:v>0.62996296810409858</c:v>
                </c:pt>
                <c:pt idx="19">
                  <c:v>0.63015365335512752</c:v>
                </c:pt>
                <c:pt idx="20">
                  <c:v>0.6303763245192322</c:v>
                </c:pt>
                <c:pt idx="21">
                  <c:v>0.6305782868549995</c:v>
                </c:pt>
                <c:pt idx="22">
                  <c:v>0.63082638271924141</c:v>
                </c:pt>
                <c:pt idx="23">
                  <c:v>0.63103121558566921</c:v>
                </c:pt>
                <c:pt idx="24">
                  <c:v>0.63124773561264402</c:v>
                </c:pt>
                <c:pt idx="25">
                  <c:v>0.63146753624608809</c:v>
                </c:pt>
              </c:numCache>
            </c:numRef>
          </c:yVal>
        </c:ser>
        <c:ser>
          <c:idx val="4"/>
          <c:order val="21"/>
          <c:tx>
            <c:strRef>
              <c:f>PctKillSummary!$AK$9</c:f>
              <c:strCache>
                <c:ptCount val="1"/>
                <c:pt idx="0">
                  <c:v>Cranbrook TSA</c:v>
                </c:pt>
              </c:strCache>
            </c:strRef>
          </c:tx>
          <c:spPr>
            <a:ln w="25400">
              <a:solidFill>
                <a:srgbClr val="80008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PctKillSummary!$AL$9:$BL$9</c:f>
              <c:numCache>
                <c:formatCode>0%</c:formatCode>
                <c:ptCount val="27"/>
                <c:pt idx="0">
                  <c:v>3.9886181617118568E-3</c:v>
                </c:pt>
                <c:pt idx="1">
                  <c:v>6.3785761923491283E-3</c:v>
                </c:pt>
                <c:pt idx="2">
                  <c:v>8.1979913366612405E-3</c:v>
                </c:pt>
                <c:pt idx="3">
                  <c:v>1.1896933319030896E-2</c:v>
                </c:pt>
                <c:pt idx="4">
                  <c:v>1.7346887483864416E-2</c:v>
                </c:pt>
                <c:pt idx="5">
                  <c:v>2.827374243486561E-2</c:v>
                </c:pt>
                <c:pt idx="6">
                  <c:v>4.6439392643883297E-2</c:v>
                </c:pt>
                <c:pt idx="7">
                  <c:v>6.2798582814999532E-2</c:v>
                </c:pt>
                <c:pt idx="8">
                  <c:v>7.151218738680476E-2</c:v>
                </c:pt>
                <c:pt idx="9">
                  <c:v>9.0652061597903552E-2</c:v>
                </c:pt>
                <c:pt idx="10">
                  <c:v>0.10173593243860186</c:v>
                </c:pt>
                <c:pt idx="11">
                  <c:v>0.11275399133873405</c:v>
                </c:pt>
                <c:pt idx="12">
                  <c:v>0.11685765084537252</c:v>
                </c:pt>
                <c:pt idx="13">
                  <c:v>0.12145515900838506</c:v>
                </c:pt>
                <c:pt idx="14">
                  <c:v>0.1275958794470346</c:v>
                </c:pt>
                <c:pt idx="15">
                  <c:v>0.13527100268896189</c:v>
                </c:pt>
                <c:pt idx="16">
                  <c:v>0.14488524625843571</c:v>
                </c:pt>
                <c:pt idx="17">
                  <c:v>0.15545868590655429</c:v>
                </c:pt>
                <c:pt idx="18">
                  <c:v>0.16681720500315844</c:v>
                </c:pt>
                <c:pt idx="19">
                  <c:v>0.17944169709821162</c:v>
                </c:pt>
                <c:pt idx="20">
                  <c:v>0.19350627882187299</c:v>
                </c:pt>
                <c:pt idx="21">
                  <c:v>0.20811445681052534</c:v>
                </c:pt>
                <c:pt idx="22">
                  <c:v>0.2223355362196274</c:v>
                </c:pt>
                <c:pt idx="23">
                  <c:v>0.23703439995315434</c:v>
                </c:pt>
                <c:pt idx="24">
                  <c:v>0.25163843230775529</c:v>
                </c:pt>
                <c:pt idx="25">
                  <c:v>0.26502416645549842</c:v>
                </c:pt>
              </c:numCache>
            </c:numRef>
          </c:yVal>
        </c:ser>
        <c:ser>
          <c:idx val="8"/>
          <c:order val="22"/>
          <c:tx>
            <c:strRef>
              <c:f>PctKillSummary!$AK$13</c:f>
              <c:strCache>
                <c:ptCount val="1"/>
                <c:pt idx="0">
                  <c:v>Invermere TSA</c:v>
                </c:pt>
              </c:strCache>
            </c:strRef>
          </c:tx>
          <c:spPr>
            <a:ln w="25400">
              <a:solidFill>
                <a:srgbClr val="00CC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PctKillSummary!$AL$13:$BL$13</c:f>
              <c:numCache>
                <c:formatCode>0%</c:formatCode>
                <c:ptCount val="27"/>
                <c:pt idx="0">
                  <c:v>3.2870126206566664E-3</c:v>
                </c:pt>
                <c:pt idx="1">
                  <c:v>7.9013678169848056E-3</c:v>
                </c:pt>
                <c:pt idx="2">
                  <c:v>9.9182744001406389E-3</c:v>
                </c:pt>
                <c:pt idx="3">
                  <c:v>1.3631835507640397E-2</c:v>
                </c:pt>
                <c:pt idx="4">
                  <c:v>1.9397735340973048E-2</c:v>
                </c:pt>
                <c:pt idx="5">
                  <c:v>3.1828966321748385E-2</c:v>
                </c:pt>
                <c:pt idx="6">
                  <c:v>5.0246866640228836E-2</c:v>
                </c:pt>
                <c:pt idx="7">
                  <c:v>7.2983400041155791E-2</c:v>
                </c:pt>
                <c:pt idx="8">
                  <c:v>9.1754259011688516E-2</c:v>
                </c:pt>
                <c:pt idx="9">
                  <c:v>0.11760064431988683</c:v>
                </c:pt>
                <c:pt idx="10">
                  <c:v>0.13635514999379938</c:v>
                </c:pt>
                <c:pt idx="11">
                  <c:v>0.15514645058510732</c:v>
                </c:pt>
                <c:pt idx="12">
                  <c:v>0.16165233709050322</c:v>
                </c:pt>
                <c:pt idx="13">
                  <c:v>0.16974858169221188</c:v>
                </c:pt>
                <c:pt idx="14">
                  <c:v>0.18090016721245794</c:v>
                </c:pt>
                <c:pt idx="15">
                  <c:v>0.19383289928958555</c:v>
                </c:pt>
                <c:pt idx="16">
                  <c:v>0.20712812944179385</c:v>
                </c:pt>
                <c:pt idx="17">
                  <c:v>0.22169619118093969</c:v>
                </c:pt>
                <c:pt idx="18">
                  <c:v>0.23605166006402314</c:v>
                </c:pt>
                <c:pt idx="19">
                  <c:v>0.25108851630628087</c:v>
                </c:pt>
                <c:pt idx="20">
                  <c:v>0.26497382791153412</c:v>
                </c:pt>
                <c:pt idx="21">
                  <c:v>0.27818047770704979</c:v>
                </c:pt>
                <c:pt idx="22">
                  <c:v>0.29161198533109295</c:v>
                </c:pt>
                <c:pt idx="23">
                  <c:v>0.30552182688127644</c:v>
                </c:pt>
                <c:pt idx="24">
                  <c:v>0.32028612817986446</c:v>
                </c:pt>
                <c:pt idx="25">
                  <c:v>0.33370400805672412</c:v>
                </c:pt>
              </c:numCache>
            </c:numRef>
          </c:yVal>
        </c:ser>
        <c:axId val="183860224"/>
        <c:axId val="183870208"/>
      </c:scatterChart>
      <c:valAx>
        <c:axId val="183860224"/>
        <c:scaling>
          <c:orientation val="minMax"/>
          <c:max val="2024"/>
          <c:min val="2010"/>
        </c:scaling>
        <c:axPos val="b"/>
        <c:numFmt formatCode="General"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83870208"/>
        <c:crosses val="autoZero"/>
        <c:crossBetween val="midCat"/>
      </c:valAx>
      <c:valAx>
        <c:axId val="183870208"/>
        <c:scaling>
          <c:orientation val="minMax"/>
          <c:max val="0.85000000000000064"/>
          <c:min val="0.4"/>
        </c:scaling>
        <c:axPos val="l"/>
        <c:majorGridlines>
          <c:spPr>
            <a:ln w="3175">
              <a:solidFill>
                <a:srgbClr val="000000"/>
              </a:solidFill>
              <a:prstDash val="solid"/>
            </a:ln>
          </c:spPr>
        </c:majorGridlines>
        <c:title>
          <c:tx>
            <c:rich>
              <a:bodyPr/>
              <a:lstStyle/>
              <a:p>
                <a:pPr>
                  <a:defRPr sz="1600" b="1" i="0" u="none" strike="noStrike" baseline="0">
                    <a:solidFill>
                      <a:srgbClr val="000000"/>
                    </a:solidFill>
                    <a:latin typeface="Arial"/>
                    <a:ea typeface="Arial"/>
                    <a:cs typeface="Arial"/>
                  </a:defRPr>
                </a:pPr>
                <a:r>
                  <a:rPr lang="en-CA"/>
                  <a:t>Proportion</a:t>
                </a:r>
                <a:r>
                  <a:rPr lang="en-CA" baseline="0"/>
                  <a:t> of</a:t>
                </a:r>
                <a:r>
                  <a:rPr lang="en-CA"/>
                  <a:t> 1999 THLB Pine Volume Killed</a:t>
                </a:r>
              </a:p>
            </c:rich>
          </c:tx>
          <c:layout>
            <c:manualLayout>
              <c:xMode val="edge"/>
              <c:yMode val="edge"/>
              <c:x val="1.3318534961154272E-2"/>
              <c:y val="0.12398042414355628"/>
            </c:manualLayout>
          </c:layout>
          <c:spPr>
            <a:noFill/>
            <a:ln w="25400">
              <a:noFill/>
            </a:ln>
          </c:spPr>
        </c:title>
        <c:numFmt formatCode="0%"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83860224"/>
        <c:crosses val="autoZero"/>
        <c:crossBetween val="midCat"/>
        <c:majorUnit val="0.05"/>
      </c:valAx>
      <c:spPr>
        <a:noFill/>
        <a:ln w="12700">
          <a:solidFill>
            <a:srgbClr val="808080"/>
          </a:solidFill>
          <a:prstDash val="solid"/>
        </a:ln>
      </c:spPr>
    </c:plotArea>
    <c:legend>
      <c:legendPos val="r"/>
      <c:layout>
        <c:manualLayout>
          <c:xMode val="edge"/>
          <c:yMode val="edge"/>
          <c:x val="0.82537920828708977"/>
          <c:y val="8.3197389885807563E-2"/>
          <c:w val="0.17018128005919386"/>
          <c:h val="0.80913539967373571"/>
        </c:manualLayout>
      </c:layout>
      <c:spPr>
        <a:solidFill>
          <a:srgbClr val="FFFFFF"/>
        </a:solidFill>
        <a:ln w="3175">
          <a:solidFill>
            <a:srgbClr val="000000"/>
          </a:solidFill>
          <a:prstDash val="solid"/>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chartsheets/sheet1.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6.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7.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8.xml><?xml version="1.0" encoding="utf-8"?>
<chartsheet xmlns="http://schemas.openxmlformats.org/spreadsheetml/2006/main" xmlns:r="http://schemas.openxmlformats.org/officeDocument/2006/relationships">
  <sheetPr/>
  <sheetViews>
    <sheetView zoomScale="93" workbookViewId="0"/>
  </sheetViews>
  <pageMargins left="0.75" right="0.75" top="1" bottom="1" header="0.5" footer="0.5"/>
  <pageSetup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0.7414</cdr:x>
      <cdr:y>0.84339</cdr:y>
    </cdr:from>
    <cdr:to>
      <cdr:x>0.84795</cdr:x>
      <cdr:y>1</cdr:y>
    </cdr:to>
    <cdr:sp macro="" textlink="">
      <cdr:nvSpPr>
        <cdr:cNvPr id="2" name="TextBox 1"/>
        <cdr:cNvSpPr txBox="1"/>
      </cdr:nvSpPr>
      <cdr:spPr>
        <a:xfrm xmlns:a="http://schemas.openxmlformats.org/drawingml/2006/main">
          <a:off x="6362700" y="569595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CA" sz="1100"/>
        </a:p>
      </cdr:txBody>
    </cdr:sp>
  </cdr:relSizeAnchor>
  <cdr:relSizeAnchor xmlns:cdr="http://schemas.openxmlformats.org/drawingml/2006/chartDrawing">
    <cdr:from>
      <cdr:x>0.60044</cdr:x>
      <cdr:y>0.94943</cdr:y>
    </cdr:from>
    <cdr:to>
      <cdr:x>0.99778</cdr:x>
      <cdr:y>1</cdr:y>
    </cdr:to>
    <cdr:sp macro="" textlink="SummaryByUnit!$A$77">
      <cdr:nvSpPr>
        <cdr:cNvPr id="3" name="TextBox 2"/>
        <cdr:cNvSpPr txBox="1"/>
      </cdr:nvSpPr>
      <cdr:spPr>
        <a:xfrm xmlns:a="http://schemas.openxmlformats.org/drawingml/2006/main">
          <a:off x="5152991" y="5543556"/>
          <a:ext cx="3409984" cy="29526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E7DE5E1-58C4-41B8-943A-A546C9920FB4}" type="TxLink">
            <a:rPr lang="en-US" sz="800" b="0" i="0" u="none" strike="noStrike">
              <a:solidFill>
                <a:srgbClr val="000000"/>
              </a:solidFill>
              <a:latin typeface="Arialri"/>
            </a:rPr>
            <a:pPr/>
            <a:t>*2012 Publication: 1999-2011 Aerial Overview Surveys and BCMPB.v9</a:t>
          </a:fld>
          <a:endParaRPr lang="en-CA" sz="600" b="0"/>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0.6515</cdr:x>
      <cdr:y>0.84339</cdr:y>
    </cdr:from>
    <cdr:to>
      <cdr:x>0.75805</cdr:x>
      <cdr:y>1</cdr:y>
    </cdr:to>
    <cdr:sp macro="" textlink="">
      <cdr:nvSpPr>
        <cdr:cNvPr id="3" name="TextBox 2"/>
        <cdr:cNvSpPr txBox="1"/>
      </cdr:nvSpPr>
      <cdr:spPr>
        <a:xfrm xmlns:a="http://schemas.openxmlformats.org/drawingml/2006/main">
          <a:off x="5591175" y="562927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CA" sz="1100"/>
        </a:p>
      </cdr:txBody>
    </cdr:sp>
  </cdr:relSizeAnchor>
  <cdr:relSizeAnchor xmlns:cdr="http://schemas.openxmlformats.org/drawingml/2006/chartDrawing">
    <cdr:from>
      <cdr:x>0.59267</cdr:x>
      <cdr:y>0.95269</cdr:y>
    </cdr:from>
    <cdr:to>
      <cdr:x>1</cdr:x>
      <cdr:y>1</cdr:y>
    </cdr:to>
    <cdr:sp macro="" textlink="SummaryByUnit!$A$77">
      <cdr:nvSpPr>
        <cdr:cNvPr id="4" name="TextBox 3"/>
        <cdr:cNvSpPr txBox="1"/>
      </cdr:nvSpPr>
      <cdr:spPr>
        <a:xfrm xmlns:a="http://schemas.openxmlformats.org/drawingml/2006/main">
          <a:off x="5086350" y="5562599"/>
          <a:ext cx="3495675" cy="2762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5DBD3C5C-AC74-4EF7-ACE4-2D8D70374BE5}" type="TxLink">
            <a:rPr lang="en-US" sz="800" b="0" i="0" u="none" strike="noStrike">
              <a:solidFill>
                <a:srgbClr val="000000"/>
              </a:solidFill>
              <a:latin typeface="Arialri"/>
            </a:rPr>
            <a:pPr/>
            <a:t>*2012 Publication: 1999-2011 Aerial Overview Surveys and BCMPB.v9</a:t>
          </a:fld>
          <a:endParaRPr lang="en-CA" sz="800" b="0"/>
        </a:p>
      </cdr:txBody>
    </cdr:sp>
  </cdr:relSizeAnchor>
</c:userShapes>
</file>

<file path=xl/drawings/drawing5.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0.60377</cdr:x>
      <cdr:y>0.95432</cdr:y>
    </cdr:from>
    <cdr:to>
      <cdr:x>1</cdr:x>
      <cdr:y>1</cdr:y>
    </cdr:to>
    <cdr:sp macro="" textlink="SummaryByUnit!$A$77">
      <cdr:nvSpPr>
        <cdr:cNvPr id="2" name="TextBox 1"/>
        <cdr:cNvSpPr txBox="1"/>
      </cdr:nvSpPr>
      <cdr:spPr>
        <a:xfrm xmlns:a="http://schemas.openxmlformats.org/drawingml/2006/main">
          <a:off x="5181600" y="5572124"/>
          <a:ext cx="3400425" cy="26669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CD34BCE6-911E-441D-B528-5EADB2C2881C}" type="TxLink">
            <a:rPr lang="en-US" sz="800" b="0" i="0" u="none" strike="noStrike">
              <a:solidFill>
                <a:srgbClr val="000000"/>
              </a:solidFill>
              <a:latin typeface="Arialri"/>
            </a:rPr>
            <a:pPr/>
            <a:t>*2012 Publication: 1999-2011 Aerial Overview Surveys and BCMPB.v9</a:t>
          </a:fld>
          <a:endParaRPr lang="en-CA" sz="800" b="0"/>
        </a:p>
      </cdr:txBody>
    </cdr:sp>
  </cdr:relSizeAnchor>
</c:userShapes>
</file>

<file path=xl/drawings/drawing7.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0.59378</cdr:x>
      <cdr:y>0.95269</cdr:y>
    </cdr:from>
    <cdr:to>
      <cdr:x>1</cdr:x>
      <cdr:y>1</cdr:y>
    </cdr:to>
    <cdr:sp macro="" textlink="SummaryByUnit!$A$77">
      <cdr:nvSpPr>
        <cdr:cNvPr id="2" name="TextBox 1"/>
        <cdr:cNvSpPr txBox="1"/>
      </cdr:nvSpPr>
      <cdr:spPr>
        <a:xfrm xmlns:a="http://schemas.openxmlformats.org/drawingml/2006/main">
          <a:off x="5095874" y="5562599"/>
          <a:ext cx="3486151" cy="2762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BB7ED12-D947-47D4-81E4-E7850F57A9D0}" type="TxLink">
            <a:rPr lang="en-US" sz="800" b="0" i="0" u="none" strike="noStrike">
              <a:solidFill>
                <a:srgbClr val="000000"/>
              </a:solidFill>
              <a:latin typeface="Arialri"/>
            </a:rPr>
            <a:pPr/>
            <a:t>*2012 Publication: 1999-2011 Aerial Overview Surveys and BCMPB.v9</a:t>
          </a:fld>
          <a:endParaRPr lang="en-CA" sz="800" b="0"/>
        </a:p>
      </cdr:txBody>
    </cdr:sp>
  </cdr:relSizeAnchor>
</c:userShapes>
</file>

<file path=xl/drawings/drawing9.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0.59711</cdr:x>
      <cdr:y>0.95269</cdr:y>
    </cdr:from>
    <cdr:to>
      <cdr:x>1</cdr:x>
      <cdr:y>1</cdr:y>
    </cdr:to>
    <cdr:sp macro="" textlink="SummaryByUnit!$A$77">
      <cdr:nvSpPr>
        <cdr:cNvPr id="2" name="TextBox 1"/>
        <cdr:cNvSpPr txBox="1"/>
      </cdr:nvSpPr>
      <cdr:spPr>
        <a:xfrm xmlns:a="http://schemas.openxmlformats.org/drawingml/2006/main">
          <a:off x="5152988" y="5562590"/>
          <a:ext cx="3457612" cy="27623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5CA85C04-B743-42DD-BBE5-0522F774ED15}" type="TxLink">
            <a:rPr lang="en-US" sz="800" b="0" i="0" u="none" strike="noStrike">
              <a:solidFill>
                <a:srgbClr val="000000"/>
              </a:solidFill>
              <a:latin typeface="Arialri"/>
            </a:rPr>
            <a:pPr/>
            <a:t>*2012 Publication: 1999-2011 Aerial Overview Surveys and BCMPB.v9</a:t>
          </a:fld>
          <a:endParaRPr lang="en-CA" sz="800" b="0"/>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0.60044</cdr:x>
      <cdr:y>0.95269</cdr:y>
    </cdr:from>
    <cdr:to>
      <cdr:x>1</cdr:x>
      <cdr:y>1</cdr:y>
    </cdr:to>
    <cdr:sp macro="" textlink="SummaryByUnit!$A$77">
      <cdr:nvSpPr>
        <cdr:cNvPr id="2" name="TextBox 1"/>
        <cdr:cNvSpPr txBox="1"/>
      </cdr:nvSpPr>
      <cdr:spPr>
        <a:xfrm xmlns:a="http://schemas.openxmlformats.org/drawingml/2006/main">
          <a:off x="5153026" y="5562600"/>
          <a:ext cx="3428999" cy="27622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85F51C6-9AC6-4491-B9F9-50990927950C}" type="TxLink">
            <a:rPr lang="en-US" sz="800" b="0" i="0" u="none" strike="noStrike">
              <a:solidFill>
                <a:srgbClr val="000000"/>
              </a:solidFill>
              <a:latin typeface="Arialri"/>
            </a:rPr>
            <a:pPr/>
            <a:t>*2012 Publication: 1999-2011 Aerial Overview Surveys and BCMPB.v9</a:t>
          </a:fld>
          <a:endParaRPr lang="en-CA" sz="800" b="0"/>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0.50126</cdr:x>
      <cdr:y>0.03611</cdr:y>
    </cdr:from>
    <cdr:to>
      <cdr:x>0.50126</cdr:x>
      <cdr:y>0.92136</cdr:y>
    </cdr:to>
    <cdr:sp macro="" textlink="">
      <cdr:nvSpPr>
        <cdr:cNvPr id="12290" name="Line 2"/>
        <cdr:cNvSpPr>
          <a:spLocks xmlns:a="http://schemas.openxmlformats.org/drawingml/2006/main" noChangeShapeType="1"/>
        </cdr:cNvSpPr>
      </cdr:nvSpPr>
      <cdr:spPr bwMode="auto">
        <a:xfrm xmlns:a="http://schemas.openxmlformats.org/drawingml/2006/main" flipV="1">
          <a:off x="4301792" y="210832"/>
          <a:ext cx="0" cy="5168820"/>
        </a:xfrm>
        <a:prstGeom xmlns:a="http://schemas.openxmlformats.org/drawingml/2006/main" prst="line">
          <a:avLst/>
        </a:prstGeom>
        <a:noFill xmlns:a="http://schemas.openxmlformats.org/drawingml/2006/main"/>
        <a:ln xmlns:a="http://schemas.openxmlformats.org/drawingml/2006/main" w="19050" cap="rnd">
          <a:solidFill>
            <a:srgbClr val="000000"/>
          </a:solidFill>
          <a:prstDash val="sysDot"/>
          <a:round/>
          <a:headEnd/>
          <a:tailEnd/>
        </a:ln>
      </cdr:spPr>
      <cdr:txBody>
        <a:bodyPr xmlns:a="http://schemas.openxmlformats.org/drawingml/2006/main"/>
        <a:lstStyle xmlns:a="http://schemas.openxmlformats.org/drawingml/2006/main"/>
        <a:p xmlns:a="http://schemas.openxmlformats.org/drawingml/2006/main">
          <a:endParaRPr lang="en-CA"/>
        </a:p>
      </cdr:txBody>
    </cdr:sp>
  </cdr:relSizeAnchor>
</c:userShapes>
</file>

<file path=xl/drawings/drawing15.xml><?xml version="1.0" encoding="utf-8"?>
<xdr:wsDr xmlns:xdr="http://schemas.openxmlformats.org/drawingml/2006/spreadsheetDrawing" xmlns:a="http://schemas.openxmlformats.org/drawingml/2006/main">
  <xdr:absoluteAnchor>
    <xdr:pos x="0" y="-30726"/>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meng\LOCALS~1\Temp\Temporary%20Directory%201%20for%20March05NoMgmtResult.zip\March05NoMgmtResul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OR/VIC/HRE/Restricted/Landscape/BCMPB/Results/Year8/Spreadsheets/BCMPB.v8.SummaryOfVolumeKilled.LumpedTFLs.forDistribution.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URanking"/>
      <sheetName val="NotesAndParameters"/>
      <sheetName val="CumCompare"/>
      <sheetName val="CumSums"/>
      <sheetName val="CollectInfoPre2005"/>
      <sheetName val="pre2005"/>
      <sheetName val="numReps"/>
      <sheetName val="CollectInfo"/>
      <sheetName val="Scn1"/>
    </sheetNames>
    <sheetDataSet>
      <sheetData sheetId="0"/>
      <sheetData sheetId="1">
        <row r="5">
          <cell r="C5" t="str">
            <v>volCumKill</v>
          </cell>
        </row>
        <row r="6">
          <cell r="C6">
            <v>1</v>
          </cell>
          <cell r="D6">
            <v>74</v>
          </cell>
        </row>
        <row r="7">
          <cell r="C7">
            <v>1</v>
          </cell>
          <cell r="D7">
            <v>10</v>
          </cell>
        </row>
        <row r="18">
          <cell r="B18">
            <v>1</v>
          </cell>
        </row>
      </sheetData>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UNames&amp;Summary"/>
      <sheetName val="SummaryByUnit"/>
      <sheetName val="AnnKillChart (2010)"/>
      <sheetName val="CumKillChart (2010)"/>
      <sheetName val="AnnKillChart (09-10)"/>
      <sheetName val="CumKillChart (09-10)"/>
      <sheetName val="AnnKillChart (ALL)"/>
      <sheetName val="CumKillChart (ALL)"/>
      <sheetName val="AnnKillSummary"/>
      <sheetName val="PctKillSummary"/>
      <sheetName val="AnnKillSummaryChart"/>
      <sheetName val="PctKillChart"/>
      <sheetName val="Data"/>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refreshError="1"/>
      <sheetData sheetId="12">
        <row r="2">
          <cell r="AL2">
            <v>1</v>
          </cell>
          <cell r="AM2" t="str">
            <v>100MileHouse</v>
          </cell>
          <cell r="AN2" t="str">
            <v>100 Mile House TSA</v>
          </cell>
          <cell r="AO2" t="str">
            <v>Pine Units</v>
          </cell>
          <cell r="AP2" t="str">
            <v>100MileHouse</v>
          </cell>
          <cell r="AQ2" t="str">
            <v>100 Mile House</v>
          </cell>
          <cell r="AR2">
            <v>110436352</v>
          </cell>
          <cell r="AS2">
            <v>57597952</v>
          </cell>
          <cell r="AT2">
            <v>1</v>
          </cell>
          <cell r="AU2" t="str">
            <v>I</v>
          </cell>
        </row>
        <row r="3">
          <cell r="AL3">
            <v>2</v>
          </cell>
          <cell r="AM3" t="str">
            <v>Arrow</v>
          </cell>
          <cell r="AN3" t="str">
            <v>Arrow TSA</v>
          </cell>
          <cell r="AO3" t="str">
            <v>Pine Units</v>
          </cell>
          <cell r="AP3" t="str">
            <v>Arrow</v>
          </cell>
          <cell r="AQ3" t="str">
            <v>Arrow</v>
          </cell>
          <cell r="AR3">
            <v>50683296</v>
          </cell>
          <cell r="AS3">
            <v>7895984</v>
          </cell>
          <cell r="AT3">
            <v>1</v>
          </cell>
          <cell r="AU3" t="str">
            <v>I</v>
          </cell>
        </row>
        <row r="4">
          <cell r="AL4">
            <v>3</v>
          </cell>
          <cell r="AM4" t="str">
            <v>Arrowsmith</v>
          </cell>
          <cell r="AN4" t="str">
            <v>Arrowsmith TSA</v>
          </cell>
          <cell r="AO4" t="str">
            <v>Non-pine Units</v>
          </cell>
          <cell r="AP4" t="str">
            <v>out</v>
          </cell>
          <cell r="AQ4" t="str">
            <v>Outside "Pine Units"</v>
          </cell>
          <cell r="AR4">
            <v>16180416</v>
          </cell>
          <cell r="AS4">
            <v>82112</v>
          </cell>
          <cell r="AT4">
            <v>2</v>
          </cell>
          <cell r="AU4" t="str">
            <v>C</v>
          </cell>
        </row>
        <row r="5">
          <cell r="AL5">
            <v>4</v>
          </cell>
          <cell r="AM5" t="str">
            <v>Boundary</v>
          </cell>
          <cell r="AN5" t="str">
            <v>Boundary TSA</v>
          </cell>
          <cell r="AO5" t="str">
            <v>Pine Units</v>
          </cell>
          <cell r="AP5" t="str">
            <v>Boundary</v>
          </cell>
          <cell r="AQ5" t="str">
            <v>Boundary</v>
          </cell>
          <cell r="AR5">
            <v>43424592</v>
          </cell>
          <cell r="AS5">
            <v>15011120</v>
          </cell>
          <cell r="AT5">
            <v>1</v>
          </cell>
          <cell r="AU5" t="str">
            <v>I</v>
          </cell>
        </row>
        <row r="6">
          <cell r="AL6">
            <v>5</v>
          </cell>
          <cell r="AM6" t="str">
            <v>Bulkley</v>
          </cell>
          <cell r="AN6" t="str">
            <v>Bulkley TSA</v>
          </cell>
          <cell r="AO6" t="str">
            <v>Pine Units</v>
          </cell>
          <cell r="AP6" t="str">
            <v>Bulkley</v>
          </cell>
          <cell r="AQ6" t="str">
            <v>Bulkley</v>
          </cell>
          <cell r="AR6">
            <v>69628000</v>
          </cell>
          <cell r="AS6">
            <v>13183136</v>
          </cell>
          <cell r="AT6">
            <v>1</v>
          </cell>
          <cell r="AU6" t="str">
            <v>I</v>
          </cell>
        </row>
        <row r="7">
          <cell r="AL7">
            <v>6</v>
          </cell>
          <cell r="AM7" t="str">
            <v>Cassiar</v>
          </cell>
          <cell r="AN7" t="str">
            <v>Cassiar TSA</v>
          </cell>
          <cell r="AO7" t="str">
            <v>Non-pine Units</v>
          </cell>
          <cell r="AP7" t="str">
            <v>out</v>
          </cell>
          <cell r="AQ7" t="str">
            <v>Outside "Pine Units"</v>
          </cell>
          <cell r="AR7">
            <v>35651056</v>
          </cell>
          <cell r="AS7">
            <v>15071280</v>
          </cell>
          <cell r="AT7">
            <v>2</v>
          </cell>
          <cell r="AU7" t="str">
            <v>I</v>
          </cell>
        </row>
        <row r="8">
          <cell r="AL8">
            <v>7</v>
          </cell>
          <cell r="AM8" t="str">
            <v>Cranberry</v>
          </cell>
          <cell r="AN8" t="str">
            <v>Cranberry TSA</v>
          </cell>
          <cell r="AO8" t="str">
            <v>Non-pine Units</v>
          </cell>
          <cell r="AP8" t="str">
            <v>out</v>
          </cell>
          <cell r="AQ8" t="str">
            <v>Outside "Pine Units"</v>
          </cell>
          <cell r="AR8">
            <v>8204240</v>
          </cell>
          <cell r="AS8">
            <v>690528</v>
          </cell>
          <cell r="AT8">
            <v>2</v>
          </cell>
          <cell r="AU8" t="str">
            <v>I</v>
          </cell>
        </row>
        <row r="9">
          <cell r="AL9">
            <v>8</v>
          </cell>
          <cell r="AM9" t="str">
            <v>Cranbrook</v>
          </cell>
          <cell r="AN9" t="str">
            <v>Cranbrook TSA</v>
          </cell>
          <cell r="AO9" t="str">
            <v>Pine Units</v>
          </cell>
          <cell r="AP9" t="str">
            <v>Cranbrook</v>
          </cell>
          <cell r="AQ9" t="str">
            <v>Cranbrook</v>
          </cell>
          <cell r="AR9">
            <v>65829904</v>
          </cell>
          <cell r="AS9">
            <v>30875856</v>
          </cell>
          <cell r="AT9">
            <v>1</v>
          </cell>
          <cell r="AU9" t="str">
            <v>I</v>
          </cell>
        </row>
        <row r="10">
          <cell r="AL10">
            <v>9</v>
          </cell>
          <cell r="AM10" t="str">
            <v>DawsonCreek</v>
          </cell>
          <cell r="AN10" t="str">
            <v>Dawson Creek TSA</v>
          </cell>
          <cell r="AO10" t="str">
            <v>Pine Units</v>
          </cell>
          <cell r="AP10" t="str">
            <v>DawsonCreek</v>
          </cell>
          <cell r="AQ10" t="str">
            <v>Dawson Creek</v>
          </cell>
          <cell r="AR10">
            <v>107675632</v>
          </cell>
          <cell r="AS10">
            <v>30889120</v>
          </cell>
          <cell r="AT10">
            <v>1</v>
          </cell>
          <cell r="AU10" t="str">
            <v>I</v>
          </cell>
        </row>
        <row r="11">
          <cell r="AL11">
            <v>10</v>
          </cell>
          <cell r="AM11" t="str">
            <v>FortNelson</v>
          </cell>
          <cell r="AN11" t="str">
            <v>Fort Nelson TSA</v>
          </cell>
          <cell r="AO11" t="str">
            <v>Non-pine Units</v>
          </cell>
          <cell r="AP11" t="str">
            <v>out</v>
          </cell>
          <cell r="AQ11" t="str">
            <v>Outside "Pine Units"</v>
          </cell>
          <cell r="AR11">
            <v>156594208</v>
          </cell>
          <cell r="AS11">
            <v>13492944</v>
          </cell>
          <cell r="AT11">
            <v>2</v>
          </cell>
          <cell r="AU11" t="str">
            <v>I</v>
          </cell>
        </row>
        <row r="12">
          <cell r="AL12">
            <v>11</v>
          </cell>
          <cell r="AM12" t="str">
            <v>Fraser</v>
          </cell>
          <cell r="AN12" t="str">
            <v>Fraser TSA</v>
          </cell>
          <cell r="AO12" t="str">
            <v>Non-pine Units</v>
          </cell>
          <cell r="AP12" t="str">
            <v>out</v>
          </cell>
          <cell r="AQ12" t="str">
            <v>Outside "Pine Units"</v>
          </cell>
          <cell r="AR12">
            <v>72435888</v>
          </cell>
          <cell r="AS12">
            <v>757968</v>
          </cell>
          <cell r="AT12">
            <v>2</v>
          </cell>
          <cell r="AU12" t="str">
            <v>C</v>
          </cell>
        </row>
        <row r="13">
          <cell r="AL13">
            <v>12</v>
          </cell>
          <cell r="AM13" t="str">
            <v>FtStJames</v>
          </cell>
          <cell r="AN13" t="str">
            <v>Ft. St. James Forest District</v>
          </cell>
          <cell r="AO13" t="str">
            <v>Pine Units</v>
          </cell>
          <cell r="AP13" t="str">
            <v>FtStJames</v>
          </cell>
          <cell r="AQ13" t="str">
            <v>Fort St. James</v>
          </cell>
          <cell r="AR13">
            <v>285258608</v>
          </cell>
          <cell r="AS13">
            <v>109503152</v>
          </cell>
          <cell r="AT13">
            <v>1</v>
          </cell>
          <cell r="AU13" t="str">
            <v>I</v>
          </cell>
        </row>
        <row r="14">
          <cell r="AL14">
            <v>13</v>
          </cell>
          <cell r="AM14" t="str">
            <v>FtStJohn</v>
          </cell>
          <cell r="AN14" t="str">
            <v>Ft. St. John TSA</v>
          </cell>
          <cell r="AO14" t="str">
            <v>Non-pine Units</v>
          </cell>
          <cell r="AP14" t="str">
            <v>out</v>
          </cell>
          <cell r="AQ14" t="str">
            <v>Outside "Pine Units"</v>
          </cell>
          <cell r="AR14">
            <v>141830896</v>
          </cell>
          <cell r="AS14">
            <v>39839328</v>
          </cell>
          <cell r="AT14">
            <v>2</v>
          </cell>
          <cell r="AU14" t="str">
            <v>I</v>
          </cell>
        </row>
        <row r="15">
          <cell r="AL15">
            <v>14</v>
          </cell>
          <cell r="AM15" t="str">
            <v>Golden</v>
          </cell>
          <cell r="AN15" t="str">
            <v>Golden TSA</v>
          </cell>
          <cell r="AO15" t="str">
            <v>Pine Units</v>
          </cell>
          <cell r="AP15" t="str">
            <v>Golden</v>
          </cell>
          <cell r="AQ15" t="str">
            <v>Golden</v>
          </cell>
          <cell r="AR15">
            <v>36496960</v>
          </cell>
          <cell r="AS15">
            <v>5027152</v>
          </cell>
          <cell r="AT15">
            <v>1</v>
          </cell>
          <cell r="AU15" t="str">
            <v>I</v>
          </cell>
        </row>
        <row r="16">
          <cell r="AL16">
            <v>15</v>
          </cell>
          <cell r="AM16" t="str">
            <v>Invermere</v>
          </cell>
          <cell r="AN16" t="str">
            <v>Invermere TSA</v>
          </cell>
          <cell r="AO16" t="str">
            <v>Pine Units</v>
          </cell>
          <cell r="AP16" t="str">
            <v>Invermere</v>
          </cell>
          <cell r="AQ16" t="str">
            <v>Invermere</v>
          </cell>
          <cell r="AR16">
            <v>31709760</v>
          </cell>
          <cell r="AS16">
            <v>11740752</v>
          </cell>
          <cell r="AT16">
            <v>1</v>
          </cell>
          <cell r="AU16" t="str">
            <v>I</v>
          </cell>
        </row>
        <row r="17">
          <cell r="AL17">
            <v>16</v>
          </cell>
          <cell r="AM17" t="str">
            <v>Kalum</v>
          </cell>
          <cell r="AN17" t="str">
            <v>Kalum TSA</v>
          </cell>
          <cell r="AO17" t="str">
            <v>Non-pine Units</v>
          </cell>
          <cell r="AP17" t="str">
            <v>out</v>
          </cell>
          <cell r="AQ17" t="str">
            <v>Outside "Pine Units"</v>
          </cell>
          <cell r="AR17">
            <v>23274720</v>
          </cell>
          <cell r="AS17">
            <v>716256</v>
          </cell>
          <cell r="AT17">
            <v>2</v>
          </cell>
          <cell r="AU17" t="str">
            <v>I</v>
          </cell>
        </row>
        <row r="18">
          <cell r="AL18">
            <v>17</v>
          </cell>
          <cell r="AM18" t="str">
            <v>Kamloops</v>
          </cell>
          <cell r="AN18" t="str">
            <v>Kamloops TSA</v>
          </cell>
          <cell r="AO18" t="str">
            <v>Pine Units</v>
          </cell>
          <cell r="AP18" t="str">
            <v>Kamloops</v>
          </cell>
          <cell r="AQ18" t="str">
            <v>Kamloops</v>
          </cell>
          <cell r="AR18">
            <v>208026928</v>
          </cell>
          <cell r="AS18">
            <v>58842848</v>
          </cell>
          <cell r="AT18">
            <v>1</v>
          </cell>
          <cell r="AU18" t="str">
            <v>I</v>
          </cell>
        </row>
        <row r="19">
          <cell r="AL19">
            <v>18</v>
          </cell>
          <cell r="AM19" t="str">
            <v>Kingcome</v>
          </cell>
          <cell r="AN19" t="str">
            <v>Kingcome TSA</v>
          </cell>
          <cell r="AO19" t="str">
            <v>Non-pine Units</v>
          </cell>
          <cell r="AP19" t="str">
            <v>out</v>
          </cell>
          <cell r="AQ19" t="str">
            <v>Outside "Pine Units"</v>
          </cell>
          <cell r="AR19">
            <v>53357264</v>
          </cell>
          <cell r="AS19">
            <v>332176</v>
          </cell>
          <cell r="AT19">
            <v>2</v>
          </cell>
          <cell r="AU19" t="str">
            <v>C</v>
          </cell>
        </row>
        <row r="20">
          <cell r="AL20">
            <v>19</v>
          </cell>
          <cell r="AM20" t="str">
            <v>Kispiox</v>
          </cell>
          <cell r="AN20" t="str">
            <v>Kispiox TSA</v>
          </cell>
          <cell r="AO20" t="str">
            <v>Non-pine Units</v>
          </cell>
          <cell r="AP20" t="str">
            <v>out</v>
          </cell>
          <cell r="AQ20" t="str">
            <v>Outside "Pine Units"</v>
          </cell>
          <cell r="AR20">
            <v>73312352</v>
          </cell>
          <cell r="AS20">
            <v>3068752</v>
          </cell>
          <cell r="AT20">
            <v>2</v>
          </cell>
          <cell r="AU20" t="str">
            <v>I</v>
          </cell>
        </row>
        <row r="21">
          <cell r="AL21">
            <v>20</v>
          </cell>
          <cell r="AM21" t="str">
            <v>KootenayLake</v>
          </cell>
          <cell r="AN21" t="str">
            <v>Kootenay Lake TSA</v>
          </cell>
          <cell r="AO21" t="str">
            <v>Pine Units</v>
          </cell>
          <cell r="AP21" t="str">
            <v>KootenayLake</v>
          </cell>
          <cell r="AQ21" t="str">
            <v>Kootenay Lake</v>
          </cell>
          <cell r="AR21">
            <v>58975120</v>
          </cell>
          <cell r="AS21">
            <v>12981616</v>
          </cell>
          <cell r="AT21">
            <v>1</v>
          </cell>
          <cell r="AU21" t="str">
            <v>I</v>
          </cell>
        </row>
        <row r="22">
          <cell r="AL22">
            <v>21</v>
          </cell>
          <cell r="AM22" t="str">
            <v>Lakes</v>
          </cell>
          <cell r="AN22" t="str">
            <v>Lakes TSA</v>
          </cell>
          <cell r="AO22" t="str">
            <v>Pine Units</v>
          </cell>
          <cell r="AP22" t="str">
            <v>Lakes</v>
          </cell>
          <cell r="AQ22" t="str">
            <v>Lakes</v>
          </cell>
          <cell r="AR22">
            <v>110554240</v>
          </cell>
          <cell r="AS22">
            <v>71046736</v>
          </cell>
          <cell r="AT22">
            <v>1</v>
          </cell>
          <cell r="AU22" t="str">
            <v>I</v>
          </cell>
        </row>
        <row r="23">
          <cell r="AL23">
            <v>22</v>
          </cell>
          <cell r="AM23" t="str">
            <v>Lillooet</v>
          </cell>
          <cell r="AN23" t="str">
            <v>Lillooet TSA</v>
          </cell>
          <cell r="AO23" t="str">
            <v>Pine Units</v>
          </cell>
          <cell r="AP23" t="str">
            <v>Lillooet</v>
          </cell>
          <cell r="AQ23" t="str">
            <v>Lillooet</v>
          </cell>
          <cell r="AR23">
            <v>49789440</v>
          </cell>
          <cell r="AS23">
            <v>19483744</v>
          </cell>
          <cell r="AT23">
            <v>1</v>
          </cell>
          <cell r="AU23" t="str">
            <v>I</v>
          </cell>
        </row>
        <row r="24">
          <cell r="AL24">
            <v>23</v>
          </cell>
          <cell r="AM24" t="str">
            <v>Mackenzie</v>
          </cell>
          <cell r="AN24" t="str">
            <v>Mackenzie TSA</v>
          </cell>
          <cell r="AO24" t="str">
            <v>Pine Units</v>
          </cell>
          <cell r="AP24" t="str">
            <v>Mackenzie</v>
          </cell>
          <cell r="AQ24" t="str">
            <v>Mackenzie</v>
          </cell>
          <cell r="AR24">
            <v>287531712</v>
          </cell>
          <cell r="AS24">
            <v>116827456</v>
          </cell>
          <cell r="AT24">
            <v>1</v>
          </cell>
          <cell r="AU24" t="str">
            <v>I</v>
          </cell>
        </row>
        <row r="25">
          <cell r="AL25">
            <v>24</v>
          </cell>
          <cell r="AM25" t="str">
            <v>Merritt</v>
          </cell>
          <cell r="AN25" t="str">
            <v>Merritt TSA</v>
          </cell>
          <cell r="AO25" t="str">
            <v>Pine Units</v>
          </cell>
          <cell r="AP25" t="str">
            <v>Merritt</v>
          </cell>
          <cell r="AQ25" t="str">
            <v>Merritt</v>
          </cell>
          <cell r="AR25">
            <v>130833856</v>
          </cell>
          <cell r="AS25">
            <v>66165184</v>
          </cell>
          <cell r="AT25">
            <v>1</v>
          </cell>
          <cell r="AU25" t="str">
            <v>I</v>
          </cell>
        </row>
        <row r="26">
          <cell r="AL26">
            <v>25</v>
          </cell>
          <cell r="AM26" t="str">
            <v>MidCoast</v>
          </cell>
          <cell r="AN26" t="str">
            <v>Mid Coast TSA</v>
          </cell>
          <cell r="AO26" t="str">
            <v>Non-pine Units</v>
          </cell>
          <cell r="AP26" t="str">
            <v>out</v>
          </cell>
          <cell r="AQ26" t="str">
            <v>Outside "Pine Units"</v>
          </cell>
          <cell r="AR26">
            <v>74589456</v>
          </cell>
          <cell r="AS26">
            <v>383136</v>
          </cell>
          <cell r="AT26">
            <v>2</v>
          </cell>
          <cell r="AU26" t="str">
            <v>C</v>
          </cell>
        </row>
        <row r="27">
          <cell r="AL27">
            <v>26</v>
          </cell>
          <cell r="AM27" t="str">
            <v>Morice</v>
          </cell>
          <cell r="AN27" t="str">
            <v>Morice TSA</v>
          </cell>
          <cell r="AO27" t="str">
            <v>Pine Units</v>
          </cell>
          <cell r="AP27" t="str">
            <v>Morice</v>
          </cell>
          <cell r="AQ27" t="str">
            <v>Morice</v>
          </cell>
          <cell r="AR27">
            <v>132865936</v>
          </cell>
          <cell r="AS27">
            <v>57078896</v>
          </cell>
          <cell r="AT27">
            <v>1</v>
          </cell>
          <cell r="AU27" t="str">
            <v>I</v>
          </cell>
        </row>
        <row r="28">
          <cell r="AL28">
            <v>27</v>
          </cell>
          <cell r="AM28" t="str">
            <v>Nass</v>
          </cell>
          <cell r="AN28" t="str">
            <v>Nass TSA</v>
          </cell>
          <cell r="AO28" t="str">
            <v>Non-pine Units</v>
          </cell>
          <cell r="AP28" t="str">
            <v>out</v>
          </cell>
          <cell r="AQ28" t="str">
            <v>Outside "Pine Units"</v>
          </cell>
          <cell r="AR28">
            <v>48545584</v>
          </cell>
          <cell r="AS28">
            <v>1304016</v>
          </cell>
          <cell r="AT28">
            <v>2</v>
          </cell>
          <cell r="AU28" t="str">
            <v>C</v>
          </cell>
        </row>
        <row r="29">
          <cell r="AL29">
            <v>28</v>
          </cell>
          <cell r="AM29" t="str">
            <v>NorthCoast</v>
          </cell>
          <cell r="AN29" t="str">
            <v>North Coast TSA</v>
          </cell>
          <cell r="AO29" t="str">
            <v>Non-pine Units</v>
          </cell>
          <cell r="AP29" t="str">
            <v>out</v>
          </cell>
          <cell r="AQ29" t="str">
            <v>Outside "Pine Units"</v>
          </cell>
          <cell r="AR29">
            <v>51647072</v>
          </cell>
          <cell r="AS29">
            <v>168208</v>
          </cell>
          <cell r="AT29">
            <v>2</v>
          </cell>
          <cell r="AU29" t="str">
            <v>C</v>
          </cell>
        </row>
        <row r="30">
          <cell r="AL30">
            <v>29</v>
          </cell>
          <cell r="AM30" t="str">
            <v>Okanagan</v>
          </cell>
          <cell r="AN30" t="str">
            <v>Okanagan TSA</v>
          </cell>
          <cell r="AO30" t="str">
            <v>Pine Units</v>
          </cell>
          <cell r="AP30" t="str">
            <v>Okanagan</v>
          </cell>
          <cell r="AQ30" t="str">
            <v>Okanagan</v>
          </cell>
          <cell r="AR30">
            <v>211370096</v>
          </cell>
          <cell r="AS30">
            <v>57336608</v>
          </cell>
          <cell r="AT30">
            <v>1</v>
          </cell>
          <cell r="AU30" t="str">
            <v>I</v>
          </cell>
        </row>
        <row r="31">
          <cell r="AL31">
            <v>30</v>
          </cell>
          <cell r="AM31" t="str">
            <v>PrinceGeorge</v>
          </cell>
          <cell r="AN31" t="str">
            <v>Prince George Forest District</v>
          </cell>
          <cell r="AO31" t="str">
            <v>Pine Units</v>
          </cell>
          <cell r="AP31" t="str">
            <v>PrinceGeorge</v>
          </cell>
          <cell r="AQ31" t="str">
            <v>Prince George</v>
          </cell>
          <cell r="AR31">
            <v>248976896</v>
          </cell>
          <cell r="AS31">
            <v>78034352</v>
          </cell>
          <cell r="AT31">
            <v>1</v>
          </cell>
          <cell r="AU31" t="str">
            <v>I</v>
          </cell>
        </row>
        <row r="32">
          <cell r="AL32">
            <v>31</v>
          </cell>
          <cell r="AM32" t="str">
            <v>QueenCharlotte</v>
          </cell>
          <cell r="AN32" t="str">
            <v>Queen Charlotte TSA</v>
          </cell>
          <cell r="AO32" t="str">
            <v>Non-pine Units</v>
          </cell>
          <cell r="AP32" t="str">
            <v>out</v>
          </cell>
          <cell r="AQ32" t="str">
            <v>Outside "Pine Units"</v>
          </cell>
          <cell r="AR32">
            <v>30795888</v>
          </cell>
          <cell r="AS32">
            <v>1385376</v>
          </cell>
          <cell r="AT32">
            <v>2</v>
          </cell>
          <cell r="AU32" t="str">
            <v>C</v>
          </cell>
        </row>
        <row r="33">
          <cell r="AL33">
            <v>32</v>
          </cell>
          <cell r="AM33" t="str">
            <v>Quesnel</v>
          </cell>
          <cell r="AN33" t="str">
            <v>Quesnel TSA</v>
          </cell>
          <cell r="AO33" t="str">
            <v>Pine Units</v>
          </cell>
          <cell r="AP33" t="str">
            <v>Quesnel</v>
          </cell>
          <cell r="AQ33" t="str">
            <v>Quesnel</v>
          </cell>
          <cell r="AR33">
            <v>164736944</v>
          </cell>
          <cell r="AS33">
            <v>110969680</v>
          </cell>
          <cell r="AT33">
            <v>1</v>
          </cell>
          <cell r="AU33" t="str">
            <v>I</v>
          </cell>
        </row>
        <row r="34">
          <cell r="AL34">
            <v>33</v>
          </cell>
          <cell r="AM34" t="str">
            <v>Revelstoke</v>
          </cell>
          <cell r="AN34" t="str">
            <v>Revelstoke TSA</v>
          </cell>
          <cell r="AO34" t="str">
            <v>Non-pine Units</v>
          </cell>
          <cell r="AP34" t="str">
            <v>out</v>
          </cell>
          <cell r="AQ34" t="str">
            <v>Outside "Pine Units"</v>
          </cell>
          <cell r="AR34">
            <v>18084368</v>
          </cell>
          <cell r="AS34">
            <v>198432</v>
          </cell>
          <cell r="AT34">
            <v>2</v>
          </cell>
          <cell r="AU34" t="str">
            <v>I</v>
          </cell>
        </row>
        <row r="35">
          <cell r="AL35">
            <v>34</v>
          </cell>
          <cell r="AM35" t="str">
            <v>RobsonValley</v>
          </cell>
          <cell r="AN35" t="str">
            <v>Robson Valley TSA</v>
          </cell>
          <cell r="AO35" t="str">
            <v>Pine Units</v>
          </cell>
          <cell r="AP35" t="str">
            <v>RobsonValley</v>
          </cell>
          <cell r="AQ35" t="str">
            <v>Robson Valley</v>
          </cell>
          <cell r="AR35">
            <v>49000096</v>
          </cell>
          <cell r="AS35">
            <v>6218144</v>
          </cell>
          <cell r="AT35">
            <v>1</v>
          </cell>
          <cell r="AU35" t="str">
            <v>I</v>
          </cell>
        </row>
        <row r="36">
          <cell r="AL36">
            <v>35</v>
          </cell>
          <cell r="AM36" t="str">
            <v>Soo</v>
          </cell>
          <cell r="AN36" t="str">
            <v>Soo TSA</v>
          </cell>
          <cell r="AO36" t="str">
            <v>Non-pine Units</v>
          </cell>
          <cell r="AP36" t="str">
            <v>out</v>
          </cell>
          <cell r="AQ36" t="str">
            <v>Outside "Pine Units"</v>
          </cell>
          <cell r="AR36">
            <v>29894976</v>
          </cell>
          <cell r="AS36">
            <v>795504</v>
          </cell>
          <cell r="AT36">
            <v>2</v>
          </cell>
          <cell r="AU36" t="str">
            <v>C</v>
          </cell>
        </row>
        <row r="37">
          <cell r="AL37">
            <v>36</v>
          </cell>
          <cell r="AM37" t="str">
            <v>Strathcona</v>
          </cell>
          <cell r="AN37" t="str">
            <v>Strathcona TSA</v>
          </cell>
          <cell r="AO37" t="str">
            <v>Non-pine Units</v>
          </cell>
          <cell r="AP37" t="str">
            <v>out</v>
          </cell>
          <cell r="AQ37" t="str">
            <v>Outside "Pine Units"</v>
          </cell>
          <cell r="AR37">
            <v>56148528</v>
          </cell>
          <cell r="AS37">
            <v>213424</v>
          </cell>
          <cell r="AT37">
            <v>2</v>
          </cell>
          <cell r="AU37" t="str">
            <v>C</v>
          </cell>
        </row>
        <row r="38">
          <cell r="AL38">
            <v>37</v>
          </cell>
          <cell r="AM38" t="str">
            <v>SunshineCoast</v>
          </cell>
          <cell r="AN38" t="str">
            <v>Sunshine Coast TSA</v>
          </cell>
          <cell r="AO38" t="str">
            <v>Non-pine Units</v>
          </cell>
          <cell r="AP38" t="str">
            <v>out</v>
          </cell>
          <cell r="AQ38" t="str">
            <v>Outside "Pine Units"</v>
          </cell>
          <cell r="AR38">
            <v>63022512</v>
          </cell>
          <cell r="AS38">
            <v>797776</v>
          </cell>
          <cell r="AT38">
            <v>2</v>
          </cell>
          <cell r="AU38" t="str">
            <v>C</v>
          </cell>
        </row>
        <row r="39">
          <cell r="AL39">
            <v>38</v>
          </cell>
          <cell r="AM39" t="str">
            <v>Vanderhoof</v>
          </cell>
          <cell r="AN39" t="str">
            <v>Vanderhoof Forest District</v>
          </cell>
          <cell r="AO39" t="str">
            <v>Pine Units</v>
          </cell>
          <cell r="AP39" t="str">
            <v>Vanderhoof</v>
          </cell>
          <cell r="AQ39" t="str">
            <v>Vanderhoof</v>
          </cell>
          <cell r="AR39">
            <v>133279904</v>
          </cell>
          <cell r="AS39">
            <v>97637744</v>
          </cell>
          <cell r="AT39">
            <v>1</v>
          </cell>
          <cell r="AU39" t="str">
            <v>I</v>
          </cell>
        </row>
        <row r="40">
          <cell r="AL40">
            <v>39</v>
          </cell>
          <cell r="AM40" t="str">
            <v>WilliamsLake</v>
          </cell>
          <cell r="AN40" t="str">
            <v>Williams Lake TSA</v>
          </cell>
          <cell r="AO40" t="str">
            <v>Pine Units</v>
          </cell>
          <cell r="AP40" t="str">
            <v>WilliamsLake</v>
          </cell>
          <cell r="AQ40" t="str">
            <v>Williams Lake</v>
          </cell>
          <cell r="AR40">
            <v>264548400</v>
          </cell>
          <cell r="AS40">
            <v>143621136</v>
          </cell>
          <cell r="AT40">
            <v>1</v>
          </cell>
          <cell r="AU40" t="str">
            <v>I</v>
          </cell>
        </row>
        <row r="41">
          <cell r="AL41">
            <v>40</v>
          </cell>
          <cell r="AM41" t="str">
            <v>InteriorTFLs</v>
          </cell>
          <cell r="AN41" t="str">
            <v>Interior TFLs</v>
          </cell>
          <cell r="AO41" t="str">
            <v>Interior TFLs</v>
          </cell>
          <cell r="AP41" t="str">
            <v>out</v>
          </cell>
          <cell r="AQ41" t="str">
            <v>Outside "Pine Units"</v>
          </cell>
          <cell r="AR41">
            <v>370075520</v>
          </cell>
          <cell r="AS41">
            <v>91970448</v>
          </cell>
          <cell r="AT41">
            <v>3</v>
          </cell>
          <cell r="AU41" t="str">
            <v>I</v>
          </cell>
        </row>
        <row r="42">
          <cell r="AL42">
            <v>41</v>
          </cell>
          <cell r="AM42" t="str">
            <v>CoastTFLs</v>
          </cell>
          <cell r="AN42" t="str">
            <v>Coast TFLs</v>
          </cell>
          <cell r="AO42" t="str">
            <v>Coast TFLs</v>
          </cell>
          <cell r="AP42" t="str">
            <v>out</v>
          </cell>
          <cell r="AQ42" t="str">
            <v>Outside "Pine Units"</v>
          </cell>
          <cell r="AR42">
            <v>422006432</v>
          </cell>
          <cell r="AS42">
            <v>2638912</v>
          </cell>
          <cell r="AT42">
            <v>3</v>
          </cell>
          <cell r="AU42" t="str">
            <v>C</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apwalton" refreshedDate="40962.403695949077" createdVersion="3" refreshedVersion="3" recordCount="1924">
  <cacheSource type="worksheet">
    <worksheetSource ref="A1:AL1925" sheet="Data"/>
  </cacheSource>
  <cacheFields count="38">
    <cacheField name="currYr" numFmtId="0">
      <sharedItems containsSemiMixedTypes="0" containsString="0" containsNumber="1" containsInteger="1" minValue="0" maxValue="25"/>
    </cacheField>
    <cacheField name="mu" numFmtId="0">
      <sharedItems containsSemiMixedTypes="0" containsString="0" containsNumber="1" containsInteger="1" minValue="1" maxValue="41"/>
    </cacheField>
    <cacheField name="2004anKillData" numFmtId="0">
      <sharedItems containsString="0" containsBlank="1" containsNumber="1" containsInteger="1" minValue="0" maxValue="19466880"/>
    </cacheField>
    <cacheField name="2004cumKillData" numFmtId="0">
      <sharedItems containsString="0" containsBlank="1" containsNumber="1" containsInteger="1" minValue="0" maxValue="47121728"/>
    </cacheField>
    <cacheField name="2004anKillProjection" numFmtId="0">
      <sharedItems containsString="0" containsBlank="1" containsNumber="1" containsInteger="1" minValue="0" maxValue="16702256"/>
    </cacheField>
    <cacheField name="2004cumKillProjection" numFmtId="0">
      <sharedItems containsString="0" containsBlank="1" containsNumber="1" containsInteger="1" minValue="0" maxValue="134640896"/>
    </cacheField>
    <cacheField name="2005anKillData" numFmtId="0">
      <sharedItems containsString="0" containsBlank="1" containsNumber="1" containsInteger="1" minValue="0" maxValue="24520496"/>
    </cacheField>
    <cacheField name="2005cumKillData" numFmtId="0">
      <sharedItems containsString="0" containsBlank="1" containsNumber="1" containsInteger="1" minValue="0" maxValue="71995696"/>
    </cacheField>
    <cacheField name="2005anKillProjection" numFmtId="0">
      <sharedItems containsString="0" containsBlank="1" containsNumber="1" containsInteger="1" minValue="0" maxValue="18646144"/>
    </cacheField>
    <cacheField name="2005cumKillProjection" numFmtId="0">
      <sharedItems containsString="0" containsBlank="1" containsNumber="1" containsInteger="1" minValue="0" maxValue="114391392"/>
    </cacheField>
    <cacheField name="2006anKillData" numFmtId="0">
      <sharedItems containsString="0" containsBlank="1" containsNumber="1" containsInteger="1" minValue="0" maxValue="24457600"/>
    </cacheField>
    <cacheField name="2006cumKillData" numFmtId="0">
      <sharedItems containsString="0" containsBlank="1" containsNumber="1" containsInteger="1" minValue="0" maxValue="82892224"/>
    </cacheField>
    <cacheField name="2006anKillProjection" numFmtId="0">
      <sharedItems containsString="0" containsBlank="1" containsNumber="1" containsInteger="1" minValue="0" maxValue="15928384"/>
    </cacheField>
    <cacheField name="2006cumKillProjection" numFmtId="0">
      <sharedItems containsString="0" containsBlank="1" containsNumber="1" containsInteger="1" minValue="0" maxValue="111901152"/>
    </cacheField>
    <cacheField name="2007anKillData" numFmtId="0">
      <sharedItems containsString="0" containsBlank="1" containsNumber="1" containsInteger="1" minValue="0" maxValue="24961392"/>
    </cacheField>
    <cacheField name="2007cumKillData" numFmtId="0">
      <sharedItems containsString="0" containsBlank="1" containsNumber="1" containsInteger="1" minValue="0" maxValue="88588000"/>
    </cacheField>
    <cacheField name="2007anKillProjection" numFmtId="0">
      <sharedItems containsString="0" containsBlank="1" containsNumber="1" containsInteger="1" minValue="0" maxValue="14173264"/>
    </cacheField>
    <cacheField name="2007cumKillProjection" numFmtId="0">
      <sharedItems containsString="0" containsBlank="1" containsNumber="1" containsInteger="1" minValue="0" maxValue="112383952"/>
    </cacheField>
    <cacheField name="2008anKillData" numFmtId="0">
      <sharedItems containsString="0" containsBlank="1" containsNumber="1" containsInteger="1" minValue="0" maxValue="24502880"/>
    </cacheField>
    <cacheField name="2008cumKillData" numFmtId="0">
      <sharedItems containsString="0" containsBlank="1" containsNumber="1" containsInteger="1" minValue="0" maxValue="89527600"/>
    </cacheField>
    <cacheField name="2008anKillProjection" numFmtId="0">
      <sharedItems containsString="0" containsBlank="1" containsNumber="1" containsInteger="1" minValue="0" maxValue="13082688"/>
    </cacheField>
    <cacheField name="2008cumKillProjection" numFmtId="0">
      <sharedItems containsString="0" containsBlank="1" containsNumber="1" containsInteger="1" minValue="0" maxValue="97614096"/>
    </cacheField>
    <cacheField name="2009anKillData" numFmtId="0">
      <sharedItems containsString="0" containsBlank="1" containsNumber="1" containsInteger="1" minValue="0" maxValue="24764544"/>
    </cacheField>
    <cacheField name="2009cumKillData" numFmtId="0">
      <sharedItems containsString="0" containsBlank="1" containsNumber="1" containsInteger="1" minValue="0" maxValue="89656496"/>
    </cacheField>
    <cacheField name="2009anKillProjection" numFmtId="0">
      <sharedItems containsString="0" containsBlank="1" containsNumber="1" containsInteger="1" minValue="0" maxValue="16846816"/>
    </cacheField>
    <cacheField name="2009cumKillProjection" numFmtId="0">
      <sharedItems containsString="0" containsBlank="1" containsNumber="1" containsInteger="1" minValue="0" maxValue="94153008"/>
    </cacheField>
    <cacheField name="2010anKillData" numFmtId="0">
      <sharedItems containsString="0" containsBlank="1" containsNumber="1" containsInteger="1" minValue="0" maxValue="24641360"/>
    </cacheField>
    <cacheField name="2010cumKillData" numFmtId="0">
      <sharedItems containsString="0" containsBlank="1" containsNumber="1" containsInteger="1" minValue="0" maxValue="89748112"/>
    </cacheField>
    <cacheField name="2010anKillProjection" numFmtId="0">
      <sharedItems containsString="0" containsBlank="1" containsNumber="1" containsInteger="1" minValue="0" maxValue="12659360"/>
    </cacheField>
    <cacheField name="2010cumKillProjection" numFmtId="0">
      <sharedItems containsString="0" containsBlank="1" containsNumber="1" containsInteger="1" minValue="0" maxValue="89768112"/>
    </cacheField>
    <cacheField name="2011anKillData" numFmtId="0">
      <sharedItems containsString="0" containsBlank="1" containsNumber="1" containsInteger="1" minValue="0" maxValue="24568624"/>
    </cacheField>
    <cacheField name="2011cumKillData" numFmtId="0">
      <sharedItems containsString="0" containsBlank="1" containsNumber="1" containsInteger="1" minValue="0" maxValue="89677152"/>
    </cacheField>
    <cacheField name="2011anKillProjection" numFmtId="0">
      <sharedItems containsString="0" containsBlank="1" containsNumber="1" containsInteger="1" minValue="0" maxValue="5483200"/>
    </cacheField>
    <cacheField name="2011cumKillProjection" numFmtId="0">
      <sharedItems containsString="0" containsBlank="1" containsNumber="1" containsInteger="1" minValue="0" maxValue="89695312"/>
    </cacheField>
    <cacheField name="Year" numFmtId="0">
      <sharedItems containsSemiMixedTypes="0" containsString="0" containsNumber="1" containsInteger="1" minValue="1999" maxValue="2024" count="26">
        <n v="1999"/>
        <n v="2000"/>
        <n v="2001"/>
        <n v="2002"/>
        <n v="2003"/>
        <n v="2004"/>
        <n v="2005"/>
        <n v="2006"/>
        <n v="2007"/>
        <n v="2008"/>
        <n v="2009"/>
        <n v="2010"/>
        <n v="2011"/>
        <n v="2012"/>
        <n v="2013"/>
        <n v="2014"/>
        <n v="2015"/>
        <n v="2016"/>
        <n v="2017"/>
        <n v="2018"/>
        <n v="2019"/>
        <n v="2020"/>
        <n v="2021"/>
        <n v="2022"/>
        <n v="2023"/>
        <n v="2024"/>
      </sharedItems>
    </cacheField>
    <cacheField name="Management Unit Class" numFmtId="0">
      <sharedItems count="8">
        <s v="Pine Units"/>
        <s v="Non-pine Units"/>
        <s v="Interior TFLs"/>
        <s v="Coast TFLs"/>
        <s v="Pine Unit" u="1"/>
        <s v="TFLs" u="1"/>
        <s v="TFL" u="1"/>
        <s v="Non-pine Unit TSA" u="1"/>
      </sharedItems>
    </cacheField>
    <cacheField name="Management Unit" numFmtId="0">
      <sharedItems/>
    </cacheField>
    <cacheField name="Management Unit Full Name" numFmtId="0">
      <sharedItems count="77">
        <s v="100 Mile House TSA"/>
        <s v="Arrow TSA"/>
        <s v="Arrowsmith TSA"/>
        <s v="Boundary TSA"/>
        <s v="Bulkley TSA"/>
        <s v="Cassiar TSA"/>
        <s v="Cranberry TSA"/>
        <s v="Cranbrook TSA"/>
        <s v="Dawson Creek TSA"/>
        <s v="Fort Nelson TSA"/>
        <s v="Fraser TSA"/>
        <s v="Ft. St. James Forest District"/>
        <s v="Ft. St. John TSA"/>
        <s v="Golden TSA"/>
        <s v="Invermere TSA"/>
        <s v="Kalum TSA"/>
        <s v="Kamloops TSA"/>
        <s v="Kingcome TSA"/>
        <s v="Kispiox TSA"/>
        <s v="Kootenay Lake TSA"/>
        <s v="Lakes TSA"/>
        <s v="Lillooet TSA"/>
        <s v="Mackenzie TSA"/>
        <s v="Merritt TSA"/>
        <s v="Mid Coast TSA"/>
        <s v="Morice TSA"/>
        <s v="Nass TSA"/>
        <s v="North Coast TSA"/>
        <s v="Okanagan TSA"/>
        <s v="Prince George Forest District"/>
        <s v="Queen Charlotte TSA"/>
        <s v="Quesnel TSA"/>
        <s v="Revelstoke TSA"/>
        <s v="Robson Valley TSA"/>
        <s v="Soo TSA"/>
        <s v="Strathcona TSA"/>
        <s v="Sunshine Coast TSA"/>
        <s v="Vanderhoof Forest District"/>
        <s v="Williams Lake TSA"/>
        <s v="Interior TFLs"/>
        <s v="Coast TFLs"/>
        <s v="TFL 45" u="1"/>
        <s v="TFL 30" u="1"/>
        <s v="TFL 25" u="1"/>
        <s v="Cranbrookv" u="1"/>
        <s v="TFL 10" u="1"/>
        <s v="TFL 53" u="1"/>
        <s v="TFL 48" u="1"/>
        <s v="TFL 33" u="1"/>
        <s v="TFL 56" u="1"/>
        <s v="TFL 41" u="1"/>
        <s v="TFL 8" u="1"/>
        <s v="TFL 6" u="1"/>
        <s v="TFL 44" u="1"/>
        <s v="TFL 39" u="1"/>
        <s v="TFL 19" u="1"/>
        <s v="TFL 0" u="1"/>
        <s v="TFL 52" u="1"/>
        <s v="TFL 47" u="1"/>
        <s v="TFL 55" u="1"/>
        <s v="TFL 35" u="1"/>
        <s v="TFL 15" u="1"/>
        <s v="TFL 43" u="1"/>
        <s v="TFL 38" u="1"/>
        <s v="TFL 23" u="1"/>
        <s v="TFL 18" u="1"/>
        <s v="TFL 46" u="1"/>
        <s v="TFL 26" u="1"/>
        <s v="TFL 54" u="1"/>
        <s v="TFL 5" u="1"/>
        <s v="TFL 49" u="1"/>
        <s v="TFL 3" u="1"/>
        <s v="TFL 14" u="1"/>
        <s v="TFL 1" u="1"/>
        <s v="TFL 57" u="1"/>
        <s v="TFL 42" u="1"/>
        <s v="TFL 37" u="1"/>
      </sharedItems>
    </cacheField>
  </cacheFields>
</pivotCacheDefinition>
</file>

<file path=xl/pivotCache/pivotCacheDefinition2.xml><?xml version="1.0" encoding="utf-8"?>
<pivotCacheDefinition xmlns="http://schemas.openxmlformats.org/spreadsheetml/2006/main" xmlns:r="http://schemas.openxmlformats.org/officeDocument/2006/relationships" r:id="rId1" refreshedBy="apwalton" refreshedDate="40962.404599652778" createdVersion="3" refreshedVersion="3" recordCount="41">
  <cacheSource type="worksheet">
    <worksheetSource ref="AO1:AX42" sheet="Data"/>
  </cacheSource>
  <cacheFields count="10">
    <cacheField name="Managment Unit ID (muID)" numFmtId="0">
      <sharedItems containsSemiMixedTypes="0" containsString="0" containsNumber="1" containsInteger="1" minValue="1" maxValue="41"/>
    </cacheField>
    <cacheField name="Manamgent Units: Look-up Name" numFmtId="0">
      <sharedItems/>
    </cacheField>
    <cacheField name="Management Units: Full Name" numFmtId="0">
      <sharedItems count="76">
        <s v="100 Mile House TSA"/>
        <s v="Arrow TSA"/>
        <s v="Arrowsmith TSA"/>
        <s v="Boundary TSA"/>
        <s v="Bulkley TSA"/>
        <s v="Cassiar TSA"/>
        <s v="Cranberry TSA"/>
        <s v="Cranbrook TSA"/>
        <s v="Dawson Creek TSA"/>
        <s v="Fort Nelson TSA"/>
        <s v="Fraser TSA"/>
        <s v="Ft. St. James Forest District"/>
        <s v="Ft. St. John TSA"/>
        <s v="Golden TSA"/>
        <s v="Invermere TSA"/>
        <s v="Kalum TSA"/>
        <s v="Kamloops TSA"/>
        <s v="Kingcome TSA"/>
        <s v="Kispiox TSA"/>
        <s v="Kootenay Lake TSA"/>
        <s v="Lakes TSA"/>
        <s v="Lillooet TSA"/>
        <s v="Mackenzie TSA"/>
        <s v="Merritt TSA"/>
        <s v="Mid Coast TSA"/>
        <s v="Morice TSA"/>
        <s v="Nass TSA"/>
        <s v="North Coast TSA"/>
        <s v="Okanagan TSA"/>
        <s v="Prince George Forest District"/>
        <s v="Queen Charlotte TSA"/>
        <s v="Quesnel TSA"/>
        <s v="Revelstoke TSA"/>
        <s v="Robson Valley TSA"/>
        <s v="Soo TSA"/>
        <s v="Strathcona TSA"/>
        <s v="Sunshine Coast TSA"/>
        <s v="Vanderhoof Forest District"/>
        <s v="Williams Lake TSA"/>
        <s v="Interior TFLs"/>
        <s v="Coast TFLs"/>
        <s v="TFL 45" u="1"/>
        <s v="TFL 30" u="1"/>
        <s v="TFL 25" u="1"/>
        <s v="TFL 10" u="1"/>
        <s v="TFL 53" u="1"/>
        <s v="TFL 48" u="1"/>
        <s v="TFL 33" u="1"/>
        <s v="TFL 56" u="1"/>
        <s v="TFL 41" u="1"/>
        <s v="TFL 8" u="1"/>
        <s v="TFL 6" u="1"/>
        <s v="TFL 44" u="1"/>
        <s v="TFL 39" u="1"/>
        <s v="TFL 19" u="1"/>
        <s v="TFL 0" u="1"/>
        <s v="TFL 52" u="1"/>
        <s v="TFL 47" u="1"/>
        <s v="TFL 55" u="1"/>
        <s v="TFL 35" u="1"/>
        <s v="TFL 15" u="1"/>
        <s v="TFL 43" u="1"/>
        <s v="TFL 38" u="1"/>
        <s v="TFL 23" u="1"/>
        <s v="TFL 18" u="1"/>
        <s v="TFL 46" u="1"/>
        <s v="TFL 26" u="1"/>
        <s v="TFL 54" u="1"/>
        <s v="TFL 5" u="1"/>
        <s v="TFL 49" u="1"/>
        <s v="TFL 3" u="1"/>
        <s v="TFL 14" u="1"/>
        <s v="TFL 1" u="1"/>
        <s v="TFL 57" u="1"/>
        <s v="TFL 42" u="1"/>
        <s v="TFL 37" u="1"/>
      </sharedItems>
    </cacheField>
    <cacheField name="Managment Unit Class" numFmtId="0">
      <sharedItems count="8">
        <s v="Pine Units"/>
        <s v="Non-pine Units"/>
        <s v="Interior TFLs"/>
        <s v="Coast TFLs"/>
        <s v="Pine Unit" u="1"/>
        <s v="TFLs" u="1"/>
        <s v="TFL" u="1"/>
        <s v="Non-pine Unit TSA" u="1"/>
      </sharedItems>
    </cacheField>
    <cacheField name="Pine Units:  Look-up Name" numFmtId="0">
      <sharedItems/>
    </cacheField>
    <cacheField name="Pine Units: Full Name" numFmtId="0">
      <sharedItems/>
    </cacheField>
    <cacheField name="THLB Total Volume (m3) in 1999" numFmtId="165">
      <sharedItems containsSemiMixedTypes="0" containsString="0" containsNumber="1" containsInteger="1" minValue="8204240" maxValue="422006432"/>
    </cacheField>
    <cacheField name="THLB Pine Volume (m3) in 1999" numFmtId="165">
      <sharedItems containsSemiMixedTypes="0" containsString="0" containsNumber="1" containsInteger="1" minValue="82112" maxValue="143621136"/>
    </cacheField>
    <cacheField name="Include" numFmtId="165">
      <sharedItems containsSemiMixedTypes="0" containsString="0" containsNumber="1" containsInteger="1" minValue="1" maxValue="3"/>
    </cacheField>
    <cacheField name="Coast/Interior" numFmtId="165">
      <sharedItems/>
    </cacheField>
  </cacheFields>
</pivotCacheDefinition>
</file>

<file path=xl/pivotCache/pivotCacheRecords1.xml><?xml version="1.0" encoding="utf-8"?>
<pivotCacheRecords xmlns="http://schemas.openxmlformats.org/spreadsheetml/2006/main" xmlns:r="http://schemas.openxmlformats.org/officeDocument/2006/relationships" count="1924">
  <r>
    <n v="0"/>
    <n v="1"/>
    <n v="150240"/>
    <n v="111600"/>
    <m/>
    <m/>
    <n v="212304"/>
    <n v="212304"/>
    <m/>
    <m/>
    <n v="220944"/>
    <n v="220944"/>
    <m/>
    <m/>
    <n v="228512"/>
    <n v="228512"/>
    <m/>
    <m/>
    <n v="227200"/>
    <n v="227200"/>
    <m/>
    <m/>
    <n v="224288"/>
    <n v="224288"/>
    <m/>
    <m/>
    <n v="228304"/>
    <n v="228304"/>
    <m/>
    <m/>
    <n v="230192"/>
    <n v="230192"/>
    <m/>
    <m/>
    <x v="0"/>
    <x v="0"/>
    <s v="100MileHouse"/>
    <x v="0"/>
  </r>
  <r>
    <n v="0"/>
    <n v="2"/>
    <n v="40048"/>
    <n v="35264"/>
    <m/>
    <m/>
    <n v="55744"/>
    <n v="55744"/>
    <m/>
    <m/>
    <n v="62288"/>
    <n v="62288"/>
    <m/>
    <m/>
    <n v="56752"/>
    <n v="56752"/>
    <m/>
    <m/>
    <n v="53568"/>
    <n v="53568"/>
    <m/>
    <m/>
    <n v="54720"/>
    <n v="54720"/>
    <m/>
    <m/>
    <n v="67824"/>
    <n v="67824"/>
    <m/>
    <m/>
    <n v="57520"/>
    <n v="57520"/>
    <m/>
    <m/>
    <x v="0"/>
    <x v="0"/>
    <s v="Arrow"/>
    <x v="1"/>
  </r>
  <r>
    <n v="0"/>
    <n v="3"/>
    <n v="0"/>
    <n v="0"/>
    <m/>
    <m/>
    <n v="0"/>
    <n v="0"/>
    <m/>
    <m/>
    <n v="0"/>
    <n v="0"/>
    <m/>
    <m/>
    <n v="0"/>
    <n v="0"/>
    <m/>
    <m/>
    <n v="0"/>
    <n v="0"/>
    <m/>
    <m/>
    <n v="0"/>
    <n v="0"/>
    <m/>
    <m/>
    <n v="0"/>
    <n v="0"/>
    <m/>
    <m/>
    <n v="0"/>
    <n v="0"/>
    <m/>
    <m/>
    <x v="0"/>
    <x v="1"/>
    <s v="Arrowsmith"/>
    <x v="2"/>
  </r>
  <r>
    <n v="0"/>
    <n v="4"/>
    <n v="5360"/>
    <n v="4176"/>
    <m/>
    <m/>
    <n v="8960"/>
    <n v="8960"/>
    <m/>
    <m/>
    <n v="8800"/>
    <n v="8800"/>
    <m/>
    <m/>
    <n v="8864"/>
    <n v="8864"/>
    <m/>
    <m/>
    <n v="8288"/>
    <n v="8288"/>
    <m/>
    <m/>
    <n v="8544"/>
    <n v="8544"/>
    <m/>
    <m/>
    <n v="7984"/>
    <n v="7984"/>
    <m/>
    <m/>
    <n v="8000"/>
    <n v="8000"/>
    <m/>
    <m/>
    <x v="0"/>
    <x v="0"/>
    <s v="Boundary"/>
    <x v="3"/>
  </r>
  <r>
    <n v="0"/>
    <n v="5"/>
    <n v="42992"/>
    <n v="33952"/>
    <m/>
    <m/>
    <n v="69264"/>
    <n v="69264"/>
    <m/>
    <m/>
    <n v="74224"/>
    <n v="74224"/>
    <m/>
    <m/>
    <n v="74768"/>
    <n v="74768"/>
    <m/>
    <m/>
    <n v="74672"/>
    <n v="74672"/>
    <m/>
    <m/>
    <n v="74768"/>
    <n v="74768"/>
    <m/>
    <m/>
    <n v="74768"/>
    <n v="74768"/>
    <m/>
    <m/>
    <n v="74656"/>
    <n v="74656"/>
    <m/>
    <m/>
    <x v="0"/>
    <x v="0"/>
    <s v="Bulkley"/>
    <x v="4"/>
  </r>
  <r>
    <n v="0"/>
    <n v="6"/>
    <n v="0"/>
    <n v="0"/>
    <m/>
    <m/>
    <n v="0"/>
    <n v="0"/>
    <m/>
    <m/>
    <n v="0"/>
    <n v="0"/>
    <m/>
    <m/>
    <n v="0"/>
    <n v="0"/>
    <m/>
    <m/>
    <n v="0"/>
    <n v="0"/>
    <m/>
    <m/>
    <n v="0"/>
    <n v="0"/>
    <m/>
    <m/>
    <n v="0"/>
    <n v="0"/>
    <m/>
    <m/>
    <n v="0"/>
    <n v="0"/>
    <m/>
    <m/>
    <x v="0"/>
    <x v="1"/>
    <s v="Cassiar"/>
    <x v="5"/>
  </r>
  <r>
    <n v="0"/>
    <n v="7"/>
    <n v="0"/>
    <n v="0"/>
    <m/>
    <m/>
    <n v="0"/>
    <n v="0"/>
    <m/>
    <m/>
    <n v="0"/>
    <n v="0"/>
    <m/>
    <m/>
    <n v="0"/>
    <n v="0"/>
    <m/>
    <m/>
    <n v="0"/>
    <n v="0"/>
    <m/>
    <m/>
    <n v="0"/>
    <n v="0"/>
    <m/>
    <m/>
    <n v="0"/>
    <n v="0"/>
    <m/>
    <m/>
    <n v="0"/>
    <n v="0"/>
    <m/>
    <m/>
    <x v="0"/>
    <x v="1"/>
    <s v="Cranberry"/>
    <x v="6"/>
  </r>
  <r>
    <n v="0"/>
    <n v="8"/>
    <n v="53680"/>
    <n v="41504"/>
    <m/>
    <m/>
    <n v="108432"/>
    <n v="108432"/>
    <m/>
    <m/>
    <n v="116240"/>
    <n v="116240"/>
    <m/>
    <m/>
    <n v="108480"/>
    <n v="108480"/>
    <m/>
    <m/>
    <n v="111024"/>
    <n v="111024"/>
    <m/>
    <m/>
    <n v="118384"/>
    <n v="118384"/>
    <m/>
    <m/>
    <n v="107376"/>
    <n v="107376"/>
    <m/>
    <m/>
    <n v="123152"/>
    <n v="123152"/>
    <m/>
    <m/>
    <x v="0"/>
    <x v="0"/>
    <s v="Cranbrook"/>
    <x v="7"/>
  </r>
  <r>
    <n v="0"/>
    <n v="9"/>
    <n v="0"/>
    <n v="0"/>
    <m/>
    <m/>
    <n v="0"/>
    <n v="0"/>
    <m/>
    <m/>
    <n v="0"/>
    <n v="0"/>
    <m/>
    <m/>
    <n v="0"/>
    <n v="0"/>
    <m/>
    <m/>
    <n v="0"/>
    <n v="0"/>
    <m/>
    <m/>
    <n v="0"/>
    <n v="0"/>
    <m/>
    <m/>
    <n v="0"/>
    <n v="0"/>
    <m/>
    <m/>
    <n v="0"/>
    <n v="0"/>
    <m/>
    <m/>
    <x v="0"/>
    <x v="0"/>
    <s v="DawsonCreek"/>
    <x v="8"/>
  </r>
  <r>
    <n v="0"/>
    <n v="10"/>
    <n v="0"/>
    <n v="0"/>
    <m/>
    <m/>
    <n v="0"/>
    <n v="0"/>
    <m/>
    <m/>
    <n v="0"/>
    <n v="0"/>
    <m/>
    <m/>
    <n v="0"/>
    <n v="0"/>
    <m/>
    <m/>
    <n v="0"/>
    <n v="0"/>
    <m/>
    <m/>
    <n v="0"/>
    <n v="0"/>
    <m/>
    <m/>
    <n v="0"/>
    <n v="0"/>
    <m/>
    <m/>
    <n v="0"/>
    <n v="0"/>
    <m/>
    <m/>
    <x v="0"/>
    <x v="1"/>
    <s v="FortNelson"/>
    <x v="9"/>
  </r>
  <r>
    <n v="0"/>
    <n v="11"/>
    <n v="64"/>
    <n v="32"/>
    <m/>
    <m/>
    <n v="288"/>
    <n v="288"/>
    <m/>
    <m/>
    <n v="352"/>
    <n v="352"/>
    <m/>
    <m/>
    <n v="352"/>
    <n v="352"/>
    <m/>
    <m/>
    <n v="352"/>
    <n v="352"/>
    <m/>
    <m/>
    <n v="352"/>
    <n v="352"/>
    <m/>
    <m/>
    <n v="352"/>
    <n v="352"/>
    <m/>
    <m/>
    <n v="352"/>
    <n v="352"/>
    <m/>
    <m/>
    <x v="0"/>
    <x v="1"/>
    <s v="Fraser"/>
    <x v="10"/>
  </r>
  <r>
    <n v="0"/>
    <n v="12"/>
    <n v="558928"/>
    <n v="457184"/>
    <m/>
    <m/>
    <n v="963168"/>
    <n v="963168"/>
    <m/>
    <m/>
    <n v="929168"/>
    <n v="929168"/>
    <m/>
    <m/>
    <n v="936256"/>
    <n v="936256"/>
    <m/>
    <m/>
    <n v="933728"/>
    <n v="933728"/>
    <m/>
    <m/>
    <n v="935632"/>
    <n v="935632"/>
    <m/>
    <m/>
    <n v="938416"/>
    <n v="938416"/>
    <m/>
    <m/>
    <n v="940704"/>
    <n v="940704"/>
    <m/>
    <m/>
    <x v="0"/>
    <x v="0"/>
    <s v="FtStJames"/>
    <x v="11"/>
  </r>
  <r>
    <n v="0"/>
    <n v="13"/>
    <n v="0"/>
    <n v="0"/>
    <m/>
    <m/>
    <n v="0"/>
    <n v="0"/>
    <m/>
    <m/>
    <n v="0"/>
    <n v="0"/>
    <m/>
    <m/>
    <n v="0"/>
    <n v="0"/>
    <m/>
    <m/>
    <n v="0"/>
    <n v="0"/>
    <m/>
    <m/>
    <n v="0"/>
    <n v="0"/>
    <m/>
    <m/>
    <n v="0"/>
    <n v="0"/>
    <m/>
    <m/>
    <n v="0"/>
    <n v="0"/>
    <m/>
    <m/>
    <x v="0"/>
    <x v="1"/>
    <s v="FtStJohn"/>
    <x v="12"/>
  </r>
  <r>
    <n v="0"/>
    <n v="14"/>
    <n v="87248"/>
    <n v="81104"/>
    <m/>
    <m/>
    <n v="78656"/>
    <n v="78656"/>
    <m/>
    <m/>
    <n v="88864"/>
    <n v="88864"/>
    <m/>
    <m/>
    <n v="88688"/>
    <n v="88688"/>
    <m/>
    <m/>
    <n v="88096"/>
    <n v="88096"/>
    <m/>
    <m/>
    <n v="88416"/>
    <n v="88416"/>
    <m/>
    <m/>
    <n v="88240"/>
    <n v="88240"/>
    <m/>
    <m/>
    <n v="87632"/>
    <n v="87632"/>
    <m/>
    <m/>
    <x v="0"/>
    <x v="0"/>
    <s v="Golden"/>
    <x v="13"/>
  </r>
  <r>
    <n v="0"/>
    <n v="15"/>
    <n v="23856"/>
    <n v="18704"/>
    <m/>
    <m/>
    <n v="37504"/>
    <n v="37504"/>
    <m/>
    <m/>
    <n v="38448"/>
    <n v="38448"/>
    <m/>
    <m/>
    <n v="38976"/>
    <n v="38976"/>
    <m/>
    <m/>
    <n v="38864"/>
    <n v="38864"/>
    <m/>
    <m/>
    <n v="38864"/>
    <n v="38864"/>
    <m/>
    <m/>
    <n v="38864"/>
    <n v="38864"/>
    <m/>
    <m/>
    <n v="38592"/>
    <n v="38592"/>
    <m/>
    <m/>
    <x v="0"/>
    <x v="0"/>
    <s v="Invermere"/>
    <x v="14"/>
  </r>
  <r>
    <n v="0"/>
    <n v="16"/>
    <n v="48"/>
    <n v="0"/>
    <m/>
    <m/>
    <n v="0"/>
    <n v="0"/>
    <m/>
    <m/>
    <n v="1024"/>
    <n v="1024"/>
    <m/>
    <m/>
    <n v="80"/>
    <n v="80"/>
    <m/>
    <m/>
    <n v="32"/>
    <n v="32"/>
    <m/>
    <m/>
    <n v="1024"/>
    <n v="1024"/>
    <m/>
    <m/>
    <n v="1408"/>
    <n v="1408"/>
    <m/>
    <m/>
    <n v="1168"/>
    <n v="1168"/>
    <m/>
    <m/>
    <x v="0"/>
    <x v="1"/>
    <s v="Kalum"/>
    <x v="15"/>
  </r>
  <r>
    <n v="0"/>
    <n v="17"/>
    <n v="151088"/>
    <n v="138320"/>
    <m/>
    <m/>
    <n v="184000"/>
    <n v="184000"/>
    <m/>
    <m/>
    <n v="198768"/>
    <n v="198768"/>
    <m/>
    <m/>
    <n v="210352"/>
    <n v="210352"/>
    <m/>
    <m/>
    <n v="210064"/>
    <n v="210064"/>
    <m/>
    <m/>
    <n v="208176"/>
    <n v="208176"/>
    <m/>
    <m/>
    <n v="199792"/>
    <n v="199792"/>
    <m/>
    <m/>
    <n v="206976"/>
    <n v="206976"/>
    <m/>
    <m/>
    <x v="0"/>
    <x v="0"/>
    <s v="Kamloops"/>
    <x v="16"/>
  </r>
  <r>
    <n v="0"/>
    <n v="18"/>
    <n v="0"/>
    <n v="0"/>
    <m/>
    <m/>
    <n v="0"/>
    <n v="0"/>
    <m/>
    <m/>
    <n v="0"/>
    <n v="0"/>
    <m/>
    <m/>
    <n v="0"/>
    <n v="0"/>
    <m/>
    <m/>
    <n v="0"/>
    <n v="0"/>
    <m/>
    <m/>
    <n v="0"/>
    <n v="0"/>
    <m/>
    <m/>
    <n v="0"/>
    <n v="0"/>
    <m/>
    <m/>
    <n v="0"/>
    <n v="0"/>
    <m/>
    <m/>
    <x v="0"/>
    <x v="1"/>
    <s v="Kingcome"/>
    <x v="17"/>
  </r>
  <r>
    <n v="0"/>
    <n v="19"/>
    <n v="2480"/>
    <n v="2416"/>
    <m/>
    <m/>
    <n v="2592"/>
    <n v="2592"/>
    <m/>
    <m/>
    <n v="0"/>
    <n v="0"/>
    <m/>
    <m/>
    <n v="1472"/>
    <n v="1472"/>
    <m/>
    <m/>
    <n v="3168"/>
    <n v="3168"/>
    <m/>
    <m/>
    <n v="1824"/>
    <n v="1824"/>
    <m/>
    <m/>
    <n v="3024"/>
    <n v="3024"/>
    <m/>
    <m/>
    <n v="0"/>
    <n v="0"/>
    <m/>
    <m/>
    <x v="0"/>
    <x v="1"/>
    <s v="Kispiox"/>
    <x v="18"/>
  </r>
  <r>
    <n v="0"/>
    <n v="20"/>
    <n v="6480"/>
    <n v="4848"/>
    <m/>
    <m/>
    <n v="9248"/>
    <n v="9248"/>
    <m/>
    <m/>
    <n v="11712"/>
    <n v="11712"/>
    <m/>
    <m/>
    <n v="12336"/>
    <n v="12336"/>
    <m/>
    <m/>
    <n v="12144"/>
    <n v="12144"/>
    <m/>
    <m/>
    <n v="13328"/>
    <n v="13328"/>
    <m/>
    <m/>
    <n v="11664"/>
    <n v="11664"/>
    <m/>
    <m/>
    <n v="10240"/>
    <n v="10240"/>
    <m/>
    <m/>
    <x v="0"/>
    <x v="0"/>
    <s v="KootenayLake"/>
    <x v="19"/>
  </r>
  <r>
    <n v="0"/>
    <n v="21"/>
    <n v="137712"/>
    <n v="124352"/>
    <m/>
    <m/>
    <n v="81312"/>
    <n v="81312"/>
    <m/>
    <m/>
    <n v="81968"/>
    <n v="81968"/>
    <m/>
    <m/>
    <n v="83792"/>
    <n v="83792"/>
    <m/>
    <m/>
    <n v="81424"/>
    <n v="81424"/>
    <m/>
    <m/>
    <n v="85552"/>
    <n v="85552"/>
    <m/>
    <m/>
    <n v="81520"/>
    <n v="81520"/>
    <m/>
    <m/>
    <n v="83440"/>
    <n v="83440"/>
    <m/>
    <m/>
    <x v="0"/>
    <x v="0"/>
    <s v="Lakes"/>
    <x v="20"/>
  </r>
  <r>
    <n v="0"/>
    <n v="22"/>
    <n v="8864"/>
    <n v="7520"/>
    <m/>
    <m/>
    <n v="15072"/>
    <n v="15072"/>
    <m/>
    <m/>
    <n v="15168"/>
    <n v="15168"/>
    <m/>
    <m/>
    <n v="16576"/>
    <n v="16576"/>
    <m/>
    <m/>
    <n v="16256"/>
    <n v="16256"/>
    <m/>
    <m/>
    <n v="15264"/>
    <n v="15264"/>
    <m/>
    <m/>
    <n v="13888"/>
    <n v="13888"/>
    <m/>
    <m/>
    <n v="16496"/>
    <n v="16496"/>
    <m/>
    <m/>
    <x v="0"/>
    <x v="0"/>
    <s v="Lillooet"/>
    <x v="21"/>
  </r>
  <r>
    <n v="0"/>
    <n v="23"/>
    <n v="60160"/>
    <n v="55088"/>
    <m/>
    <m/>
    <n v="67344"/>
    <n v="67344"/>
    <m/>
    <m/>
    <n v="77040"/>
    <n v="77040"/>
    <m/>
    <m/>
    <n v="75936"/>
    <n v="75936"/>
    <m/>
    <m/>
    <n v="78080"/>
    <n v="78080"/>
    <m/>
    <m/>
    <n v="75264"/>
    <n v="75264"/>
    <m/>
    <m/>
    <n v="81424"/>
    <n v="81424"/>
    <m/>
    <m/>
    <n v="75632"/>
    <n v="75632"/>
    <m/>
    <m/>
    <x v="0"/>
    <x v="0"/>
    <s v="Mackenzie"/>
    <x v="22"/>
  </r>
  <r>
    <n v="0"/>
    <n v="24"/>
    <n v="215072"/>
    <n v="195072"/>
    <m/>
    <m/>
    <n v="244752"/>
    <n v="244752"/>
    <m/>
    <m/>
    <n v="268896"/>
    <n v="268896"/>
    <m/>
    <m/>
    <n v="260896"/>
    <n v="260896"/>
    <m/>
    <m/>
    <n v="254944"/>
    <n v="254944"/>
    <m/>
    <m/>
    <n v="263472"/>
    <n v="263472"/>
    <m/>
    <m/>
    <n v="270416"/>
    <n v="270416"/>
    <m/>
    <m/>
    <n v="264512"/>
    <n v="264512"/>
    <m/>
    <m/>
    <x v="0"/>
    <x v="0"/>
    <s v="Merritt"/>
    <x v="23"/>
  </r>
  <r>
    <n v="0"/>
    <n v="25"/>
    <n v="48"/>
    <n v="0"/>
    <m/>
    <m/>
    <n v="80"/>
    <n v="80"/>
    <m/>
    <m/>
    <n v="432"/>
    <n v="432"/>
    <m/>
    <m/>
    <n v="432"/>
    <n v="432"/>
    <m/>
    <m/>
    <n v="80"/>
    <n v="80"/>
    <m/>
    <m/>
    <n v="80"/>
    <n v="80"/>
    <m/>
    <m/>
    <n v="80"/>
    <n v="80"/>
    <m/>
    <m/>
    <n v="688"/>
    <n v="688"/>
    <m/>
    <m/>
    <x v="0"/>
    <x v="1"/>
    <s v="MidCoast"/>
    <x v="24"/>
  </r>
  <r>
    <n v="0"/>
    <n v="26"/>
    <n v="276176"/>
    <n v="231712"/>
    <m/>
    <m/>
    <n v="390864"/>
    <n v="390864"/>
    <m/>
    <m/>
    <n v="406416"/>
    <n v="406416"/>
    <m/>
    <m/>
    <n v="407344"/>
    <n v="407344"/>
    <m/>
    <m/>
    <n v="407168"/>
    <n v="407168"/>
    <m/>
    <m/>
    <n v="407040"/>
    <n v="407040"/>
    <m/>
    <m/>
    <n v="407040"/>
    <n v="407040"/>
    <m/>
    <m/>
    <n v="406448"/>
    <n v="406448"/>
    <m/>
    <m/>
    <x v="0"/>
    <x v="0"/>
    <s v="Morice"/>
    <x v="25"/>
  </r>
  <r>
    <n v="0"/>
    <n v="27"/>
    <n v="0"/>
    <n v="0"/>
    <m/>
    <m/>
    <n v="0"/>
    <n v="0"/>
    <m/>
    <m/>
    <n v="0"/>
    <n v="0"/>
    <m/>
    <m/>
    <n v="0"/>
    <n v="0"/>
    <m/>
    <m/>
    <n v="0"/>
    <n v="0"/>
    <m/>
    <m/>
    <n v="0"/>
    <n v="0"/>
    <m/>
    <m/>
    <n v="0"/>
    <n v="0"/>
    <m/>
    <m/>
    <n v="0"/>
    <n v="0"/>
    <m/>
    <m/>
    <x v="0"/>
    <x v="1"/>
    <s v="Nass"/>
    <x v="26"/>
  </r>
  <r>
    <n v="0"/>
    <n v="28"/>
    <n v="0"/>
    <n v="0"/>
    <m/>
    <m/>
    <n v="0"/>
    <n v="0"/>
    <m/>
    <m/>
    <n v="0"/>
    <n v="0"/>
    <m/>
    <m/>
    <n v="0"/>
    <n v="0"/>
    <m/>
    <m/>
    <n v="0"/>
    <n v="0"/>
    <m/>
    <m/>
    <n v="0"/>
    <n v="0"/>
    <m/>
    <m/>
    <n v="0"/>
    <n v="0"/>
    <m/>
    <m/>
    <n v="0"/>
    <n v="0"/>
    <m/>
    <m/>
    <x v="0"/>
    <x v="1"/>
    <s v="NorthCoast"/>
    <x v="27"/>
  </r>
  <r>
    <n v="0"/>
    <n v="29"/>
    <n v="72752"/>
    <n v="64400"/>
    <m/>
    <m/>
    <n v="70240"/>
    <n v="70240"/>
    <m/>
    <m/>
    <n v="72336"/>
    <n v="72336"/>
    <m/>
    <m/>
    <n v="75760"/>
    <n v="75760"/>
    <m/>
    <m/>
    <n v="77136"/>
    <n v="77136"/>
    <m/>
    <m/>
    <n v="75344"/>
    <n v="75344"/>
    <m/>
    <m/>
    <n v="72752"/>
    <n v="72752"/>
    <m/>
    <m/>
    <n v="74144"/>
    <n v="74144"/>
    <m/>
    <m/>
    <x v="0"/>
    <x v="0"/>
    <s v="Okanagan"/>
    <x v="28"/>
  </r>
  <r>
    <n v="0"/>
    <n v="30"/>
    <n v="516544"/>
    <n v="475824"/>
    <m/>
    <m/>
    <n v="468480"/>
    <n v="468480"/>
    <m/>
    <m/>
    <n v="428064"/>
    <n v="428064"/>
    <m/>
    <m/>
    <n v="414896"/>
    <n v="414896"/>
    <m/>
    <m/>
    <n v="406960"/>
    <n v="406960"/>
    <m/>
    <m/>
    <n v="415536"/>
    <n v="415536"/>
    <m/>
    <m/>
    <n v="427632"/>
    <n v="427632"/>
    <m/>
    <m/>
    <n v="409072"/>
    <n v="409072"/>
    <m/>
    <m/>
    <x v="0"/>
    <x v="0"/>
    <s v="PrinceGeorge"/>
    <x v="29"/>
  </r>
  <r>
    <n v="0"/>
    <n v="31"/>
    <n v="0"/>
    <n v="0"/>
    <m/>
    <m/>
    <n v="0"/>
    <n v="0"/>
    <m/>
    <m/>
    <n v="0"/>
    <n v="0"/>
    <m/>
    <m/>
    <n v="0"/>
    <n v="0"/>
    <m/>
    <m/>
    <n v="0"/>
    <n v="0"/>
    <m/>
    <m/>
    <n v="0"/>
    <n v="0"/>
    <m/>
    <m/>
    <n v="0"/>
    <n v="0"/>
    <m/>
    <m/>
    <n v="0"/>
    <n v="0"/>
    <m/>
    <m/>
    <x v="0"/>
    <x v="1"/>
    <s v="QueenCharlotte"/>
    <x v="30"/>
  </r>
  <r>
    <n v="0"/>
    <n v="32"/>
    <n v="1149824"/>
    <n v="951936"/>
    <m/>
    <m/>
    <n v="1042048"/>
    <n v="1042048"/>
    <m/>
    <m/>
    <n v="1038208"/>
    <n v="1038208"/>
    <m/>
    <m/>
    <n v="1066000"/>
    <n v="1066000"/>
    <m/>
    <m/>
    <n v="1056800"/>
    <n v="1056800"/>
    <m/>
    <m/>
    <n v="1066096"/>
    <n v="1066096"/>
    <m/>
    <m/>
    <n v="1049744"/>
    <n v="1049744"/>
    <m/>
    <m/>
    <n v="1058080"/>
    <n v="1058080"/>
    <m/>
    <m/>
    <x v="0"/>
    <x v="0"/>
    <s v="Quesnel"/>
    <x v="31"/>
  </r>
  <r>
    <n v="0"/>
    <n v="33"/>
    <n v="0"/>
    <n v="0"/>
    <m/>
    <m/>
    <n v="0"/>
    <n v="0"/>
    <m/>
    <m/>
    <n v="0"/>
    <n v="0"/>
    <m/>
    <m/>
    <n v="0"/>
    <n v="0"/>
    <m/>
    <m/>
    <n v="0"/>
    <n v="0"/>
    <m/>
    <m/>
    <n v="0"/>
    <n v="0"/>
    <m/>
    <m/>
    <n v="0"/>
    <n v="0"/>
    <m/>
    <m/>
    <n v="0"/>
    <n v="0"/>
    <m/>
    <m/>
    <x v="0"/>
    <x v="1"/>
    <s v="Revelstoke"/>
    <x v="32"/>
  </r>
  <r>
    <n v="0"/>
    <n v="34"/>
    <n v="23040"/>
    <n v="21344"/>
    <m/>
    <m/>
    <n v="26768"/>
    <n v="26768"/>
    <m/>
    <m/>
    <n v="30256"/>
    <n v="30256"/>
    <m/>
    <m/>
    <n v="28736"/>
    <n v="28736"/>
    <m/>
    <m/>
    <n v="23776"/>
    <n v="23776"/>
    <m/>
    <m/>
    <n v="29120"/>
    <n v="29120"/>
    <m/>
    <m/>
    <n v="30112"/>
    <n v="30112"/>
    <m/>
    <m/>
    <n v="26080"/>
    <n v="26080"/>
    <m/>
    <m/>
    <x v="0"/>
    <x v="0"/>
    <s v="RobsonValley"/>
    <x v="33"/>
  </r>
  <r>
    <n v="0"/>
    <n v="35"/>
    <n v="22144"/>
    <n v="21344"/>
    <m/>
    <m/>
    <n v="28464"/>
    <n v="28464"/>
    <m/>
    <m/>
    <n v="31232"/>
    <n v="31232"/>
    <m/>
    <m/>
    <n v="30848"/>
    <n v="30848"/>
    <m/>
    <m/>
    <n v="30160"/>
    <n v="30160"/>
    <m/>
    <m/>
    <n v="33104"/>
    <n v="33104"/>
    <m/>
    <m/>
    <n v="29440"/>
    <n v="29440"/>
    <m/>
    <m/>
    <n v="31424"/>
    <n v="31424"/>
    <m/>
    <m/>
    <x v="0"/>
    <x v="1"/>
    <s v="Soo"/>
    <x v="34"/>
  </r>
  <r>
    <n v="0"/>
    <n v="36"/>
    <n v="0"/>
    <n v="0"/>
    <m/>
    <m/>
    <n v="0"/>
    <n v="0"/>
    <m/>
    <m/>
    <n v="0"/>
    <n v="0"/>
    <m/>
    <m/>
    <n v="0"/>
    <n v="0"/>
    <m/>
    <m/>
    <n v="0"/>
    <n v="0"/>
    <m/>
    <m/>
    <n v="0"/>
    <n v="0"/>
    <m/>
    <m/>
    <n v="0"/>
    <n v="0"/>
    <m/>
    <m/>
    <n v="0"/>
    <n v="0"/>
    <m/>
    <m/>
    <x v="0"/>
    <x v="1"/>
    <s v="Strathcona"/>
    <x v="35"/>
  </r>
  <r>
    <n v="0"/>
    <n v="37"/>
    <n v="0"/>
    <n v="0"/>
    <m/>
    <m/>
    <n v="0"/>
    <n v="0"/>
    <m/>
    <m/>
    <n v="0"/>
    <n v="0"/>
    <m/>
    <m/>
    <n v="0"/>
    <n v="0"/>
    <m/>
    <m/>
    <n v="0"/>
    <n v="0"/>
    <m/>
    <m/>
    <n v="0"/>
    <n v="0"/>
    <m/>
    <m/>
    <n v="0"/>
    <n v="0"/>
    <m/>
    <m/>
    <n v="0"/>
    <n v="0"/>
    <m/>
    <m/>
    <x v="0"/>
    <x v="1"/>
    <s v="SunshineCoast"/>
    <x v="36"/>
  </r>
  <r>
    <n v="0"/>
    <n v="38"/>
    <n v="498560"/>
    <n v="420448"/>
    <m/>
    <m/>
    <n v="397568"/>
    <n v="397568"/>
    <m/>
    <m/>
    <n v="390624"/>
    <n v="390624"/>
    <m/>
    <m/>
    <n v="414480"/>
    <n v="414480"/>
    <m/>
    <m/>
    <n v="412544"/>
    <n v="412544"/>
    <m/>
    <m/>
    <n v="404992"/>
    <n v="404992"/>
    <m/>
    <m/>
    <n v="412752"/>
    <n v="412752"/>
    <m/>
    <m/>
    <n v="404096"/>
    <n v="404096"/>
    <m/>
    <m/>
    <x v="0"/>
    <x v="0"/>
    <s v="Vanderhoof"/>
    <x v="37"/>
  </r>
  <r>
    <n v="0"/>
    <n v="39"/>
    <n v="340240"/>
    <n v="261184"/>
    <m/>
    <m/>
    <n v="399712"/>
    <n v="399712"/>
    <m/>
    <m/>
    <n v="425328"/>
    <n v="425328"/>
    <m/>
    <m/>
    <n v="461616"/>
    <n v="461616"/>
    <m/>
    <m/>
    <n v="450016"/>
    <n v="450016"/>
    <m/>
    <m/>
    <n v="456256"/>
    <n v="456256"/>
    <m/>
    <m/>
    <n v="451632"/>
    <n v="451632"/>
    <m/>
    <m/>
    <n v="458512"/>
    <n v="458512"/>
    <m/>
    <m/>
    <x v="0"/>
    <x v="0"/>
    <s v="WilliamsLake"/>
    <x v="38"/>
  </r>
  <r>
    <n v="0"/>
    <n v="40"/>
    <n v="0"/>
    <n v="0"/>
    <m/>
    <m/>
    <n v="0"/>
    <n v="0"/>
    <m/>
    <m/>
    <n v="0"/>
    <n v="0"/>
    <m/>
    <m/>
    <n v="0"/>
    <n v="0"/>
    <m/>
    <m/>
    <n v="0"/>
    <n v="0"/>
    <m/>
    <m/>
    <n v="0"/>
    <n v="0"/>
    <m/>
    <m/>
    <n v="0"/>
    <n v="0"/>
    <m/>
    <m/>
    <n v="0"/>
    <n v="0"/>
    <m/>
    <m/>
    <x v="0"/>
    <x v="2"/>
    <s v="InteriorTFLs"/>
    <x v="39"/>
  </r>
  <r>
    <n v="0"/>
    <n v="40"/>
    <n v="0"/>
    <n v="0"/>
    <m/>
    <m/>
    <n v="0"/>
    <n v="0"/>
    <m/>
    <m/>
    <n v="0"/>
    <n v="0"/>
    <m/>
    <m/>
    <n v="0"/>
    <n v="0"/>
    <m/>
    <m/>
    <n v="0"/>
    <n v="0"/>
    <m/>
    <m/>
    <n v="0"/>
    <n v="0"/>
    <m/>
    <m/>
    <n v="0"/>
    <n v="0"/>
    <m/>
    <m/>
    <n v="0"/>
    <n v="0"/>
    <m/>
    <m/>
    <x v="0"/>
    <x v="2"/>
    <s v="InteriorTFLs"/>
    <x v="39"/>
  </r>
  <r>
    <n v="0"/>
    <n v="40"/>
    <n v="0"/>
    <n v="0"/>
    <m/>
    <m/>
    <n v="0"/>
    <n v="0"/>
    <m/>
    <m/>
    <n v="0"/>
    <n v="0"/>
    <m/>
    <m/>
    <n v="0"/>
    <n v="0"/>
    <m/>
    <m/>
    <n v="0"/>
    <n v="0"/>
    <m/>
    <m/>
    <n v="0"/>
    <n v="0"/>
    <m/>
    <m/>
    <n v="0"/>
    <n v="0"/>
    <m/>
    <m/>
    <n v="0"/>
    <n v="0"/>
    <m/>
    <m/>
    <x v="0"/>
    <x v="2"/>
    <s v="InteriorTFLs"/>
    <x v="39"/>
  </r>
  <r>
    <n v="0"/>
    <n v="40"/>
    <n v="0"/>
    <n v="0"/>
    <m/>
    <m/>
    <n v="0"/>
    <n v="0"/>
    <m/>
    <m/>
    <n v="0"/>
    <n v="0"/>
    <m/>
    <m/>
    <n v="0"/>
    <n v="0"/>
    <m/>
    <m/>
    <n v="0"/>
    <n v="0"/>
    <m/>
    <m/>
    <n v="0"/>
    <n v="0"/>
    <m/>
    <m/>
    <n v="0"/>
    <n v="0"/>
    <m/>
    <m/>
    <n v="0"/>
    <n v="0"/>
    <m/>
    <m/>
    <x v="0"/>
    <x v="2"/>
    <s v="InteriorTFLs"/>
    <x v="39"/>
  </r>
  <r>
    <n v="0"/>
    <n v="40"/>
    <n v="0"/>
    <n v="0"/>
    <m/>
    <m/>
    <n v="0"/>
    <n v="0"/>
    <m/>
    <m/>
    <n v="0"/>
    <n v="0"/>
    <m/>
    <m/>
    <n v="0"/>
    <n v="0"/>
    <m/>
    <m/>
    <n v="0"/>
    <n v="0"/>
    <m/>
    <m/>
    <n v="0"/>
    <n v="0"/>
    <m/>
    <m/>
    <n v="0"/>
    <n v="0"/>
    <m/>
    <m/>
    <n v="0"/>
    <n v="0"/>
    <m/>
    <m/>
    <x v="0"/>
    <x v="2"/>
    <s v="InteriorTFLs"/>
    <x v="39"/>
  </r>
  <r>
    <n v="0"/>
    <n v="40"/>
    <n v="0"/>
    <n v="0"/>
    <m/>
    <m/>
    <n v="0"/>
    <n v="0"/>
    <m/>
    <m/>
    <n v="0"/>
    <n v="0"/>
    <m/>
    <m/>
    <n v="0"/>
    <n v="0"/>
    <m/>
    <m/>
    <n v="0"/>
    <n v="0"/>
    <m/>
    <m/>
    <n v="0"/>
    <n v="0"/>
    <m/>
    <m/>
    <n v="0"/>
    <n v="0"/>
    <m/>
    <m/>
    <n v="0"/>
    <n v="0"/>
    <m/>
    <m/>
    <x v="0"/>
    <x v="2"/>
    <s v="InteriorTFLs"/>
    <x v="39"/>
  </r>
  <r>
    <n v="0"/>
    <n v="40"/>
    <n v="0"/>
    <n v="0"/>
    <m/>
    <m/>
    <n v="0"/>
    <n v="0"/>
    <m/>
    <m/>
    <n v="0"/>
    <n v="0"/>
    <m/>
    <m/>
    <n v="0"/>
    <n v="0"/>
    <m/>
    <m/>
    <n v="0"/>
    <n v="0"/>
    <m/>
    <m/>
    <n v="0"/>
    <n v="0"/>
    <m/>
    <m/>
    <n v="0"/>
    <n v="0"/>
    <m/>
    <m/>
    <n v="0"/>
    <n v="0"/>
    <m/>
    <m/>
    <x v="0"/>
    <x v="2"/>
    <s v="InteriorTFLs"/>
    <x v="39"/>
  </r>
  <r>
    <n v="0"/>
    <n v="40"/>
    <n v="0"/>
    <n v="0"/>
    <m/>
    <m/>
    <n v="0"/>
    <n v="0"/>
    <m/>
    <m/>
    <n v="0"/>
    <n v="0"/>
    <m/>
    <m/>
    <n v="0"/>
    <n v="0"/>
    <m/>
    <m/>
    <n v="0"/>
    <n v="0"/>
    <m/>
    <m/>
    <n v="0"/>
    <n v="0"/>
    <m/>
    <m/>
    <n v="0"/>
    <n v="0"/>
    <m/>
    <m/>
    <n v="0"/>
    <n v="0"/>
    <m/>
    <m/>
    <x v="0"/>
    <x v="2"/>
    <s v="InteriorTFLs"/>
    <x v="39"/>
  </r>
  <r>
    <n v="0"/>
    <n v="40"/>
    <n v="576"/>
    <n v="480"/>
    <m/>
    <m/>
    <n v="1136"/>
    <n v="1136"/>
    <m/>
    <m/>
    <n v="1008"/>
    <n v="1008"/>
    <m/>
    <m/>
    <n v="1232"/>
    <n v="1232"/>
    <m/>
    <m/>
    <n v="1232"/>
    <n v="1232"/>
    <m/>
    <m/>
    <n v="1232"/>
    <n v="1232"/>
    <m/>
    <m/>
    <n v="1232"/>
    <n v="1232"/>
    <m/>
    <m/>
    <n v="1232"/>
    <n v="1232"/>
    <m/>
    <m/>
    <x v="0"/>
    <x v="2"/>
    <s v="InteriorTFLs"/>
    <x v="39"/>
  </r>
  <r>
    <n v="0"/>
    <n v="40"/>
    <n v="1600"/>
    <n v="1456"/>
    <m/>
    <m/>
    <n v="3440"/>
    <n v="3440"/>
    <m/>
    <m/>
    <n v="3440"/>
    <n v="3440"/>
    <m/>
    <m/>
    <n v="3440"/>
    <n v="3440"/>
    <m/>
    <m/>
    <n v="3440"/>
    <n v="3440"/>
    <m/>
    <m/>
    <n v="3440"/>
    <n v="3440"/>
    <m/>
    <m/>
    <n v="3440"/>
    <n v="3440"/>
    <m/>
    <m/>
    <n v="3440"/>
    <n v="3440"/>
    <m/>
    <m/>
    <x v="0"/>
    <x v="2"/>
    <s v="InteriorTFLs"/>
    <x v="39"/>
  </r>
  <r>
    <n v="0"/>
    <n v="40"/>
    <n v="6448"/>
    <n v="5872"/>
    <m/>
    <m/>
    <n v="11088"/>
    <n v="11088"/>
    <m/>
    <m/>
    <n v="11776"/>
    <n v="11776"/>
    <m/>
    <m/>
    <n v="12400"/>
    <n v="12400"/>
    <m/>
    <m/>
    <n v="10000"/>
    <n v="10000"/>
    <m/>
    <m/>
    <n v="8128"/>
    <n v="8128"/>
    <m/>
    <m/>
    <n v="13872"/>
    <n v="13872"/>
    <m/>
    <m/>
    <n v="6368"/>
    <n v="6368"/>
    <m/>
    <m/>
    <x v="0"/>
    <x v="2"/>
    <s v="InteriorTFLs"/>
    <x v="39"/>
  </r>
  <r>
    <n v="0"/>
    <n v="40"/>
    <n v="30128"/>
    <n v="25824"/>
    <m/>
    <m/>
    <n v="26576"/>
    <n v="26576"/>
    <m/>
    <m/>
    <n v="25920"/>
    <n v="25920"/>
    <m/>
    <m/>
    <n v="26896"/>
    <n v="26896"/>
    <m/>
    <m/>
    <n v="25568"/>
    <n v="25568"/>
    <m/>
    <m/>
    <n v="25776"/>
    <n v="25776"/>
    <m/>
    <m/>
    <n v="26784"/>
    <n v="26784"/>
    <m/>
    <m/>
    <n v="25616"/>
    <n v="25616"/>
    <m/>
    <m/>
    <x v="0"/>
    <x v="2"/>
    <s v="InteriorTFLs"/>
    <x v="39"/>
  </r>
  <r>
    <n v="0"/>
    <n v="40"/>
    <n v="39072"/>
    <n v="34608"/>
    <m/>
    <m/>
    <n v="25248"/>
    <n v="25248"/>
    <m/>
    <m/>
    <n v="26800"/>
    <n v="26800"/>
    <m/>
    <m/>
    <n v="26880"/>
    <n v="26880"/>
    <m/>
    <m/>
    <n v="26912"/>
    <n v="26912"/>
    <m/>
    <m/>
    <n v="26912"/>
    <n v="26912"/>
    <m/>
    <m/>
    <n v="26912"/>
    <n v="26912"/>
    <m/>
    <m/>
    <n v="26784"/>
    <n v="26784"/>
    <m/>
    <m/>
    <x v="0"/>
    <x v="2"/>
    <s v="InteriorTFLs"/>
    <x v="39"/>
  </r>
  <r>
    <n v="0"/>
    <n v="40"/>
    <n v="21760"/>
    <n v="20752"/>
    <m/>
    <m/>
    <n v="32496"/>
    <n v="32496"/>
    <m/>
    <m/>
    <n v="33328"/>
    <n v="33328"/>
    <m/>
    <m/>
    <n v="34384"/>
    <n v="34384"/>
    <m/>
    <m/>
    <n v="32736"/>
    <n v="32736"/>
    <m/>
    <m/>
    <n v="37488"/>
    <n v="37488"/>
    <m/>
    <m/>
    <n v="34624"/>
    <n v="34624"/>
    <m/>
    <m/>
    <n v="35552"/>
    <n v="35552"/>
    <m/>
    <m/>
    <x v="0"/>
    <x v="2"/>
    <s v="InteriorTFLs"/>
    <x v="39"/>
  </r>
  <r>
    <n v="0"/>
    <n v="40"/>
    <n v="48256"/>
    <n v="43872"/>
    <m/>
    <m/>
    <n v="53184"/>
    <n v="53184"/>
    <m/>
    <m/>
    <n v="55920"/>
    <n v="55920"/>
    <m/>
    <m/>
    <n v="55216"/>
    <n v="55216"/>
    <m/>
    <m/>
    <n v="55824"/>
    <n v="55824"/>
    <m/>
    <m/>
    <n v="57136"/>
    <n v="57136"/>
    <m/>
    <m/>
    <n v="57216"/>
    <n v="57216"/>
    <m/>
    <m/>
    <n v="57248"/>
    <n v="57248"/>
    <m/>
    <m/>
    <x v="0"/>
    <x v="2"/>
    <s v="InteriorTFLs"/>
    <x v="39"/>
  </r>
  <r>
    <n v="0"/>
    <n v="40"/>
    <n v="40496"/>
    <n v="35056"/>
    <m/>
    <m/>
    <n v="56272"/>
    <n v="56272"/>
    <m/>
    <m/>
    <n v="56192"/>
    <n v="56192"/>
    <m/>
    <m/>
    <n v="55088"/>
    <n v="55088"/>
    <m/>
    <m/>
    <n v="53856"/>
    <n v="53856"/>
    <m/>
    <m/>
    <n v="56960"/>
    <n v="56960"/>
    <m/>
    <m/>
    <n v="54608"/>
    <n v="54608"/>
    <m/>
    <m/>
    <n v="59440"/>
    <n v="59440"/>
    <m/>
    <m/>
    <x v="0"/>
    <x v="2"/>
    <s v="InteriorTFLs"/>
    <x v="39"/>
  </r>
  <r>
    <n v="0"/>
    <n v="40"/>
    <n v="52592"/>
    <n v="48912"/>
    <m/>
    <m/>
    <n v="76336"/>
    <n v="76336"/>
    <m/>
    <m/>
    <n v="74672"/>
    <n v="74672"/>
    <m/>
    <m/>
    <n v="80288"/>
    <n v="80288"/>
    <m/>
    <m/>
    <n v="75056"/>
    <n v="75056"/>
    <m/>
    <m/>
    <n v="79344"/>
    <n v="79344"/>
    <m/>
    <m/>
    <n v="72432"/>
    <n v="72432"/>
    <m/>
    <m/>
    <n v="75616"/>
    <n v="75616"/>
    <m/>
    <m/>
    <x v="0"/>
    <x v="2"/>
    <s v="InteriorTFLs"/>
    <x v="39"/>
  </r>
  <r>
    <n v="0"/>
    <n v="40"/>
    <n v="102496"/>
    <n v="99344"/>
    <m/>
    <m/>
    <n v="101728"/>
    <n v="101728"/>
    <m/>
    <m/>
    <n v="94656"/>
    <n v="94656"/>
    <m/>
    <m/>
    <n v="110336"/>
    <n v="110336"/>
    <m/>
    <m/>
    <n v="107216"/>
    <n v="107216"/>
    <m/>
    <m/>
    <n v="86704"/>
    <n v="86704"/>
    <m/>
    <m/>
    <n v="104080"/>
    <n v="104080"/>
    <m/>
    <m/>
    <n v="102800"/>
    <n v="102800"/>
    <m/>
    <m/>
    <x v="0"/>
    <x v="2"/>
    <s v="InteriorTFLs"/>
    <x v="39"/>
  </r>
  <r>
    <n v="0"/>
    <n v="40"/>
    <n v="108096"/>
    <n v="101536"/>
    <m/>
    <m/>
    <n v="122432"/>
    <n v="122432"/>
    <m/>
    <m/>
    <n v="129760"/>
    <n v="129760"/>
    <m/>
    <m/>
    <n v="136624"/>
    <n v="136624"/>
    <m/>
    <m/>
    <n v="132304"/>
    <n v="132304"/>
    <m/>
    <m/>
    <n v="124032"/>
    <n v="124032"/>
    <m/>
    <m/>
    <n v="125536"/>
    <n v="125536"/>
    <m/>
    <m/>
    <n v="126048"/>
    <n v="126048"/>
    <m/>
    <m/>
    <x v="0"/>
    <x v="2"/>
    <s v="InteriorTFLs"/>
    <x v="39"/>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0"/>
    <n v="41"/>
    <n v="0"/>
    <n v="0"/>
    <m/>
    <m/>
    <n v="0"/>
    <n v="0"/>
    <m/>
    <m/>
    <n v="0"/>
    <n v="0"/>
    <m/>
    <m/>
    <n v="0"/>
    <n v="0"/>
    <m/>
    <m/>
    <n v="0"/>
    <n v="0"/>
    <m/>
    <m/>
    <n v="0"/>
    <n v="0"/>
    <m/>
    <m/>
    <n v="0"/>
    <n v="0"/>
    <m/>
    <m/>
    <n v="0"/>
    <n v="0"/>
    <m/>
    <m/>
    <x v="0"/>
    <x v="3"/>
    <s v="CoastTFLs"/>
    <x v="40"/>
  </r>
  <r>
    <n v="1"/>
    <n v="1"/>
    <n v="34080"/>
    <n v="145680"/>
    <m/>
    <m/>
    <n v="129856"/>
    <n v="342160"/>
    <m/>
    <m/>
    <n v="131824"/>
    <n v="352768"/>
    <m/>
    <m/>
    <n v="137584"/>
    <n v="366096"/>
    <m/>
    <m/>
    <n v="138304"/>
    <n v="365504"/>
    <m/>
    <m/>
    <n v="136304"/>
    <n v="360592"/>
    <m/>
    <m/>
    <n v="136144"/>
    <n v="364448"/>
    <m/>
    <m/>
    <n v="135456"/>
    <n v="365648"/>
    <m/>
    <m/>
    <x v="1"/>
    <x v="0"/>
    <s v="100MileHouse"/>
    <x v="0"/>
  </r>
  <r>
    <n v="1"/>
    <n v="2"/>
    <n v="41216"/>
    <n v="76480"/>
    <m/>
    <m/>
    <n v="56992"/>
    <n v="112736"/>
    <m/>
    <m/>
    <n v="60720"/>
    <n v="123008"/>
    <m/>
    <m/>
    <n v="60352"/>
    <n v="117104"/>
    <m/>
    <m/>
    <n v="55776"/>
    <n v="109344"/>
    <m/>
    <m/>
    <n v="57792"/>
    <n v="112512"/>
    <m/>
    <m/>
    <n v="55584"/>
    <n v="123408"/>
    <m/>
    <m/>
    <n v="55616"/>
    <n v="113136"/>
    <m/>
    <m/>
    <x v="1"/>
    <x v="0"/>
    <s v="Arrow"/>
    <x v="1"/>
  </r>
  <r>
    <n v="1"/>
    <n v="3"/>
    <n v="0"/>
    <n v="0"/>
    <m/>
    <m/>
    <n v="0"/>
    <n v="0"/>
    <m/>
    <m/>
    <n v="0"/>
    <n v="0"/>
    <m/>
    <m/>
    <n v="0"/>
    <n v="0"/>
    <m/>
    <m/>
    <n v="0"/>
    <n v="0"/>
    <m/>
    <m/>
    <n v="0"/>
    <n v="0"/>
    <m/>
    <m/>
    <n v="0"/>
    <n v="0"/>
    <m/>
    <m/>
    <n v="0"/>
    <n v="0"/>
    <m/>
    <m/>
    <x v="1"/>
    <x v="1"/>
    <s v="Arrowsmith"/>
    <x v="2"/>
  </r>
  <r>
    <n v="1"/>
    <n v="4"/>
    <n v="4192"/>
    <n v="8368"/>
    <m/>
    <m/>
    <n v="4736"/>
    <n v="13696"/>
    <m/>
    <m/>
    <n v="4496"/>
    <n v="13296"/>
    <m/>
    <m/>
    <n v="5744"/>
    <n v="14608"/>
    <m/>
    <m/>
    <n v="4736"/>
    <n v="13024"/>
    <m/>
    <m/>
    <n v="3936"/>
    <n v="12480"/>
    <m/>
    <m/>
    <n v="6656"/>
    <n v="14640"/>
    <m/>
    <m/>
    <n v="6256"/>
    <n v="14256"/>
    <m/>
    <m/>
    <x v="1"/>
    <x v="0"/>
    <s v="Boundary"/>
    <x v="3"/>
  </r>
  <r>
    <n v="1"/>
    <n v="5"/>
    <n v="37840"/>
    <n v="71792"/>
    <m/>
    <m/>
    <n v="59984"/>
    <n v="129248"/>
    <m/>
    <m/>
    <n v="59632"/>
    <n v="133856"/>
    <m/>
    <m/>
    <n v="59872"/>
    <n v="134640"/>
    <m/>
    <m/>
    <n v="59680"/>
    <n v="134352"/>
    <m/>
    <m/>
    <n v="60016"/>
    <n v="134784"/>
    <m/>
    <m/>
    <n v="59760"/>
    <n v="134528"/>
    <m/>
    <m/>
    <n v="59312"/>
    <n v="133968"/>
    <m/>
    <m/>
    <x v="1"/>
    <x v="0"/>
    <s v="Bulkley"/>
    <x v="4"/>
  </r>
  <r>
    <n v="1"/>
    <n v="6"/>
    <n v="0"/>
    <n v="0"/>
    <m/>
    <m/>
    <n v="0"/>
    <n v="0"/>
    <m/>
    <m/>
    <n v="0"/>
    <n v="0"/>
    <m/>
    <m/>
    <n v="0"/>
    <n v="0"/>
    <m/>
    <m/>
    <n v="0"/>
    <n v="0"/>
    <m/>
    <m/>
    <n v="0"/>
    <n v="0"/>
    <m/>
    <m/>
    <n v="0"/>
    <n v="0"/>
    <m/>
    <m/>
    <n v="0"/>
    <n v="0"/>
    <m/>
    <m/>
    <x v="1"/>
    <x v="1"/>
    <s v="Cassiar"/>
    <x v="5"/>
  </r>
  <r>
    <n v="1"/>
    <n v="7"/>
    <n v="0"/>
    <n v="0"/>
    <m/>
    <m/>
    <n v="0"/>
    <n v="0"/>
    <m/>
    <m/>
    <n v="0"/>
    <n v="0"/>
    <m/>
    <m/>
    <n v="0"/>
    <n v="0"/>
    <m/>
    <m/>
    <n v="0"/>
    <n v="0"/>
    <m/>
    <m/>
    <n v="0"/>
    <n v="0"/>
    <m/>
    <m/>
    <n v="0"/>
    <n v="0"/>
    <m/>
    <m/>
    <n v="0"/>
    <n v="0"/>
    <m/>
    <m/>
    <x v="1"/>
    <x v="1"/>
    <s v="Cranberry"/>
    <x v="6"/>
  </r>
  <r>
    <n v="1"/>
    <n v="8"/>
    <n v="32544"/>
    <n v="74048"/>
    <m/>
    <m/>
    <n v="70448"/>
    <n v="178880"/>
    <m/>
    <m/>
    <n v="63936"/>
    <n v="180176"/>
    <m/>
    <m/>
    <n v="71680"/>
    <n v="180160"/>
    <m/>
    <m/>
    <n v="64784"/>
    <n v="175808"/>
    <m/>
    <m/>
    <n v="64512"/>
    <n v="182896"/>
    <m/>
    <m/>
    <n v="71424"/>
    <n v="178800"/>
    <m/>
    <m/>
    <n v="73792"/>
    <n v="196944"/>
    <m/>
    <m/>
    <x v="1"/>
    <x v="0"/>
    <s v="Cranbrook"/>
    <x v="7"/>
  </r>
  <r>
    <n v="1"/>
    <n v="9"/>
    <n v="1280"/>
    <n v="1280"/>
    <m/>
    <m/>
    <n v="1456"/>
    <n v="1456"/>
    <m/>
    <m/>
    <n v="1472"/>
    <n v="1472"/>
    <m/>
    <m/>
    <n v="1648"/>
    <n v="1648"/>
    <m/>
    <m/>
    <n v="1712"/>
    <n v="1712"/>
    <m/>
    <m/>
    <n v="1872"/>
    <n v="1872"/>
    <m/>
    <m/>
    <n v="1200"/>
    <n v="1200"/>
    <m/>
    <m/>
    <n v="1600"/>
    <n v="1600"/>
    <m/>
    <m/>
    <x v="1"/>
    <x v="0"/>
    <s v="DawsonCreek"/>
    <x v="8"/>
  </r>
  <r>
    <n v="1"/>
    <n v="10"/>
    <n v="0"/>
    <n v="0"/>
    <m/>
    <m/>
    <n v="0"/>
    <n v="0"/>
    <m/>
    <m/>
    <n v="0"/>
    <n v="0"/>
    <m/>
    <m/>
    <n v="0"/>
    <n v="0"/>
    <m/>
    <m/>
    <n v="0"/>
    <n v="0"/>
    <m/>
    <m/>
    <n v="0"/>
    <n v="0"/>
    <m/>
    <m/>
    <n v="0"/>
    <n v="0"/>
    <m/>
    <m/>
    <n v="0"/>
    <n v="0"/>
    <m/>
    <m/>
    <x v="1"/>
    <x v="1"/>
    <s v="FortNelson"/>
    <x v="9"/>
  </r>
  <r>
    <n v="1"/>
    <n v="11"/>
    <n v="608"/>
    <n v="640"/>
    <m/>
    <m/>
    <n v="176"/>
    <n v="464"/>
    <m/>
    <m/>
    <n v="288"/>
    <n v="640"/>
    <m/>
    <m/>
    <n v="608"/>
    <n v="960"/>
    <m/>
    <m/>
    <n v="944"/>
    <n v="1296"/>
    <m/>
    <m/>
    <n v="1056"/>
    <n v="1408"/>
    <m/>
    <m/>
    <n v="672"/>
    <n v="1024"/>
    <m/>
    <m/>
    <n v="352"/>
    <n v="704"/>
    <m/>
    <m/>
    <x v="1"/>
    <x v="1"/>
    <s v="Fraser"/>
    <x v="10"/>
  </r>
  <r>
    <n v="1"/>
    <n v="12"/>
    <n v="1027552"/>
    <n v="1484736"/>
    <m/>
    <m/>
    <n v="1253968"/>
    <n v="2217136"/>
    <m/>
    <m/>
    <n v="1266624"/>
    <n v="2195792"/>
    <m/>
    <m/>
    <n v="1273376"/>
    <n v="2209632"/>
    <m/>
    <m/>
    <n v="1279456"/>
    <n v="2213184"/>
    <m/>
    <m/>
    <n v="1268896"/>
    <n v="2204528"/>
    <m/>
    <m/>
    <n v="1283920"/>
    <n v="2222336"/>
    <m/>
    <m/>
    <n v="1272496"/>
    <n v="2213200"/>
    <m/>
    <m/>
    <x v="1"/>
    <x v="0"/>
    <s v="FtStJames"/>
    <x v="11"/>
  </r>
  <r>
    <n v="1"/>
    <n v="13"/>
    <n v="0"/>
    <n v="0"/>
    <m/>
    <m/>
    <n v="0"/>
    <n v="0"/>
    <m/>
    <m/>
    <n v="0"/>
    <n v="0"/>
    <m/>
    <m/>
    <n v="0"/>
    <n v="0"/>
    <m/>
    <m/>
    <n v="0"/>
    <n v="0"/>
    <m/>
    <m/>
    <n v="0"/>
    <n v="0"/>
    <m/>
    <m/>
    <n v="0"/>
    <n v="0"/>
    <m/>
    <m/>
    <n v="0"/>
    <n v="0"/>
    <m/>
    <m/>
    <x v="1"/>
    <x v="1"/>
    <s v="FtStJohn"/>
    <x v="12"/>
  </r>
  <r>
    <n v="1"/>
    <n v="14"/>
    <n v="68624"/>
    <n v="149728"/>
    <m/>
    <m/>
    <n v="77488"/>
    <n v="156144"/>
    <m/>
    <m/>
    <n v="75552"/>
    <n v="164416"/>
    <m/>
    <m/>
    <n v="73776"/>
    <n v="162464"/>
    <m/>
    <m/>
    <n v="74096"/>
    <n v="162192"/>
    <m/>
    <m/>
    <n v="72496"/>
    <n v="160912"/>
    <m/>
    <m/>
    <n v="74160"/>
    <n v="162400"/>
    <m/>
    <m/>
    <n v="74992"/>
    <n v="162624"/>
    <m/>
    <m/>
    <x v="1"/>
    <x v="0"/>
    <s v="Golden"/>
    <x v="13"/>
  </r>
  <r>
    <n v="1"/>
    <n v="15"/>
    <n v="24208"/>
    <n v="42912"/>
    <m/>
    <m/>
    <n v="43152"/>
    <n v="80656"/>
    <m/>
    <m/>
    <n v="36832"/>
    <n v="75280"/>
    <m/>
    <m/>
    <n v="37920"/>
    <n v="76896"/>
    <m/>
    <m/>
    <n v="41376"/>
    <n v="80240"/>
    <m/>
    <m/>
    <n v="42976"/>
    <n v="81840"/>
    <m/>
    <m/>
    <n v="39120"/>
    <n v="77984"/>
    <m/>
    <m/>
    <n v="54176"/>
    <n v="92768"/>
    <m/>
    <m/>
    <x v="1"/>
    <x v="0"/>
    <s v="Invermere"/>
    <x v="14"/>
  </r>
  <r>
    <n v="1"/>
    <n v="16"/>
    <n v="1376"/>
    <n v="1376"/>
    <m/>
    <m/>
    <n v="352"/>
    <n v="352"/>
    <m/>
    <m/>
    <n v="352"/>
    <n v="1376"/>
    <m/>
    <m/>
    <n v="352"/>
    <n v="432"/>
    <m/>
    <m/>
    <n v="352"/>
    <n v="384"/>
    <m/>
    <m/>
    <n v="352"/>
    <n v="1376"/>
    <m/>
    <m/>
    <n v="352"/>
    <n v="1760"/>
    <m/>
    <m/>
    <n v="352"/>
    <n v="1520"/>
    <m/>
    <m/>
    <x v="1"/>
    <x v="1"/>
    <s v="Kalum"/>
    <x v="15"/>
  </r>
  <r>
    <n v="1"/>
    <n v="17"/>
    <n v="70992"/>
    <n v="209312"/>
    <m/>
    <m/>
    <n v="111296"/>
    <n v="295296"/>
    <m/>
    <m/>
    <n v="111968"/>
    <n v="310736"/>
    <m/>
    <m/>
    <n v="114112"/>
    <n v="324464"/>
    <m/>
    <m/>
    <n v="120960"/>
    <n v="331024"/>
    <m/>
    <m/>
    <n v="113536"/>
    <n v="321712"/>
    <m/>
    <m/>
    <n v="113248"/>
    <n v="313040"/>
    <m/>
    <m/>
    <n v="116048"/>
    <n v="323024"/>
    <m/>
    <m/>
    <x v="1"/>
    <x v="0"/>
    <s v="Kamloops"/>
    <x v="16"/>
  </r>
  <r>
    <n v="1"/>
    <n v="18"/>
    <n v="0"/>
    <n v="0"/>
    <m/>
    <m/>
    <n v="0"/>
    <n v="0"/>
    <m/>
    <m/>
    <n v="0"/>
    <n v="0"/>
    <m/>
    <m/>
    <n v="0"/>
    <n v="0"/>
    <m/>
    <m/>
    <n v="0"/>
    <n v="0"/>
    <m/>
    <m/>
    <n v="0"/>
    <n v="0"/>
    <m/>
    <m/>
    <n v="0"/>
    <n v="0"/>
    <m/>
    <m/>
    <n v="0"/>
    <n v="0"/>
    <m/>
    <m/>
    <x v="1"/>
    <x v="1"/>
    <s v="Kingcome"/>
    <x v="17"/>
  </r>
  <r>
    <n v="1"/>
    <n v="19"/>
    <n v="0"/>
    <n v="2416"/>
    <m/>
    <m/>
    <n v="0"/>
    <n v="2592"/>
    <m/>
    <m/>
    <n v="0"/>
    <n v="0"/>
    <m/>
    <m/>
    <n v="0"/>
    <n v="1472"/>
    <m/>
    <m/>
    <n v="0"/>
    <n v="3168"/>
    <m/>
    <m/>
    <n v="0"/>
    <n v="1824"/>
    <m/>
    <m/>
    <n v="0"/>
    <n v="3024"/>
    <m/>
    <m/>
    <n v="0"/>
    <n v="0"/>
    <m/>
    <m/>
    <x v="1"/>
    <x v="1"/>
    <s v="Kispiox"/>
    <x v="18"/>
  </r>
  <r>
    <n v="1"/>
    <n v="20"/>
    <n v="8592"/>
    <n v="13440"/>
    <m/>
    <m/>
    <n v="13808"/>
    <n v="23056"/>
    <m/>
    <m/>
    <n v="14864"/>
    <n v="26576"/>
    <m/>
    <m/>
    <n v="14000"/>
    <n v="26336"/>
    <m/>
    <m/>
    <n v="13488"/>
    <n v="25632"/>
    <m/>
    <m/>
    <n v="13712"/>
    <n v="27040"/>
    <m/>
    <m/>
    <n v="14096"/>
    <n v="25760"/>
    <m/>
    <m/>
    <n v="14720"/>
    <n v="24960"/>
    <m/>
    <m/>
    <x v="1"/>
    <x v="0"/>
    <s v="KootenayLake"/>
    <x v="19"/>
  </r>
  <r>
    <n v="1"/>
    <n v="21"/>
    <n v="516608"/>
    <n v="640960"/>
    <m/>
    <m/>
    <n v="388368"/>
    <n v="469680"/>
    <m/>
    <m/>
    <n v="381344"/>
    <n v="463312"/>
    <m/>
    <m/>
    <n v="393376"/>
    <n v="477168"/>
    <m/>
    <m/>
    <n v="390320"/>
    <n v="471744"/>
    <m/>
    <m/>
    <n v="393024"/>
    <n v="478576"/>
    <m/>
    <m/>
    <n v="398912"/>
    <n v="480432"/>
    <m/>
    <m/>
    <n v="391728"/>
    <n v="475168"/>
    <m/>
    <m/>
    <x v="1"/>
    <x v="0"/>
    <s v="Lakes"/>
    <x v="20"/>
  </r>
  <r>
    <n v="1"/>
    <n v="22"/>
    <n v="8016"/>
    <n v="15536"/>
    <m/>
    <m/>
    <n v="18288"/>
    <n v="33360"/>
    <m/>
    <m/>
    <n v="17616"/>
    <n v="32784"/>
    <m/>
    <m/>
    <n v="17424"/>
    <n v="34000"/>
    <m/>
    <m/>
    <n v="19504"/>
    <n v="35760"/>
    <m/>
    <m/>
    <n v="19168"/>
    <n v="34432"/>
    <m/>
    <m/>
    <n v="19520"/>
    <n v="33408"/>
    <m/>
    <m/>
    <n v="14752"/>
    <n v="31248"/>
    <m/>
    <m/>
    <x v="1"/>
    <x v="0"/>
    <s v="Lillooet"/>
    <x v="21"/>
  </r>
  <r>
    <n v="1"/>
    <n v="23"/>
    <n v="70912"/>
    <n v="126000"/>
    <m/>
    <m/>
    <n v="142288"/>
    <n v="209632"/>
    <m/>
    <m/>
    <n v="142992"/>
    <n v="220032"/>
    <m/>
    <m/>
    <n v="143152"/>
    <n v="219088"/>
    <m/>
    <m/>
    <n v="143936"/>
    <n v="222016"/>
    <m/>
    <m/>
    <n v="143072"/>
    <n v="218336"/>
    <m/>
    <m/>
    <n v="143952"/>
    <n v="225376"/>
    <m/>
    <m/>
    <n v="144784"/>
    <n v="220416"/>
    <m/>
    <m/>
    <x v="1"/>
    <x v="0"/>
    <s v="Mackenzie"/>
    <x v="22"/>
  </r>
  <r>
    <n v="1"/>
    <n v="24"/>
    <n v="209472"/>
    <n v="404544"/>
    <m/>
    <m/>
    <n v="259616"/>
    <n v="504368"/>
    <m/>
    <m/>
    <n v="263648"/>
    <n v="532544"/>
    <m/>
    <m/>
    <n v="265504"/>
    <n v="526400"/>
    <m/>
    <m/>
    <n v="265312"/>
    <n v="520256"/>
    <m/>
    <m/>
    <n v="270320"/>
    <n v="533792"/>
    <m/>
    <m/>
    <n v="264176"/>
    <n v="534592"/>
    <m/>
    <m/>
    <n v="274080"/>
    <n v="538592"/>
    <m/>
    <m/>
    <x v="1"/>
    <x v="0"/>
    <s v="Merritt"/>
    <x v="23"/>
  </r>
  <r>
    <n v="1"/>
    <n v="25"/>
    <n v="3200"/>
    <n v="3200"/>
    <m/>
    <m/>
    <n v="1568"/>
    <n v="1648"/>
    <m/>
    <m/>
    <n v="4384"/>
    <n v="4816"/>
    <m/>
    <m/>
    <n v="4464"/>
    <n v="4896"/>
    <m/>
    <m/>
    <n v="8496"/>
    <n v="8576"/>
    <m/>
    <m/>
    <n v="4080"/>
    <n v="4160"/>
    <m/>
    <m/>
    <n v="2032"/>
    <n v="2112"/>
    <m/>
    <m/>
    <n v="5936"/>
    <n v="6624"/>
    <m/>
    <m/>
    <x v="1"/>
    <x v="1"/>
    <s v="MidCoast"/>
    <x v="24"/>
  </r>
  <r>
    <n v="1"/>
    <n v="26"/>
    <n v="390784"/>
    <n v="622496"/>
    <m/>
    <m/>
    <n v="493600"/>
    <n v="884464"/>
    <m/>
    <m/>
    <n v="492976"/>
    <n v="899392"/>
    <m/>
    <m/>
    <n v="494608"/>
    <n v="901952"/>
    <m/>
    <m/>
    <n v="494960"/>
    <n v="902128"/>
    <m/>
    <m/>
    <n v="495600"/>
    <n v="902640"/>
    <m/>
    <m/>
    <n v="495152"/>
    <n v="902192"/>
    <m/>
    <m/>
    <n v="494320"/>
    <n v="900768"/>
    <m/>
    <m/>
    <x v="1"/>
    <x v="0"/>
    <s v="Morice"/>
    <x v="25"/>
  </r>
  <r>
    <n v="1"/>
    <n v="27"/>
    <n v="1568"/>
    <n v="1568"/>
    <m/>
    <m/>
    <n v="2208"/>
    <n v="2208"/>
    <m/>
    <m/>
    <n v="2208"/>
    <n v="2208"/>
    <m/>
    <m/>
    <n v="2208"/>
    <n v="2208"/>
    <m/>
    <m/>
    <n v="2208"/>
    <n v="2208"/>
    <m/>
    <m/>
    <n v="2208"/>
    <n v="2208"/>
    <m/>
    <m/>
    <n v="2208"/>
    <n v="2208"/>
    <m/>
    <m/>
    <n v="2208"/>
    <n v="2208"/>
    <m/>
    <m/>
    <x v="1"/>
    <x v="1"/>
    <s v="Nass"/>
    <x v="26"/>
  </r>
  <r>
    <n v="1"/>
    <n v="28"/>
    <n v="0"/>
    <n v="0"/>
    <m/>
    <m/>
    <n v="0"/>
    <n v="0"/>
    <m/>
    <m/>
    <n v="0"/>
    <n v="0"/>
    <m/>
    <m/>
    <n v="0"/>
    <n v="0"/>
    <m/>
    <m/>
    <n v="0"/>
    <n v="0"/>
    <m/>
    <m/>
    <n v="0"/>
    <n v="0"/>
    <m/>
    <m/>
    <n v="0"/>
    <n v="0"/>
    <m/>
    <m/>
    <n v="0"/>
    <n v="0"/>
    <m/>
    <m/>
    <x v="1"/>
    <x v="1"/>
    <s v="NorthCoast"/>
    <x v="27"/>
  </r>
  <r>
    <n v="1"/>
    <n v="29"/>
    <n v="44048"/>
    <n v="108448"/>
    <m/>
    <m/>
    <n v="58592"/>
    <n v="128832"/>
    <m/>
    <m/>
    <n v="65424"/>
    <n v="137760"/>
    <m/>
    <m/>
    <n v="65872"/>
    <n v="141632"/>
    <m/>
    <m/>
    <n v="58128"/>
    <n v="135264"/>
    <m/>
    <m/>
    <n v="63088"/>
    <n v="138432"/>
    <m/>
    <m/>
    <n v="64272"/>
    <n v="137024"/>
    <m/>
    <m/>
    <n v="64944"/>
    <n v="139088"/>
    <m/>
    <m/>
    <x v="1"/>
    <x v="0"/>
    <s v="Okanagan"/>
    <x v="28"/>
  </r>
  <r>
    <n v="1"/>
    <n v="30"/>
    <n v="746512"/>
    <n v="1222336"/>
    <m/>
    <m/>
    <n v="561824"/>
    <n v="1030304"/>
    <m/>
    <m/>
    <n v="576096"/>
    <n v="1004160"/>
    <m/>
    <m/>
    <n v="570304"/>
    <n v="985200"/>
    <m/>
    <m/>
    <n v="575328"/>
    <n v="982288"/>
    <m/>
    <m/>
    <n v="583888"/>
    <n v="999424"/>
    <m/>
    <m/>
    <n v="572176"/>
    <n v="999808"/>
    <m/>
    <m/>
    <n v="576992"/>
    <n v="986064"/>
    <m/>
    <m/>
    <x v="1"/>
    <x v="0"/>
    <s v="PrinceGeorge"/>
    <x v="29"/>
  </r>
  <r>
    <n v="1"/>
    <n v="31"/>
    <n v="0"/>
    <n v="0"/>
    <m/>
    <m/>
    <n v="0"/>
    <n v="0"/>
    <m/>
    <m/>
    <n v="0"/>
    <n v="0"/>
    <m/>
    <m/>
    <n v="0"/>
    <n v="0"/>
    <m/>
    <m/>
    <n v="0"/>
    <n v="0"/>
    <m/>
    <m/>
    <n v="0"/>
    <n v="0"/>
    <m/>
    <m/>
    <n v="0"/>
    <n v="0"/>
    <m/>
    <m/>
    <n v="0"/>
    <n v="0"/>
    <m/>
    <m/>
    <x v="1"/>
    <x v="1"/>
    <s v="QueenCharlotte"/>
    <x v="30"/>
  </r>
  <r>
    <n v="1"/>
    <n v="32"/>
    <n v="1125248"/>
    <n v="2077184"/>
    <m/>
    <m/>
    <n v="1461296"/>
    <n v="2503344"/>
    <m/>
    <m/>
    <n v="1444496"/>
    <n v="2482704"/>
    <m/>
    <m/>
    <n v="1518848"/>
    <n v="2584848"/>
    <m/>
    <m/>
    <n v="1456640"/>
    <n v="2513440"/>
    <m/>
    <m/>
    <n v="1492064"/>
    <n v="2558160"/>
    <m/>
    <m/>
    <n v="1462272"/>
    <n v="2512016"/>
    <m/>
    <m/>
    <n v="1477216"/>
    <n v="2535296"/>
    <m/>
    <m/>
    <x v="1"/>
    <x v="0"/>
    <s v="Quesnel"/>
    <x v="31"/>
  </r>
  <r>
    <n v="1"/>
    <n v="33"/>
    <n v="0"/>
    <n v="0"/>
    <m/>
    <m/>
    <n v="0"/>
    <n v="0"/>
    <m/>
    <m/>
    <n v="0"/>
    <n v="0"/>
    <m/>
    <m/>
    <n v="0"/>
    <n v="0"/>
    <m/>
    <m/>
    <n v="0"/>
    <n v="0"/>
    <m/>
    <m/>
    <n v="0"/>
    <n v="0"/>
    <m/>
    <m/>
    <n v="0"/>
    <n v="0"/>
    <m/>
    <m/>
    <n v="0"/>
    <n v="0"/>
    <m/>
    <m/>
    <x v="1"/>
    <x v="1"/>
    <s v="Revelstoke"/>
    <x v="32"/>
  </r>
  <r>
    <n v="1"/>
    <n v="34"/>
    <n v="36704"/>
    <n v="58048"/>
    <m/>
    <m/>
    <n v="43792"/>
    <n v="70560"/>
    <m/>
    <m/>
    <n v="45392"/>
    <n v="75648"/>
    <m/>
    <m/>
    <n v="47760"/>
    <n v="76496"/>
    <m/>
    <m/>
    <n v="41456"/>
    <n v="65232"/>
    <m/>
    <m/>
    <n v="44816"/>
    <n v="73936"/>
    <m/>
    <m/>
    <n v="42208"/>
    <n v="72320"/>
    <m/>
    <m/>
    <n v="43984"/>
    <n v="70064"/>
    <m/>
    <m/>
    <x v="1"/>
    <x v="0"/>
    <s v="RobsonValley"/>
    <x v="33"/>
  </r>
  <r>
    <n v="1"/>
    <n v="35"/>
    <n v="17168"/>
    <n v="38512"/>
    <m/>
    <m/>
    <n v="16416"/>
    <n v="44880"/>
    <m/>
    <m/>
    <n v="20032"/>
    <n v="51264"/>
    <m/>
    <m/>
    <n v="17936"/>
    <n v="48784"/>
    <m/>
    <m/>
    <n v="18656"/>
    <n v="48816"/>
    <m/>
    <m/>
    <n v="19872"/>
    <n v="52976"/>
    <m/>
    <m/>
    <n v="13856"/>
    <n v="43296"/>
    <m/>
    <m/>
    <n v="17360"/>
    <n v="48784"/>
    <m/>
    <m/>
    <x v="1"/>
    <x v="1"/>
    <s v="Soo"/>
    <x v="34"/>
  </r>
  <r>
    <n v="1"/>
    <n v="36"/>
    <n v="0"/>
    <n v="0"/>
    <m/>
    <m/>
    <n v="0"/>
    <n v="0"/>
    <m/>
    <m/>
    <n v="0"/>
    <n v="0"/>
    <m/>
    <m/>
    <n v="0"/>
    <n v="0"/>
    <m/>
    <m/>
    <n v="0"/>
    <n v="0"/>
    <m/>
    <m/>
    <n v="0"/>
    <n v="0"/>
    <m/>
    <m/>
    <n v="0"/>
    <n v="0"/>
    <m/>
    <m/>
    <n v="0"/>
    <n v="0"/>
    <m/>
    <m/>
    <x v="1"/>
    <x v="1"/>
    <s v="Strathcona"/>
    <x v="35"/>
  </r>
  <r>
    <n v="1"/>
    <n v="37"/>
    <n v="0"/>
    <n v="0"/>
    <m/>
    <m/>
    <n v="0"/>
    <n v="0"/>
    <m/>
    <m/>
    <n v="0"/>
    <n v="0"/>
    <m/>
    <m/>
    <n v="0"/>
    <n v="0"/>
    <m/>
    <m/>
    <n v="0"/>
    <n v="0"/>
    <m/>
    <m/>
    <n v="0"/>
    <n v="0"/>
    <m/>
    <m/>
    <n v="0"/>
    <n v="0"/>
    <m/>
    <m/>
    <n v="0"/>
    <n v="0"/>
    <m/>
    <m/>
    <x v="1"/>
    <x v="1"/>
    <s v="SunshineCoast"/>
    <x v="36"/>
  </r>
  <r>
    <n v="1"/>
    <n v="38"/>
    <n v="981584"/>
    <n v="1402032"/>
    <m/>
    <m/>
    <n v="601968"/>
    <n v="999536"/>
    <m/>
    <m/>
    <n v="603888"/>
    <n v="994512"/>
    <m/>
    <m/>
    <n v="625904"/>
    <n v="1040384"/>
    <m/>
    <m/>
    <n v="627792"/>
    <n v="1040336"/>
    <m/>
    <m/>
    <n v="625104"/>
    <n v="1030096"/>
    <m/>
    <m/>
    <n v="642000"/>
    <n v="1054752"/>
    <m/>
    <m/>
    <n v="621856"/>
    <n v="1025952"/>
    <m/>
    <m/>
    <x v="1"/>
    <x v="0"/>
    <s v="Vanderhoof"/>
    <x v="37"/>
  </r>
  <r>
    <n v="1"/>
    <n v="39"/>
    <n v="191040"/>
    <n v="452224"/>
    <m/>
    <m/>
    <n v="429632"/>
    <n v="829344"/>
    <m/>
    <m/>
    <n v="431008"/>
    <n v="856336"/>
    <m/>
    <m/>
    <n v="438224"/>
    <n v="899840"/>
    <m/>
    <m/>
    <n v="445040"/>
    <n v="895056"/>
    <m/>
    <m/>
    <n v="437200"/>
    <n v="893456"/>
    <m/>
    <m/>
    <n v="427248"/>
    <n v="878880"/>
    <m/>
    <m/>
    <n v="436816"/>
    <n v="895328"/>
    <m/>
    <m/>
    <x v="1"/>
    <x v="0"/>
    <s v="WilliamsLake"/>
    <x v="38"/>
  </r>
  <r>
    <n v="1"/>
    <n v="40"/>
    <n v="0"/>
    <n v="0"/>
    <m/>
    <m/>
    <n v="0"/>
    <n v="0"/>
    <m/>
    <m/>
    <n v="0"/>
    <n v="0"/>
    <m/>
    <m/>
    <n v="0"/>
    <n v="0"/>
    <m/>
    <m/>
    <n v="0"/>
    <n v="0"/>
    <m/>
    <m/>
    <n v="0"/>
    <n v="0"/>
    <m/>
    <m/>
    <n v="0"/>
    <n v="0"/>
    <m/>
    <m/>
    <n v="0"/>
    <n v="0"/>
    <m/>
    <m/>
    <x v="1"/>
    <x v="2"/>
    <s v="InteriorTFLs"/>
    <x v="39"/>
  </r>
  <r>
    <n v="1"/>
    <n v="40"/>
    <n v="0"/>
    <n v="0"/>
    <m/>
    <m/>
    <n v="0"/>
    <n v="0"/>
    <m/>
    <m/>
    <n v="0"/>
    <n v="0"/>
    <m/>
    <m/>
    <n v="0"/>
    <n v="0"/>
    <m/>
    <m/>
    <n v="0"/>
    <n v="0"/>
    <m/>
    <m/>
    <n v="0"/>
    <n v="0"/>
    <m/>
    <m/>
    <n v="0"/>
    <n v="0"/>
    <m/>
    <m/>
    <n v="0"/>
    <n v="0"/>
    <m/>
    <m/>
    <x v="1"/>
    <x v="2"/>
    <s v="InteriorTFLs"/>
    <x v="39"/>
  </r>
  <r>
    <n v="1"/>
    <n v="40"/>
    <n v="0"/>
    <n v="0"/>
    <m/>
    <m/>
    <n v="0"/>
    <n v="0"/>
    <m/>
    <m/>
    <n v="0"/>
    <n v="0"/>
    <m/>
    <m/>
    <n v="0"/>
    <n v="0"/>
    <m/>
    <m/>
    <n v="0"/>
    <n v="0"/>
    <m/>
    <m/>
    <n v="0"/>
    <n v="0"/>
    <m/>
    <m/>
    <n v="0"/>
    <n v="0"/>
    <m/>
    <m/>
    <n v="0"/>
    <n v="0"/>
    <m/>
    <m/>
    <x v="1"/>
    <x v="2"/>
    <s v="InteriorTFLs"/>
    <x v="39"/>
  </r>
  <r>
    <n v="1"/>
    <n v="40"/>
    <n v="0"/>
    <n v="0"/>
    <m/>
    <m/>
    <n v="0"/>
    <n v="0"/>
    <m/>
    <m/>
    <n v="0"/>
    <n v="0"/>
    <m/>
    <m/>
    <n v="0"/>
    <n v="0"/>
    <m/>
    <m/>
    <n v="0"/>
    <n v="0"/>
    <m/>
    <m/>
    <n v="0"/>
    <n v="0"/>
    <m/>
    <m/>
    <n v="0"/>
    <n v="0"/>
    <m/>
    <m/>
    <n v="0"/>
    <n v="0"/>
    <m/>
    <m/>
    <x v="1"/>
    <x v="2"/>
    <s v="InteriorTFLs"/>
    <x v="39"/>
  </r>
  <r>
    <n v="1"/>
    <n v="40"/>
    <n v="0"/>
    <n v="0"/>
    <m/>
    <m/>
    <n v="0"/>
    <n v="0"/>
    <m/>
    <m/>
    <n v="0"/>
    <n v="0"/>
    <m/>
    <m/>
    <n v="0"/>
    <n v="0"/>
    <m/>
    <m/>
    <n v="0"/>
    <n v="0"/>
    <m/>
    <m/>
    <n v="0"/>
    <n v="0"/>
    <m/>
    <m/>
    <n v="0"/>
    <n v="0"/>
    <m/>
    <m/>
    <n v="0"/>
    <n v="0"/>
    <m/>
    <m/>
    <x v="1"/>
    <x v="2"/>
    <s v="InteriorTFLs"/>
    <x v="39"/>
  </r>
  <r>
    <n v="1"/>
    <n v="40"/>
    <n v="32"/>
    <n v="512"/>
    <m/>
    <m/>
    <n v="32"/>
    <n v="1168"/>
    <m/>
    <m/>
    <n v="32"/>
    <n v="1040"/>
    <m/>
    <m/>
    <n v="32"/>
    <n v="1264"/>
    <m/>
    <m/>
    <n v="32"/>
    <n v="1264"/>
    <m/>
    <m/>
    <n v="32"/>
    <n v="1264"/>
    <m/>
    <m/>
    <n v="32"/>
    <n v="1264"/>
    <m/>
    <m/>
    <n v="32"/>
    <n v="1264"/>
    <m/>
    <m/>
    <x v="1"/>
    <x v="2"/>
    <s v="InteriorTFLs"/>
    <x v="39"/>
  </r>
  <r>
    <n v="1"/>
    <n v="40"/>
    <n v="80"/>
    <n v="80"/>
    <m/>
    <m/>
    <n v="256"/>
    <n v="256"/>
    <m/>
    <m/>
    <n v="256"/>
    <n v="256"/>
    <m/>
    <m/>
    <n v="256"/>
    <n v="256"/>
    <m/>
    <m/>
    <n v="256"/>
    <n v="256"/>
    <m/>
    <m/>
    <n v="256"/>
    <n v="256"/>
    <m/>
    <m/>
    <n v="256"/>
    <n v="256"/>
    <m/>
    <m/>
    <n v="256"/>
    <n v="256"/>
    <m/>
    <m/>
    <x v="1"/>
    <x v="2"/>
    <s v="InteriorTFLs"/>
    <x v="39"/>
  </r>
  <r>
    <n v="1"/>
    <n v="40"/>
    <n v="304"/>
    <n v="304"/>
    <m/>
    <m/>
    <n v="304"/>
    <n v="304"/>
    <m/>
    <m/>
    <n v="304"/>
    <n v="304"/>
    <m/>
    <m/>
    <n v="304"/>
    <n v="304"/>
    <m/>
    <m/>
    <n v="304"/>
    <n v="304"/>
    <m/>
    <m/>
    <n v="304"/>
    <n v="304"/>
    <m/>
    <m/>
    <n v="304"/>
    <n v="304"/>
    <m/>
    <m/>
    <n v="304"/>
    <n v="304"/>
    <m/>
    <m/>
    <x v="1"/>
    <x v="2"/>
    <s v="InteriorTFLs"/>
    <x v="39"/>
  </r>
  <r>
    <n v="1"/>
    <n v="40"/>
    <n v="4640"/>
    <n v="4640"/>
    <m/>
    <m/>
    <n v="1280"/>
    <n v="1280"/>
    <m/>
    <m/>
    <n v="1280"/>
    <n v="1280"/>
    <m/>
    <m/>
    <n v="1280"/>
    <n v="1280"/>
    <m/>
    <m/>
    <n v="1280"/>
    <n v="1280"/>
    <m/>
    <m/>
    <n v="1280"/>
    <n v="1280"/>
    <m/>
    <m/>
    <n v="1280"/>
    <n v="1280"/>
    <m/>
    <m/>
    <n v="1280"/>
    <n v="1280"/>
    <m/>
    <m/>
    <x v="1"/>
    <x v="2"/>
    <s v="InteriorTFLs"/>
    <x v="39"/>
  </r>
  <r>
    <n v="1"/>
    <n v="40"/>
    <n v="6784"/>
    <n v="8240"/>
    <m/>
    <m/>
    <n v="11168"/>
    <n v="14608"/>
    <m/>
    <m/>
    <n v="11168"/>
    <n v="14608"/>
    <m/>
    <m/>
    <n v="11168"/>
    <n v="14608"/>
    <m/>
    <m/>
    <n v="11168"/>
    <n v="14608"/>
    <m/>
    <m/>
    <n v="11168"/>
    <n v="14608"/>
    <m/>
    <m/>
    <n v="11168"/>
    <n v="14608"/>
    <m/>
    <m/>
    <n v="11168"/>
    <n v="14608"/>
    <m/>
    <m/>
    <x v="1"/>
    <x v="2"/>
    <s v="InteriorTFLs"/>
    <x v="39"/>
  </r>
  <r>
    <n v="1"/>
    <n v="40"/>
    <n v="6016"/>
    <n v="26768"/>
    <m/>
    <m/>
    <n v="14432"/>
    <n v="46928"/>
    <m/>
    <m/>
    <n v="11728"/>
    <n v="45056"/>
    <m/>
    <m/>
    <n v="14480"/>
    <n v="48864"/>
    <m/>
    <m/>
    <n v="12384"/>
    <n v="45120"/>
    <m/>
    <m/>
    <n v="15632"/>
    <n v="53120"/>
    <m/>
    <m/>
    <n v="10784"/>
    <n v="45408"/>
    <m/>
    <m/>
    <n v="13584"/>
    <n v="49136"/>
    <m/>
    <m/>
    <x v="1"/>
    <x v="2"/>
    <s v="InteriorTFLs"/>
    <x v="39"/>
  </r>
  <r>
    <n v="1"/>
    <n v="40"/>
    <n v="6304"/>
    <n v="32128"/>
    <m/>
    <m/>
    <n v="16768"/>
    <n v="43344"/>
    <m/>
    <m/>
    <n v="19680"/>
    <n v="45600"/>
    <m/>
    <m/>
    <n v="18672"/>
    <n v="45568"/>
    <m/>
    <m/>
    <n v="17088"/>
    <n v="42656"/>
    <m/>
    <m/>
    <n v="17088"/>
    <n v="42864"/>
    <m/>
    <m/>
    <n v="15264"/>
    <n v="42048"/>
    <m/>
    <m/>
    <n v="14864"/>
    <n v="40480"/>
    <m/>
    <m/>
    <x v="1"/>
    <x v="2"/>
    <s v="InteriorTFLs"/>
    <x v="39"/>
  </r>
  <r>
    <n v="1"/>
    <n v="40"/>
    <n v="28224"/>
    <n v="62832"/>
    <m/>
    <m/>
    <n v="20880"/>
    <n v="46128"/>
    <m/>
    <m/>
    <n v="21600"/>
    <n v="48400"/>
    <m/>
    <m/>
    <n v="20272"/>
    <n v="47152"/>
    <m/>
    <m/>
    <n v="21168"/>
    <n v="48080"/>
    <m/>
    <m/>
    <n v="21056"/>
    <n v="47968"/>
    <m/>
    <m/>
    <n v="21136"/>
    <n v="48048"/>
    <m/>
    <m/>
    <n v="21616"/>
    <n v="48400"/>
    <m/>
    <m/>
    <x v="1"/>
    <x v="2"/>
    <s v="InteriorTFLs"/>
    <x v="39"/>
  </r>
  <r>
    <n v="1"/>
    <n v="40"/>
    <n v="13424"/>
    <n v="19296"/>
    <m/>
    <m/>
    <n v="13904"/>
    <n v="24992"/>
    <m/>
    <m/>
    <n v="16352"/>
    <n v="28128"/>
    <m/>
    <m/>
    <n v="17664"/>
    <n v="30064"/>
    <m/>
    <m/>
    <n v="17264"/>
    <n v="27264"/>
    <m/>
    <m/>
    <n v="18768"/>
    <n v="26896"/>
    <m/>
    <m/>
    <n v="19904"/>
    <n v="33776"/>
    <m/>
    <m/>
    <n v="22464"/>
    <n v="28832"/>
    <m/>
    <m/>
    <x v="1"/>
    <x v="2"/>
    <s v="InteriorTFLs"/>
    <x v="39"/>
  </r>
  <r>
    <n v="1"/>
    <n v="40"/>
    <n v="39632"/>
    <n v="83504"/>
    <m/>
    <m/>
    <n v="47376"/>
    <n v="100560"/>
    <m/>
    <m/>
    <n v="51648"/>
    <n v="107568"/>
    <m/>
    <m/>
    <n v="51008"/>
    <n v="106224"/>
    <m/>
    <m/>
    <n v="53088"/>
    <n v="108912"/>
    <m/>
    <m/>
    <n v="52496"/>
    <n v="109632"/>
    <m/>
    <m/>
    <n v="53376"/>
    <n v="110592"/>
    <m/>
    <m/>
    <n v="47920"/>
    <n v="105168"/>
    <m/>
    <m/>
    <x v="1"/>
    <x v="2"/>
    <s v="InteriorTFLs"/>
    <x v="39"/>
  </r>
  <r>
    <n v="1"/>
    <n v="40"/>
    <n v="69952"/>
    <n v="105008"/>
    <m/>
    <m/>
    <n v="74944"/>
    <n v="131216"/>
    <m/>
    <m/>
    <n v="74368"/>
    <n v="130560"/>
    <m/>
    <m/>
    <n v="74784"/>
    <n v="129872"/>
    <m/>
    <m/>
    <n v="74176"/>
    <n v="128032"/>
    <m/>
    <m/>
    <n v="74960"/>
    <n v="131920"/>
    <m/>
    <m/>
    <n v="69504"/>
    <n v="124112"/>
    <m/>
    <m/>
    <n v="75312"/>
    <n v="134752"/>
    <m/>
    <m/>
    <x v="1"/>
    <x v="2"/>
    <s v="InteriorTFLs"/>
    <x v="39"/>
  </r>
  <r>
    <n v="1"/>
    <n v="40"/>
    <n v="63360"/>
    <n v="112272"/>
    <m/>
    <m/>
    <n v="101696"/>
    <n v="178032"/>
    <m/>
    <m/>
    <n v="105808"/>
    <n v="180480"/>
    <m/>
    <m/>
    <n v="100992"/>
    <n v="181280"/>
    <m/>
    <m/>
    <n v="101936"/>
    <n v="176992"/>
    <m/>
    <m/>
    <n v="105328"/>
    <n v="184672"/>
    <m/>
    <m/>
    <n v="104416"/>
    <n v="176848"/>
    <m/>
    <m/>
    <n v="105376"/>
    <n v="180992"/>
    <m/>
    <m/>
    <x v="1"/>
    <x v="2"/>
    <s v="InteriorTFLs"/>
    <x v="39"/>
  </r>
  <r>
    <n v="1"/>
    <n v="40"/>
    <n v="72304"/>
    <n v="171648"/>
    <m/>
    <m/>
    <n v="109440"/>
    <n v="211168"/>
    <m/>
    <m/>
    <n v="118464"/>
    <n v="213120"/>
    <m/>
    <m/>
    <n v="116224"/>
    <n v="226560"/>
    <m/>
    <m/>
    <n v="120272"/>
    <n v="227488"/>
    <m/>
    <m/>
    <n v="120080"/>
    <n v="206784"/>
    <m/>
    <m/>
    <n v="125280"/>
    <n v="229360"/>
    <m/>
    <m/>
    <n v="125280"/>
    <n v="228080"/>
    <m/>
    <m/>
    <x v="1"/>
    <x v="2"/>
    <s v="InteriorTFLs"/>
    <x v="39"/>
  </r>
  <r>
    <n v="1"/>
    <n v="40"/>
    <n v="48048"/>
    <n v="149584"/>
    <m/>
    <m/>
    <n v="130800"/>
    <n v="253232"/>
    <m/>
    <m/>
    <n v="140960"/>
    <n v="270720"/>
    <m/>
    <m/>
    <n v="132272"/>
    <n v="268896"/>
    <m/>
    <m/>
    <n v="137600"/>
    <n v="269904"/>
    <m/>
    <m/>
    <n v="134480"/>
    <n v="258512"/>
    <m/>
    <m/>
    <n v="131856"/>
    <n v="257392"/>
    <m/>
    <m/>
    <n v="131568"/>
    <n v="257616"/>
    <m/>
    <m/>
    <x v="1"/>
    <x v="2"/>
    <s v="InteriorTFLs"/>
    <x v="39"/>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1"/>
    <n v="41"/>
    <n v="0"/>
    <n v="0"/>
    <m/>
    <m/>
    <n v="0"/>
    <n v="0"/>
    <m/>
    <m/>
    <n v="0"/>
    <n v="0"/>
    <m/>
    <m/>
    <n v="0"/>
    <n v="0"/>
    <m/>
    <m/>
    <n v="0"/>
    <n v="0"/>
    <m/>
    <m/>
    <n v="0"/>
    <n v="0"/>
    <m/>
    <m/>
    <n v="0"/>
    <n v="0"/>
    <m/>
    <m/>
    <n v="0"/>
    <n v="0"/>
    <m/>
    <m/>
    <x v="1"/>
    <x v="3"/>
    <s v="CoastTFLs"/>
    <x v="40"/>
  </r>
  <r>
    <n v="2"/>
    <n v="1"/>
    <n v="128224"/>
    <n v="273904"/>
    <m/>
    <m/>
    <n v="206928"/>
    <n v="549088"/>
    <m/>
    <m/>
    <n v="207920"/>
    <n v="560688"/>
    <m/>
    <m/>
    <n v="220896"/>
    <n v="586992"/>
    <m/>
    <m/>
    <n v="218544"/>
    <n v="584048"/>
    <m/>
    <m/>
    <n v="217296"/>
    <n v="577888"/>
    <m/>
    <m/>
    <n v="220400"/>
    <n v="584848"/>
    <m/>
    <m/>
    <n v="218112"/>
    <n v="583760"/>
    <m/>
    <m/>
    <x v="2"/>
    <x v="0"/>
    <s v="100MileHouse"/>
    <x v="0"/>
  </r>
  <r>
    <n v="2"/>
    <n v="2"/>
    <n v="14512"/>
    <n v="90992"/>
    <m/>
    <m/>
    <n v="31088"/>
    <n v="143824"/>
    <m/>
    <m/>
    <n v="29280"/>
    <n v="152288"/>
    <m/>
    <m/>
    <n v="31600"/>
    <n v="148704"/>
    <m/>
    <m/>
    <n v="33840"/>
    <n v="143184"/>
    <m/>
    <m/>
    <n v="29840"/>
    <n v="142352"/>
    <m/>
    <m/>
    <n v="32400"/>
    <n v="155808"/>
    <m/>
    <m/>
    <n v="33024"/>
    <n v="146160"/>
    <m/>
    <m/>
    <x v="2"/>
    <x v="0"/>
    <s v="Arrow"/>
    <x v="1"/>
  </r>
  <r>
    <n v="2"/>
    <n v="3"/>
    <n v="0"/>
    <n v="0"/>
    <m/>
    <m/>
    <n v="0"/>
    <n v="0"/>
    <m/>
    <m/>
    <n v="0"/>
    <n v="0"/>
    <m/>
    <m/>
    <n v="0"/>
    <n v="0"/>
    <m/>
    <m/>
    <n v="0"/>
    <n v="0"/>
    <m/>
    <m/>
    <n v="0"/>
    <n v="0"/>
    <m/>
    <m/>
    <n v="0"/>
    <n v="0"/>
    <m/>
    <m/>
    <n v="0"/>
    <n v="0"/>
    <m/>
    <m/>
    <x v="2"/>
    <x v="1"/>
    <s v="Arrowsmith"/>
    <x v="2"/>
  </r>
  <r>
    <n v="2"/>
    <n v="4"/>
    <n v="1936"/>
    <n v="10304"/>
    <m/>
    <m/>
    <n v="4704"/>
    <n v="18400"/>
    <m/>
    <m/>
    <n v="5376"/>
    <n v="18672"/>
    <m/>
    <m/>
    <n v="4992"/>
    <n v="19600"/>
    <m/>
    <m/>
    <n v="5408"/>
    <n v="18432"/>
    <m/>
    <m/>
    <n v="4528"/>
    <n v="17008"/>
    <m/>
    <m/>
    <n v="5440"/>
    <n v="20080"/>
    <m/>
    <m/>
    <n v="5760"/>
    <n v="20016"/>
    <m/>
    <m/>
    <x v="2"/>
    <x v="0"/>
    <s v="Boundary"/>
    <x v="3"/>
  </r>
  <r>
    <n v="2"/>
    <n v="5"/>
    <n v="42512"/>
    <n v="114304"/>
    <m/>
    <m/>
    <n v="47968"/>
    <n v="177216"/>
    <m/>
    <m/>
    <n v="48368"/>
    <n v="182224"/>
    <m/>
    <m/>
    <n v="46656"/>
    <n v="181296"/>
    <m/>
    <m/>
    <n v="47776"/>
    <n v="182128"/>
    <m/>
    <m/>
    <n v="50048"/>
    <n v="184832"/>
    <m/>
    <m/>
    <n v="48064"/>
    <n v="182592"/>
    <m/>
    <m/>
    <n v="47168"/>
    <n v="181136"/>
    <m/>
    <m/>
    <x v="2"/>
    <x v="0"/>
    <s v="Bulkley"/>
    <x v="4"/>
  </r>
  <r>
    <n v="2"/>
    <n v="6"/>
    <n v="64"/>
    <n v="64"/>
    <m/>
    <m/>
    <n v="352"/>
    <n v="352"/>
    <m/>
    <m/>
    <n v="352"/>
    <n v="352"/>
    <m/>
    <m/>
    <n v="352"/>
    <n v="352"/>
    <m/>
    <m/>
    <n v="352"/>
    <n v="352"/>
    <m/>
    <m/>
    <n v="352"/>
    <n v="352"/>
    <m/>
    <m/>
    <n v="352"/>
    <n v="352"/>
    <m/>
    <m/>
    <n v="352"/>
    <n v="352"/>
    <m/>
    <m/>
    <x v="2"/>
    <x v="1"/>
    <s v="Cassiar"/>
    <x v="5"/>
  </r>
  <r>
    <n v="2"/>
    <n v="7"/>
    <n v="0"/>
    <n v="0"/>
    <m/>
    <m/>
    <n v="0"/>
    <n v="0"/>
    <m/>
    <m/>
    <n v="0"/>
    <n v="0"/>
    <m/>
    <m/>
    <n v="0"/>
    <n v="0"/>
    <m/>
    <m/>
    <n v="0"/>
    <n v="0"/>
    <m/>
    <m/>
    <n v="0"/>
    <n v="0"/>
    <m/>
    <m/>
    <n v="0"/>
    <n v="0"/>
    <m/>
    <m/>
    <n v="0"/>
    <n v="0"/>
    <m/>
    <m/>
    <x v="2"/>
    <x v="1"/>
    <s v="Cranberry"/>
    <x v="6"/>
  </r>
  <r>
    <n v="2"/>
    <n v="8"/>
    <n v="16640"/>
    <n v="90688"/>
    <m/>
    <m/>
    <n v="53376"/>
    <n v="232256"/>
    <m/>
    <m/>
    <n v="49792"/>
    <n v="229968"/>
    <m/>
    <m/>
    <n v="51904"/>
    <n v="232064"/>
    <m/>
    <m/>
    <n v="48576"/>
    <n v="224384"/>
    <m/>
    <m/>
    <n v="50896"/>
    <n v="233792"/>
    <m/>
    <m/>
    <n v="51760"/>
    <n v="230560"/>
    <m/>
    <m/>
    <n v="56176"/>
    <n v="253120"/>
    <m/>
    <m/>
    <x v="2"/>
    <x v="0"/>
    <s v="Cranbrook"/>
    <x v="7"/>
  </r>
  <r>
    <n v="2"/>
    <n v="9"/>
    <n v="1248"/>
    <n v="2528"/>
    <m/>
    <m/>
    <n v="3824"/>
    <n v="5280"/>
    <m/>
    <m/>
    <n v="4352"/>
    <n v="5824"/>
    <m/>
    <m/>
    <n v="4416"/>
    <n v="6064"/>
    <m/>
    <m/>
    <n v="3824"/>
    <n v="5536"/>
    <m/>
    <m/>
    <n v="3984"/>
    <n v="5856"/>
    <m/>
    <m/>
    <n v="3440"/>
    <n v="4640"/>
    <m/>
    <m/>
    <n v="3664"/>
    <n v="5264"/>
    <m/>
    <m/>
    <x v="2"/>
    <x v="0"/>
    <s v="DawsonCreek"/>
    <x v="8"/>
  </r>
  <r>
    <n v="2"/>
    <n v="10"/>
    <n v="0"/>
    <n v="0"/>
    <m/>
    <m/>
    <n v="0"/>
    <n v="0"/>
    <m/>
    <m/>
    <n v="0"/>
    <n v="0"/>
    <m/>
    <m/>
    <n v="0"/>
    <n v="0"/>
    <m/>
    <m/>
    <n v="0"/>
    <n v="0"/>
    <m/>
    <m/>
    <n v="0"/>
    <n v="0"/>
    <m/>
    <m/>
    <n v="0"/>
    <n v="0"/>
    <m/>
    <m/>
    <n v="0"/>
    <n v="0"/>
    <m/>
    <m/>
    <x v="2"/>
    <x v="1"/>
    <s v="FortNelson"/>
    <x v="9"/>
  </r>
  <r>
    <n v="2"/>
    <n v="11"/>
    <n v="352"/>
    <n v="992"/>
    <m/>
    <m/>
    <n v="656"/>
    <n v="1120"/>
    <m/>
    <m/>
    <n v="1600"/>
    <n v="2240"/>
    <m/>
    <m/>
    <n v="1072"/>
    <n v="2032"/>
    <m/>
    <m/>
    <n v="416"/>
    <n v="1712"/>
    <m/>
    <m/>
    <n v="608"/>
    <n v="2016"/>
    <m/>
    <m/>
    <n v="368"/>
    <n v="1392"/>
    <m/>
    <m/>
    <n v="1440"/>
    <n v="2144"/>
    <m/>
    <m/>
    <x v="2"/>
    <x v="1"/>
    <s v="Fraser"/>
    <x v="10"/>
  </r>
  <r>
    <n v="2"/>
    <n v="12"/>
    <n v="1139984"/>
    <n v="2624720"/>
    <m/>
    <m/>
    <n v="1198960"/>
    <n v="3416096"/>
    <m/>
    <m/>
    <n v="1202704"/>
    <n v="3398496"/>
    <m/>
    <m/>
    <n v="1180624"/>
    <n v="3390256"/>
    <m/>
    <m/>
    <n v="1197696"/>
    <n v="3410880"/>
    <m/>
    <m/>
    <n v="1187632"/>
    <n v="3392160"/>
    <m/>
    <m/>
    <n v="1187520"/>
    <n v="3409856"/>
    <m/>
    <m/>
    <n v="1188192"/>
    <n v="3401392"/>
    <m/>
    <m/>
    <x v="2"/>
    <x v="0"/>
    <s v="FtStJames"/>
    <x v="11"/>
  </r>
  <r>
    <n v="2"/>
    <n v="13"/>
    <n v="32"/>
    <n v="32"/>
    <m/>
    <m/>
    <n v="80"/>
    <n v="80"/>
    <m/>
    <m/>
    <n v="80"/>
    <n v="80"/>
    <m/>
    <m/>
    <n v="128"/>
    <n v="128"/>
    <m/>
    <m/>
    <n v="128"/>
    <n v="128"/>
    <m/>
    <m/>
    <n v="128"/>
    <n v="128"/>
    <m/>
    <m/>
    <n v="128"/>
    <n v="128"/>
    <m/>
    <m/>
    <n v="128"/>
    <n v="128"/>
    <m/>
    <m/>
    <x v="2"/>
    <x v="1"/>
    <s v="FtStJohn"/>
    <x v="12"/>
  </r>
  <r>
    <n v="2"/>
    <n v="14"/>
    <n v="14608"/>
    <n v="164336"/>
    <m/>
    <m/>
    <n v="28560"/>
    <n v="184704"/>
    <m/>
    <m/>
    <n v="31680"/>
    <n v="196096"/>
    <m/>
    <m/>
    <n v="33744"/>
    <n v="196208"/>
    <m/>
    <m/>
    <n v="27920"/>
    <n v="190112"/>
    <m/>
    <m/>
    <n v="27840"/>
    <n v="188752"/>
    <m/>
    <m/>
    <n v="33584"/>
    <n v="195984"/>
    <m/>
    <m/>
    <n v="30560"/>
    <n v="193184"/>
    <m/>
    <m/>
    <x v="2"/>
    <x v="0"/>
    <s v="Golden"/>
    <x v="13"/>
  </r>
  <r>
    <n v="2"/>
    <n v="15"/>
    <n v="14352"/>
    <n v="57264"/>
    <m/>
    <m/>
    <n v="23984"/>
    <n v="104640"/>
    <m/>
    <m/>
    <n v="24080"/>
    <n v="99360"/>
    <m/>
    <m/>
    <n v="22560"/>
    <n v="99456"/>
    <m/>
    <m/>
    <n v="24848"/>
    <n v="105088"/>
    <m/>
    <m/>
    <n v="24096"/>
    <n v="105936"/>
    <m/>
    <m/>
    <n v="27040"/>
    <n v="105024"/>
    <m/>
    <m/>
    <n v="23680"/>
    <n v="116448"/>
    <m/>
    <m/>
    <x v="2"/>
    <x v="0"/>
    <s v="Invermere"/>
    <x v="14"/>
  </r>
  <r>
    <n v="2"/>
    <n v="16"/>
    <n v="0"/>
    <n v="1376"/>
    <m/>
    <m/>
    <n v="0"/>
    <n v="352"/>
    <m/>
    <m/>
    <n v="0"/>
    <n v="1376"/>
    <m/>
    <m/>
    <n v="0"/>
    <n v="432"/>
    <m/>
    <m/>
    <n v="0"/>
    <n v="384"/>
    <m/>
    <m/>
    <n v="0"/>
    <n v="1376"/>
    <m/>
    <m/>
    <n v="0"/>
    <n v="1760"/>
    <m/>
    <m/>
    <n v="0"/>
    <n v="1520"/>
    <m/>
    <m/>
    <x v="2"/>
    <x v="1"/>
    <s v="Kalum"/>
    <x v="15"/>
  </r>
  <r>
    <n v="2"/>
    <n v="17"/>
    <n v="209968"/>
    <n v="419280"/>
    <m/>
    <m/>
    <n v="278112"/>
    <n v="573408"/>
    <m/>
    <m/>
    <n v="277392"/>
    <n v="588128"/>
    <m/>
    <m/>
    <n v="275872"/>
    <n v="600336"/>
    <m/>
    <m/>
    <n v="273120"/>
    <n v="604144"/>
    <m/>
    <m/>
    <n v="280352"/>
    <n v="602064"/>
    <m/>
    <m/>
    <n v="285792"/>
    <n v="598832"/>
    <m/>
    <m/>
    <n v="272048"/>
    <n v="595072"/>
    <m/>
    <m/>
    <x v="2"/>
    <x v="0"/>
    <s v="Kamloops"/>
    <x v="16"/>
  </r>
  <r>
    <n v="2"/>
    <n v="18"/>
    <n v="0"/>
    <n v="0"/>
    <m/>
    <m/>
    <n v="0"/>
    <n v="0"/>
    <m/>
    <m/>
    <n v="0"/>
    <n v="0"/>
    <m/>
    <m/>
    <n v="0"/>
    <n v="0"/>
    <m/>
    <m/>
    <n v="0"/>
    <n v="0"/>
    <m/>
    <m/>
    <n v="0"/>
    <n v="0"/>
    <m/>
    <m/>
    <n v="0"/>
    <n v="0"/>
    <m/>
    <m/>
    <n v="0"/>
    <n v="0"/>
    <m/>
    <m/>
    <x v="2"/>
    <x v="1"/>
    <s v="Kingcome"/>
    <x v="17"/>
  </r>
  <r>
    <n v="2"/>
    <n v="19"/>
    <n v="432"/>
    <n v="2848"/>
    <m/>
    <m/>
    <n v="864"/>
    <n v="3456"/>
    <m/>
    <m/>
    <n v="624"/>
    <n v="624"/>
    <m/>
    <m/>
    <n v="464"/>
    <n v="1936"/>
    <m/>
    <m/>
    <n v="464"/>
    <n v="3632"/>
    <m/>
    <m/>
    <n v="672"/>
    <n v="2496"/>
    <m/>
    <m/>
    <n v="800"/>
    <n v="3824"/>
    <m/>
    <m/>
    <n v="912"/>
    <n v="912"/>
    <m/>
    <m/>
    <x v="2"/>
    <x v="1"/>
    <s v="Kispiox"/>
    <x v="18"/>
  </r>
  <r>
    <n v="2"/>
    <n v="20"/>
    <n v="16064"/>
    <n v="29504"/>
    <m/>
    <m/>
    <n v="36848"/>
    <n v="59904"/>
    <m/>
    <m/>
    <n v="34800"/>
    <n v="61376"/>
    <m/>
    <m/>
    <n v="35792"/>
    <n v="62128"/>
    <m/>
    <m/>
    <n v="34880"/>
    <n v="60512"/>
    <m/>
    <m/>
    <n v="40752"/>
    <n v="67792"/>
    <m/>
    <m/>
    <n v="34208"/>
    <n v="59968"/>
    <m/>
    <m/>
    <n v="36176"/>
    <n v="61136"/>
    <m/>
    <m/>
    <x v="2"/>
    <x v="0"/>
    <s v="KootenayLake"/>
    <x v="19"/>
  </r>
  <r>
    <n v="2"/>
    <n v="21"/>
    <n v="2541040"/>
    <n v="3182000"/>
    <m/>
    <m/>
    <n v="2577888"/>
    <n v="3047568"/>
    <m/>
    <m/>
    <n v="2579312"/>
    <n v="3042624"/>
    <m/>
    <m/>
    <n v="2554432"/>
    <n v="3031600"/>
    <m/>
    <m/>
    <n v="2535808"/>
    <n v="3007552"/>
    <m/>
    <m/>
    <n v="2481840"/>
    <n v="2960416"/>
    <m/>
    <m/>
    <n v="2545056"/>
    <n v="3025488"/>
    <m/>
    <m/>
    <n v="2491968"/>
    <n v="2967136"/>
    <m/>
    <m/>
    <x v="2"/>
    <x v="0"/>
    <s v="Lakes"/>
    <x v="20"/>
  </r>
  <r>
    <n v="2"/>
    <n v="22"/>
    <n v="18272"/>
    <n v="33808"/>
    <m/>
    <m/>
    <n v="31744"/>
    <n v="65104"/>
    <m/>
    <m/>
    <n v="34176"/>
    <n v="66960"/>
    <m/>
    <m/>
    <n v="33728"/>
    <n v="67728"/>
    <m/>
    <m/>
    <n v="34112"/>
    <n v="69872"/>
    <m/>
    <m/>
    <n v="33120"/>
    <n v="67552"/>
    <m/>
    <m/>
    <n v="37264"/>
    <n v="70672"/>
    <m/>
    <m/>
    <n v="29824"/>
    <n v="61072"/>
    <m/>
    <m/>
    <x v="2"/>
    <x v="0"/>
    <s v="Lillooet"/>
    <x v="21"/>
  </r>
  <r>
    <n v="2"/>
    <n v="23"/>
    <n v="21600"/>
    <n v="147600"/>
    <m/>
    <m/>
    <n v="30064"/>
    <n v="239696"/>
    <m/>
    <m/>
    <n v="30880"/>
    <n v="250912"/>
    <m/>
    <m/>
    <n v="28976"/>
    <n v="248064"/>
    <m/>
    <m/>
    <n v="29120"/>
    <n v="251136"/>
    <m/>
    <m/>
    <n v="33200"/>
    <n v="251536"/>
    <m/>
    <m/>
    <n v="28368"/>
    <n v="253744"/>
    <m/>
    <m/>
    <n v="31696"/>
    <n v="252112"/>
    <m/>
    <m/>
    <x v="2"/>
    <x v="0"/>
    <s v="Mackenzie"/>
    <x v="22"/>
  </r>
  <r>
    <n v="2"/>
    <n v="24"/>
    <n v="339072"/>
    <n v="743616"/>
    <m/>
    <m/>
    <n v="385680"/>
    <n v="890048"/>
    <m/>
    <m/>
    <n v="391264"/>
    <n v="923808"/>
    <m/>
    <m/>
    <n v="377744"/>
    <n v="904144"/>
    <m/>
    <m/>
    <n v="377632"/>
    <n v="897888"/>
    <m/>
    <m/>
    <n v="390400"/>
    <n v="924192"/>
    <m/>
    <m/>
    <n v="385280"/>
    <n v="919872"/>
    <m/>
    <m/>
    <n v="368720"/>
    <n v="907312"/>
    <m/>
    <m/>
    <x v="2"/>
    <x v="0"/>
    <s v="Merritt"/>
    <x v="23"/>
  </r>
  <r>
    <n v="2"/>
    <n v="25"/>
    <n v="1040"/>
    <n v="4240"/>
    <m/>
    <m/>
    <n v="1104"/>
    <n v="2752"/>
    <m/>
    <m/>
    <n v="1536"/>
    <n v="6352"/>
    <m/>
    <m/>
    <n v="688"/>
    <n v="5584"/>
    <m/>
    <m/>
    <n v="3088"/>
    <n v="11664"/>
    <m/>
    <m/>
    <n v="1200"/>
    <n v="5360"/>
    <m/>
    <m/>
    <n v="1472"/>
    <n v="3584"/>
    <m/>
    <m/>
    <n v="1568"/>
    <n v="8192"/>
    <m/>
    <m/>
    <x v="2"/>
    <x v="1"/>
    <s v="MidCoast"/>
    <x v="24"/>
  </r>
  <r>
    <n v="2"/>
    <n v="26"/>
    <n v="789392"/>
    <n v="1411888"/>
    <m/>
    <m/>
    <n v="953824"/>
    <n v="1838288"/>
    <m/>
    <m/>
    <n v="956896"/>
    <n v="1856288"/>
    <m/>
    <m/>
    <n v="960640"/>
    <n v="1862592"/>
    <m/>
    <m/>
    <n v="933760"/>
    <n v="1835888"/>
    <m/>
    <m/>
    <n v="931888"/>
    <n v="1834528"/>
    <m/>
    <m/>
    <n v="921840"/>
    <n v="1824032"/>
    <m/>
    <m/>
    <n v="934016"/>
    <n v="1834784"/>
    <m/>
    <m/>
    <x v="2"/>
    <x v="0"/>
    <s v="Morice"/>
    <x v="25"/>
  </r>
  <r>
    <n v="2"/>
    <n v="27"/>
    <n v="0"/>
    <n v="1568"/>
    <m/>
    <m/>
    <n v="0"/>
    <n v="2208"/>
    <m/>
    <m/>
    <n v="0"/>
    <n v="2208"/>
    <m/>
    <m/>
    <n v="0"/>
    <n v="2208"/>
    <m/>
    <m/>
    <n v="0"/>
    <n v="2208"/>
    <m/>
    <m/>
    <n v="0"/>
    <n v="2208"/>
    <m/>
    <m/>
    <n v="0"/>
    <n v="2208"/>
    <m/>
    <m/>
    <n v="0"/>
    <n v="2208"/>
    <m/>
    <m/>
    <x v="2"/>
    <x v="1"/>
    <s v="Nass"/>
    <x v="26"/>
  </r>
  <r>
    <n v="2"/>
    <n v="28"/>
    <n v="0"/>
    <n v="0"/>
    <m/>
    <m/>
    <n v="0"/>
    <n v="0"/>
    <m/>
    <m/>
    <n v="0"/>
    <n v="0"/>
    <m/>
    <m/>
    <n v="0"/>
    <n v="0"/>
    <m/>
    <m/>
    <n v="0"/>
    <n v="0"/>
    <m/>
    <m/>
    <n v="0"/>
    <n v="0"/>
    <m/>
    <m/>
    <n v="0"/>
    <n v="0"/>
    <m/>
    <m/>
    <n v="0"/>
    <n v="0"/>
    <m/>
    <m/>
    <x v="2"/>
    <x v="1"/>
    <s v="NorthCoast"/>
    <x v="27"/>
  </r>
  <r>
    <n v="2"/>
    <n v="29"/>
    <n v="117120"/>
    <n v="225568"/>
    <m/>
    <m/>
    <n v="158480"/>
    <n v="287312"/>
    <m/>
    <m/>
    <n v="149680"/>
    <n v="287440"/>
    <m/>
    <m/>
    <n v="152080"/>
    <n v="293712"/>
    <m/>
    <m/>
    <n v="150448"/>
    <n v="285712"/>
    <m/>
    <m/>
    <n v="165088"/>
    <n v="303520"/>
    <m/>
    <m/>
    <n v="152528"/>
    <n v="289552"/>
    <m/>
    <m/>
    <n v="160768"/>
    <n v="299856"/>
    <m/>
    <m/>
    <x v="2"/>
    <x v="0"/>
    <s v="Okanagan"/>
    <x v="28"/>
  </r>
  <r>
    <n v="2"/>
    <n v="30"/>
    <n v="526880"/>
    <n v="1749216"/>
    <m/>
    <m/>
    <n v="701088"/>
    <n v="1731392"/>
    <m/>
    <m/>
    <n v="700672"/>
    <n v="1704832"/>
    <m/>
    <m/>
    <n v="707888"/>
    <n v="1693088"/>
    <m/>
    <m/>
    <n v="681360"/>
    <n v="1663648"/>
    <m/>
    <m/>
    <n v="680560"/>
    <n v="1679984"/>
    <m/>
    <m/>
    <n v="684256"/>
    <n v="1684064"/>
    <m/>
    <m/>
    <n v="677072"/>
    <n v="1663136"/>
    <m/>
    <m/>
    <x v="2"/>
    <x v="0"/>
    <s v="PrinceGeorge"/>
    <x v="29"/>
  </r>
  <r>
    <n v="2"/>
    <n v="31"/>
    <n v="0"/>
    <n v="0"/>
    <m/>
    <m/>
    <n v="0"/>
    <n v="0"/>
    <m/>
    <m/>
    <n v="0"/>
    <n v="0"/>
    <m/>
    <m/>
    <n v="0"/>
    <n v="0"/>
    <m/>
    <m/>
    <n v="0"/>
    <n v="0"/>
    <m/>
    <m/>
    <n v="0"/>
    <n v="0"/>
    <m/>
    <m/>
    <n v="0"/>
    <n v="0"/>
    <m/>
    <m/>
    <n v="0"/>
    <n v="0"/>
    <m/>
    <m/>
    <x v="2"/>
    <x v="1"/>
    <s v="QueenCharlotte"/>
    <x v="30"/>
  </r>
  <r>
    <n v="2"/>
    <n v="32"/>
    <n v="2817024"/>
    <n v="4894208"/>
    <m/>
    <m/>
    <n v="2910192"/>
    <n v="5413536"/>
    <m/>
    <m/>
    <n v="2844192"/>
    <n v="5326896"/>
    <m/>
    <m/>
    <n v="2848320"/>
    <n v="5433168"/>
    <m/>
    <m/>
    <n v="2885920"/>
    <n v="5399360"/>
    <m/>
    <m/>
    <n v="2865344"/>
    <n v="5423504"/>
    <m/>
    <m/>
    <n v="2862816"/>
    <n v="5374832"/>
    <m/>
    <m/>
    <n v="2851568"/>
    <n v="5386864"/>
    <m/>
    <m/>
    <x v="2"/>
    <x v="0"/>
    <s v="Quesnel"/>
    <x v="31"/>
  </r>
  <r>
    <n v="2"/>
    <n v="33"/>
    <n v="128"/>
    <n v="128"/>
    <m/>
    <m/>
    <n v="112"/>
    <n v="112"/>
    <m/>
    <m/>
    <n v="112"/>
    <n v="112"/>
    <m/>
    <m/>
    <n v="320"/>
    <n v="320"/>
    <m/>
    <m/>
    <n v="320"/>
    <n v="320"/>
    <m/>
    <m/>
    <n v="112"/>
    <n v="112"/>
    <m/>
    <m/>
    <n v="112"/>
    <n v="112"/>
    <m/>
    <m/>
    <n v="320"/>
    <n v="320"/>
    <m/>
    <m/>
    <x v="2"/>
    <x v="1"/>
    <s v="Revelstoke"/>
    <x v="32"/>
  </r>
  <r>
    <n v="2"/>
    <n v="34"/>
    <n v="51872"/>
    <n v="109920"/>
    <m/>
    <m/>
    <n v="62320"/>
    <n v="132880"/>
    <m/>
    <m/>
    <n v="67120"/>
    <n v="142768"/>
    <m/>
    <m/>
    <n v="67120"/>
    <n v="143616"/>
    <m/>
    <m/>
    <n v="64608"/>
    <n v="129840"/>
    <m/>
    <m/>
    <n v="64944"/>
    <n v="138880"/>
    <m/>
    <m/>
    <n v="62784"/>
    <n v="135104"/>
    <m/>
    <m/>
    <n v="65904"/>
    <n v="135968"/>
    <m/>
    <m/>
    <x v="2"/>
    <x v="0"/>
    <s v="RobsonValley"/>
    <x v="33"/>
  </r>
  <r>
    <n v="2"/>
    <n v="35"/>
    <n v="18736"/>
    <n v="57248"/>
    <m/>
    <m/>
    <n v="19040"/>
    <n v="63920"/>
    <m/>
    <m/>
    <n v="20432"/>
    <n v="71696"/>
    <m/>
    <m/>
    <n v="18384"/>
    <n v="67168"/>
    <m/>
    <m/>
    <n v="22768"/>
    <n v="71584"/>
    <m/>
    <m/>
    <n v="18880"/>
    <n v="71856"/>
    <m/>
    <m/>
    <n v="21280"/>
    <n v="64576"/>
    <m/>
    <m/>
    <n v="21360"/>
    <n v="70144"/>
    <m/>
    <m/>
    <x v="2"/>
    <x v="1"/>
    <s v="Soo"/>
    <x v="34"/>
  </r>
  <r>
    <n v="2"/>
    <n v="36"/>
    <n v="0"/>
    <n v="0"/>
    <m/>
    <m/>
    <n v="0"/>
    <n v="0"/>
    <m/>
    <m/>
    <n v="0"/>
    <n v="0"/>
    <m/>
    <m/>
    <n v="0"/>
    <n v="0"/>
    <m/>
    <m/>
    <n v="0"/>
    <n v="0"/>
    <m/>
    <m/>
    <n v="0"/>
    <n v="0"/>
    <m/>
    <m/>
    <n v="0"/>
    <n v="0"/>
    <m/>
    <m/>
    <n v="0"/>
    <n v="0"/>
    <m/>
    <m/>
    <x v="2"/>
    <x v="1"/>
    <s v="Strathcona"/>
    <x v="35"/>
  </r>
  <r>
    <n v="2"/>
    <n v="37"/>
    <n v="0"/>
    <n v="0"/>
    <m/>
    <m/>
    <n v="0"/>
    <n v="0"/>
    <m/>
    <m/>
    <n v="0"/>
    <n v="0"/>
    <m/>
    <m/>
    <n v="0"/>
    <n v="0"/>
    <m/>
    <m/>
    <n v="0"/>
    <n v="0"/>
    <m/>
    <m/>
    <n v="0"/>
    <n v="0"/>
    <m/>
    <m/>
    <n v="0"/>
    <n v="0"/>
    <m/>
    <m/>
    <n v="0"/>
    <n v="0"/>
    <m/>
    <m/>
    <x v="2"/>
    <x v="1"/>
    <s v="SunshineCoast"/>
    <x v="36"/>
  </r>
  <r>
    <n v="2"/>
    <n v="38"/>
    <n v="909584"/>
    <n v="2311616"/>
    <m/>
    <m/>
    <n v="1035552"/>
    <n v="2035088"/>
    <m/>
    <m/>
    <n v="1045760"/>
    <n v="2040272"/>
    <m/>
    <m/>
    <n v="1020240"/>
    <n v="2060624"/>
    <m/>
    <m/>
    <n v="1025952"/>
    <n v="2066288"/>
    <m/>
    <m/>
    <n v="1032384"/>
    <n v="2062480"/>
    <m/>
    <m/>
    <n v="1026752"/>
    <n v="2081504"/>
    <m/>
    <m/>
    <n v="1022656"/>
    <n v="2048608"/>
    <m/>
    <m/>
    <x v="2"/>
    <x v="0"/>
    <s v="Vanderhoof"/>
    <x v="37"/>
  </r>
  <r>
    <n v="2"/>
    <n v="39"/>
    <n v="1182304"/>
    <n v="1634528"/>
    <m/>
    <m/>
    <n v="1054464"/>
    <n v="1883808"/>
    <m/>
    <m/>
    <n v="1038176"/>
    <n v="1894512"/>
    <m/>
    <m/>
    <n v="1079808"/>
    <n v="1979648"/>
    <m/>
    <m/>
    <n v="1086416"/>
    <n v="1981472"/>
    <m/>
    <m/>
    <n v="1097648"/>
    <n v="1991104"/>
    <m/>
    <m/>
    <n v="1079904"/>
    <n v="1958784"/>
    <m/>
    <m/>
    <n v="1072224"/>
    <n v="1967552"/>
    <m/>
    <m/>
    <x v="2"/>
    <x v="0"/>
    <s v="WilliamsLake"/>
    <x v="38"/>
  </r>
  <r>
    <n v="2"/>
    <n v="40"/>
    <n v="0"/>
    <n v="4640"/>
    <m/>
    <m/>
    <n v="0"/>
    <n v="1280"/>
    <m/>
    <m/>
    <n v="0"/>
    <n v="1280"/>
    <m/>
    <m/>
    <n v="0"/>
    <n v="1280"/>
    <m/>
    <m/>
    <n v="0"/>
    <n v="1280"/>
    <m/>
    <m/>
    <n v="0"/>
    <n v="1280"/>
    <m/>
    <m/>
    <n v="0"/>
    <n v="1280"/>
    <m/>
    <m/>
    <n v="0"/>
    <n v="1280"/>
    <m/>
    <m/>
    <x v="2"/>
    <x v="2"/>
    <s v="InteriorTFLs"/>
    <x v="39"/>
  </r>
  <r>
    <n v="2"/>
    <n v="40"/>
    <n v="0"/>
    <n v="0"/>
    <m/>
    <m/>
    <n v="0"/>
    <n v="0"/>
    <m/>
    <m/>
    <n v="0"/>
    <n v="0"/>
    <m/>
    <m/>
    <n v="0"/>
    <n v="0"/>
    <m/>
    <m/>
    <n v="0"/>
    <n v="0"/>
    <m/>
    <m/>
    <n v="0"/>
    <n v="0"/>
    <m/>
    <m/>
    <n v="0"/>
    <n v="0"/>
    <m/>
    <m/>
    <n v="0"/>
    <n v="0"/>
    <m/>
    <m/>
    <x v="2"/>
    <x v="2"/>
    <s v="InteriorTFLs"/>
    <x v="39"/>
  </r>
  <r>
    <n v="2"/>
    <n v="40"/>
    <n v="0"/>
    <n v="0"/>
    <m/>
    <m/>
    <n v="0"/>
    <n v="0"/>
    <m/>
    <m/>
    <n v="0"/>
    <n v="0"/>
    <m/>
    <m/>
    <n v="0"/>
    <n v="0"/>
    <m/>
    <m/>
    <n v="0"/>
    <n v="0"/>
    <m/>
    <m/>
    <n v="0"/>
    <n v="0"/>
    <m/>
    <m/>
    <n v="0"/>
    <n v="0"/>
    <m/>
    <m/>
    <n v="0"/>
    <n v="0"/>
    <m/>
    <m/>
    <x v="2"/>
    <x v="2"/>
    <s v="InteriorTFLs"/>
    <x v="39"/>
  </r>
  <r>
    <n v="2"/>
    <n v="40"/>
    <n v="0"/>
    <n v="80"/>
    <m/>
    <m/>
    <n v="0"/>
    <n v="256"/>
    <m/>
    <m/>
    <n v="0"/>
    <n v="256"/>
    <m/>
    <m/>
    <n v="0"/>
    <n v="256"/>
    <m/>
    <m/>
    <n v="0"/>
    <n v="256"/>
    <m/>
    <m/>
    <n v="0"/>
    <n v="256"/>
    <m/>
    <m/>
    <n v="0"/>
    <n v="256"/>
    <m/>
    <m/>
    <n v="0"/>
    <n v="256"/>
    <m/>
    <m/>
    <x v="2"/>
    <x v="2"/>
    <s v="InteriorTFLs"/>
    <x v="39"/>
  </r>
  <r>
    <n v="2"/>
    <n v="40"/>
    <n v="0"/>
    <n v="0"/>
    <m/>
    <m/>
    <n v="0"/>
    <n v="0"/>
    <m/>
    <m/>
    <n v="0"/>
    <n v="0"/>
    <m/>
    <m/>
    <n v="0"/>
    <n v="0"/>
    <m/>
    <m/>
    <n v="0"/>
    <n v="0"/>
    <m/>
    <m/>
    <n v="0"/>
    <n v="0"/>
    <m/>
    <m/>
    <n v="0"/>
    <n v="0"/>
    <m/>
    <m/>
    <n v="0"/>
    <n v="0"/>
    <m/>
    <m/>
    <x v="2"/>
    <x v="2"/>
    <s v="InteriorTFLs"/>
    <x v="39"/>
  </r>
  <r>
    <n v="2"/>
    <n v="40"/>
    <n v="0"/>
    <n v="0"/>
    <m/>
    <m/>
    <n v="0"/>
    <n v="0"/>
    <m/>
    <m/>
    <n v="0"/>
    <n v="0"/>
    <m/>
    <m/>
    <n v="0"/>
    <n v="0"/>
    <m/>
    <m/>
    <n v="0"/>
    <n v="0"/>
    <m/>
    <m/>
    <n v="0"/>
    <n v="0"/>
    <m/>
    <m/>
    <n v="0"/>
    <n v="0"/>
    <m/>
    <m/>
    <n v="0"/>
    <n v="0"/>
    <m/>
    <m/>
    <x v="2"/>
    <x v="2"/>
    <s v="InteriorTFLs"/>
    <x v="39"/>
  </r>
  <r>
    <n v="2"/>
    <n v="40"/>
    <n v="0"/>
    <n v="512"/>
    <m/>
    <m/>
    <n v="0"/>
    <n v="1168"/>
    <m/>
    <m/>
    <n v="0"/>
    <n v="1040"/>
    <m/>
    <m/>
    <n v="0"/>
    <n v="1264"/>
    <m/>
    <m/>
    <n v="0"/>
    <n v="1264"/>
    <m/>
    <m/>
    <n v="0"/>
    <n v="1264"/>
    <m/>
    <m/>
    <n v="0"/>
    <n v="1264"/>
    <m/>
    <m/>
    <n v="0"/>
    <n v="1264"/>
    <m/>
    <m/>
    <x v="2"/>
    <x v="2"/>
    <s v="InteriorTFLs"/>
    <x v="39"/>
  </r>
  <r>
    <n v="2"/>
    <n v="40"/>
    <n v="32"/>
    <n v="336"/>
    <m/>
    <m/>
    <n v="352"/>
    <n v="656"/>
    <m/>
    <m/>
    <n v="352"/>
    <n v="656"/>
    <m/>
    <m/>
    <n v="512"/>
    <n v="816"/>
    <m/>
    <m/>
    <n v="512"/>
    <n v="816"/>
    <m/>
    <m/>
    <n v="512"/>
    <n v="816"/>
    <m/>
    <m/>
    <n v="512"/>
    <n v="816"/>
    <m/>
    <m/>
    <n v="512"/>
    <n v="816"/>
    <m/>
    <m/>
    <x v="2"/>
    <x v="2"/>
    <s v="InteriorTFLs"/>
    <x v="39"/>
  </r>
  <r>
    <n v="2"/>
    <n v="40"/>
    <n v="48"/>
    <n v="8288"/>
    <m/>
    <m/>
    <n v="432"/>
    <n v="15040"/>
    <m/>
    <m/>
    <n v="432"/>
    <n v="15040"/>
    <m/>
    <m/>
    <n v="448"/>
    <n v="15056"/>
    <m/>
    <m/>
    <n v="560"/>
    <n v="15168"/>
    <m/>
    <m/>
    <n v="576"/>
    <n v="15184"/>
    <m/>
    <m/>
    <n v="576"/>
    <n v="15184"/>
    <m/>
    <m/>
    <n v="576"/>
    <n v="15184"/>
    <m/>
    <m/>
    <x v="2"/>
    <x v="2"/>
    <s v="InteriorTFLs"/>
    <x v="39"/>
  </r>
  <r>
    <n v="2"/>
    <n v="40"/>
    <n v="416"/>
    <n v="416"/>
    <m/>
    <m/>
    <n v="0"/>
    <n v="0"/>
    <m/>
    <m/>
    <n v="560"/>
    <n v="560"/>
    <m/>
    <m/>
    <n v="0"/>
    <n v="0"/>
    <m/>
    <m/>
    <n v="0"/>
    <n v="0"/>
    <m/>
    <m/>
    <n v="640"/>
    <n v="640"/>
    <m/>
    <m/>
    <n v="1424"/>
    <n v="1424"/>
    <m/>
    <m/>
    <n v="1424"/>
    <n v="1424"/>
    <m/>
    <m/>
    <x v="2"/>
    <x v="2"/>
    <s v="InteriorTFLs"/>
    <x v="39"/>
  </r>
  <r>
    <n v="2"/>
    <n v="40"/>
    <n v="2800"/>
    <n v="34928"/>
    <m/>
    <m/>
    <n v="5744"/>
    <n v="49088"/>
    <m/>
    <m/>
    <n v="4896"/>
    <n v="50496"/>
    <m/>
    <m/>
    <n v="5712"/>
    <n v="51280"/>
    <m/>
    <m/>
    <n v="5680"/>
    <n v="48336"/>
    <m/>
    <m/>
    <n v="5216"/>
    <n v="48080"/>
    <m/>
    <m/>
    <n v="4320"/>
    <n v="46368"/>
    <m/>
    <m/>
    <n v="7056"/>
    <n v="47536"/>
    <m/>
    <m/>
    <x v="2"/>
    <x v="2"/>
    <s v="InteriorTFLs"/>
    <x v="39"/>
  </r>
  <r>
    <n v="2"/>
    <n v="40"/>
    <n v="7488"/>
    <n v="34256"/>
    <m/>
    <m/>
    <n v="11616"/>
    <n v="58544"/>
    <m/>
    <m/>
    <n v="11616"/>
    <n v="56672"/>
    <m/>
    <m/>
    <n v="10096"/>
    <n v="58960"/>
    <m/>
    <m/>
    <n v="8784"/>
    <n v="53904"/>
    <m/>
    <m/>
    <n v="7024"/>
    <n v="60144"/>
    <m/>
    <m/>
    <n v="12864"/>
    <n v="58272"/>
    <m/>
    <m/>
    <n v="9632"/>
    <n v="58768"/>
    <m/>
    <m/>
    <x v="2"/>
    <x v="2"/>
    <s v="InteriorTFLs"/>
    <x v="39"/>
  </r>
  <r>
    <n v="2"/>
    <n v="40"/>
    <n v="10528"/>
    <n v="29824"/>
    <m/>
    <m/>
    <n v="10016"/>
    <n v="35008"/>
    <m/>
    <m/>
    <n v="9312"/>
    <n v="37440"/>
    <m/>
    <m/>
    <n v="11744"/>
    <n v="41808"/>
    <m/>
    <m/>
    <n v="12272"/>
    <n v="39536"/>
    <m/>
    <m/>
    <n v="9872"/>
    <n v="36768"/>
    <m/>
    <m/>
    <n v="7888"/>
    <n v="41664"/>
    <m/>
    <m/>
    <n v="10928"/>
    <n v="39760"/>
    <m/>
    <m/>
    <x v="2"/>
    <x v="2"/>
    <s v="InteriorTFLs"/>
    <x v="39"/>
  </r>
  <r>
    <n v="2"/>
    <n v="40"/>
    <n v="4464"/>
    <n v="67296"/>
    <m/>
    <m/>
    <n v="12624"/>
    <n v="58752"/>
    <m/>
    <m/>
    <n v="12432"/>
    <n v="60832"/>
    <m/>
    <m/>
    <n v="12528"/>
    <n v="59680"/>
    <m/>
    <m/>
    <n v="12256"/>
    <n v="60336"/>
    <m/>
    <m/>
    <n v="12352"/>
    <n v="60320"/>
    <m/>
    <m/>
    <n v="12240"/>
    <n v="60288"/>
    <m/>
    <m/>
    <n v="12368"/>
    <n v="60768"/>
    <m/>
    <m/>
    <x v="2"/>
    <x v="2"/>
    <s v="InteriorTFLs"/>
    <x v="39"/>
  </r>
  <r>
    <n v="2"/>
    <n v="40"/>
    <n v="38320"/>
    <n v="150592"/>
    <m/>
    <m/>
    <n v="68384"/>
    <n v="246416"/>
    <m/>
    <m/>
    <n v="69584"/>
    <n v="250064"/>
    <m/>
    <m/>
    <n v="65488"/>
    <n v="246768"/>
    <m/>
    <m/>
    <n v="71904"/>
    <n v="248896"/>
    <m/>
    <m/>
    <n v="58256"/>
    <n v="242928"/>
    <m/>
    <m/>
    <n v="63008"/>
    <n v="239856"/>
    <m/>
    <m/>
    <n v="57552"/>
    <n v="238544"/>
    <m/>
    <m/>
    <x v="2"/>
    <x v="2"/>
    <s v="InteriorTFLs"/>
    <x v="39"/>
  </r>
  <r>
    <n v="2"/>
    <n v="40"/>
    <n v="63424"/>
    <n v="146928"/>
    <m/>
    <m/>
    <n v="75712"/>
    <n v="176272"/>
    <m/>
    <m/>
    <n v="74640"/>
    <n v="182208"/>
    <m/>
    <m/>
    <n v="74640"/>
    <n v="180864"/>
    <m/>
    <m/>
    <n v="66752"/>
    <n v="175664"/>
    <m/>
    <m/>
    <n v="71280"/>
    <n v="180912"/>
    <m/>
    <m/>
    <n v="79408"/>
    <n v="190000"/>
    <m/>
    <m/>
    <n v="67376"/>
    <n v="172544"/>
    <m/>
    <m/>
    <x v="2"/>
    <x v="2"/>
    <s v="InteriorTFLs"/>
    <x v="39"/>
  </r>
  <r>
    <n v="2"/>
    <n v="40"/>
    <n v="116880"/>
    <n v="288528"/>
    <m/>
    <m/>
    <n v="88928"/>
    <n v="300096"/>
    <m/>
    <m/>
    <n v="89040"/>
    <n v="302160"/>
    <m/>
    <m/>
    <n v="88800"/>
    <n v="315360"/>
    <m/>
    <m/>
    <n v="80128"/>
    <n v="307616"/>
    <m/>
    <m/>
    <n v="97056"/>
    <n v="303840"/>
    <m/>
    <m/>
    <n v="94960"/>
    <n v="324320"/>
    <m/>
    <m/>
    <n v="88624"/>
    <n v="316704"/>
    <m/>
    <m/>
    <x v="2"/>
    <x v="2"/>
    <s v="InteriorTFLs"/>
    <x v="39"/>
  </r>
  <r>
    <n v="2"/>
    <n v="40"/>
    <n v="103392"/>
    <n v="208400"/>
    <m/>
    <m/>
    <n v="125504"/>
    <n v="256720"/>
    <m/>
    <m/>
    <n v="126048"/>
    <n v="256608"/>
    <m/>
    <m/>
    <n v="123904"/>
    <n v="253776"/>
    <m/>
    <m/>
    <n v="116544"/>
    <n v="244576"/>
    <m/>
    <m/>
    <n v="121632"/>
    <n v="253552"/>
    <m/>
    <m/>
    <n v="121200"/>
    <n v="245312"/>
    <m/>
    <m/>
    <n v="120464"/>
    <n v="255216"/>
    <m/>
    <m/>
    <x v="2"/>
    <x v="2"/>
    <s v="InteriorTFLs"/>
    <x v="39"/>
  </r>
  <r>
    <n v="2"/>
    <n v="40"/>
    <n v="365008"/>
    <n v="514592"/>
    <m/>
    <m/>
    <n v="296496"/>
    <n v="549728"/>
    <m/>
    <m/>
    <n v="306192"/>
    <n v="576912"/>
    <m/>
    <m/>
    <n v="297808"/>
    <n v="566704"/>
    <m/>
    <m/>
    <n v="299808"/>
    <n v="569712"/>
    <m/>
    <m/>
    <n v="285552"/>
    <n v="544064"/>
    <m/>
    <m/>
    <n v="292480"/>
    <n v="549872"/>
    <m/>
    <m/>
    <n v="300880"/>
    <n v="558496"/>
    <m/>
    <m/>
    <x v="2"/>
    <x v="2"/>
    <s v="InteriorTFLs"/>
    <x v="39"/>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2"/>
    <n v="41"/>
    <n v="0"/>
    <n v="0"/>
    <m/>
    <m/>
    <n v="0"/>
    <n v="0"/>
    <m/>
    <m/>
    <n v="0"/>
    <n v="0"/>
    <m/>
    <m/>
    <n v="0"/>
    <n v="0"/>
    <m/>
    <m/>
    <n v="0"/>
    <n v="0"/>
    <m/>
    <m/>
    <n v="0"/>
    <n v="0"/>
    <m/>
    <m/>
    <n v="0"/>
    <n v="0"/>
    <m/>
    <m/>
    <n v="0"/>
    <n v="0"/>
    <m/>
    <m/>
    <x v="2"/>
    <x v="3"/>
    <s v="CoastTFLs"/>
    <x v="40"/>
  </r>
  <r>
    <n v="3"/>
    <n v="1"/>
    <n v="168752"/>
    <n v="442656"/>
    <m/>
    <m/>
    <n v="293488"/>
    <n v="842576"/>
    <m/>
    <m/>
    <n v="298176"/>
    <n v="858864"/>
    <m/>
    <m/>
    <n v="302768"/>
    <n v="889760"/>
    <m/>
    <m/>
    <n v="296880"/>
    <n v="880928"/>
    <m/>
    <m/>
    <n v="307856"/>
    <n v="885744"/>
    <m/>
    <m/>
    <n v="294032"/>
    <n v="878880"/>
    <m/>
    <m/>
    <n v="308944"/>
    <n v="892704"/>
    <m/>
    <m/>
    <x v="3"/>
    <x v="0"/>
    <s v="100MileHouse"/>
    <x v="0"/>
  </r>
  <r>
    <n v="3"/>
    <n v="2"/>
    <n v="35648"/>
    <n v="126640"/>
    <m/>
    <m/>
    <n v="53472"/>
    <n v="197296"/>
    <m/>
    <m/>
    <n v="60336"/>
    <n v="212624"/>
    <m/>
    <m/>
    <n v="60624"/>
    <n v="209328"/>
    <m/>
    <m/>
    <n v="59808"/>
    <n v="202992"/>
    <m/>
    <m/>
    <n v="61568"/>
    <n v="203920"/>
    <m/>
    <m/>
    <n v="63616"/>
    <n v="219424"/>
    <m/>
    <m/>
    <n v="62368"/>
    <n v="208528"/>
    <m/>
    <m/>
    <x v="3"/>
    <x v="0"/>
    <s v="Arrow"/>
    <x v="1"/>
  </r>
  <r>
    <n v="3"/>
    <n v="3"/>
    <n v="0"/>
    <n v="0"/>
    <m/>
    <m/>
    <n v="0"/>
    <n v="0"/>
    <m/>
    <m/>
    <n v="0"/>
    <n v="0"/>
    <m/>
    <m/>
    <n v="0"/>
    <n v="0"/>
    <m/>
    <m/>
    <n v="0"/>
    <n v="0"/>
    <m/>
    <m/>
    <n v="0"/>
    <n v="0"/>
    <m/>
    <m/>
    <n v="0"/>
    <n v="0"/>
    <m/>
    <m/>
    <n v="0"/>
    <n v="0"/>
    <m/>
    <m/>
    <x v="3"/>
    <x v="1"/>
    <s v="Arrowsmith"/>
    <x v="2"/>
  </r>
  <r>
    <n v="3"/>
    <n v="4"/>
    <n v="928"/>
    <n v="11232"/>
    <m/>
    <m/>
    <n v="4848"/>
    <n v="23248"/>
    <m/>
    <m/>
    <n v="4816"/>
    <n v="23488"/>
    <m/>
    <m/>
    <n v="4256"/>
    <n v="23856"/>
    <m/>
    <m/>
    <n v="4496"/>
    <n v="22928"/>
    <m/>
    <m/>
    <n v="4448"/>
    <n v="21456"/>
    <m/>
    <m/>
    <n v="4240"/>
    <n v="24320"/>
    <m/>
    <m/>
    <n v="4688"/>
    <n v="24704"/>
    <m/>
    <m/>
    <x v="3"/>
    <x v="0"/>
    <s v="Boundary"/>
    <x v="3"/>
  </r>
  <r>
    <n v="3"/>
    <n v="5"/>
    <n v="17344"/>
    <n v="131648"/>
    <m/>
    <m/>
    <n v="28592"/>
    <n v="205808"/>
    <m/>
    <m/>
    <n v="24544"/>
    <n v="206768"/>
    <m/>
    <m/>
    <n v="21920"/>
    <n v="203216"/>
    <m/>
    <m/>
    <n v="26176"/>
    <n v="208304"/>
    <m/>
    <m/>
    <n v="23568"/>
    <n v="208400"/>
    <m/>
    <m/>
    <n v="24224"/>
    <n v="206816"/>
    <m/>
    <m/>
    <n v="21808"/>
    <n v="202944"/>
    <m/>
    <m/>
    <x v="3"/>
    <x v="0"/>
    <s v="Bulkley"/>
    <x v="4"/>
  </r>
  <r>
    <n v="3"/>
    <n v="6"/>
    <n v="0"/>
    <n v="64"/>
    <m/>
    <m/>
    <n v="0"/>
    <n v="352"/>
    <m/>
    <m/>
    <n v="0"/>
    <n v="352"/>
    <m/>
    <m/>
    <n v="0"/>
    <n v="352"/>
    <m/>
    <m/>
    <n v="0"/>
    <n v="352"/>
    <m/>
    <m/>
    <n v="0"/>
    <n v="352"/>
    <m/>
    <m/>
    <n v="0"/>
    <n v="352"/>
    <m/>
    <m/>
    <n v="0"/>
    <n v="352"/>
    <m/>
    <m/>
    <x v="3"/>
    <x v="1"/>
    <s v="Cassiar"/>
    <x v="5"/>
  </r>
  <r>
    <n v="3"/>
    <n v="7"/>
    <n v="0"/>
    <n v="0"/>
    <m/>
    <m/>
    <n v="0"/>
    <n v="0"/>
    <m/>
    <m/>
    <n v="0"/>
    <n v="0"/>
    <m/>
    <m/>
    <n v="0"/>
    <n v="0"/>
    <m/>
    <m/>
    <n v="0"/>
    <n v="0"/>
    <m/>
    <m/>
    <n v="0"/>
    <n v="0"/>
    <m/>
    <m/>
    <n v="0"/>
    <n v="0"/>
    <m/>
    <m/>
    <n v="0"/>
    <n v="0"/>
    <m/>
    <m/>
    <x v="3"/>
    <x v="1"/>
    <s v="Cranberry"/>
    <x v="6"/>
  </r>
  <r>
    <n v="3"/>
    <n v="8"/>
    <n v="61456"/>
    <n v="152144"/>
    <m/>
    <m/>
    <n v="112096"/>
    <n v="344352"/>
    <m/>
    <m/>
    <n v="117296"/>
    <n v="347264"/>
    <m/>
    <m/>
    <n v="120304"/>
    <n v="352368"/>
    <m/>
    <m/>
    <n v="113600"/>
    <n v="337984"/>
    <m/>
    <m/>
    <n v="120512"/>
    <n v="354304"/>
    <m/>
    <m/>
    <n v="117024"/>
    <n v="347584"/>
    <m/>
    <m/>
    <n v="114208"/>
    <n v="367328"/>
    <m/>
    <m/>
    <x v="3"/>
    <x v="0"/>
    <s v="Cranbrook"/>
    <x v="7"/>
  </r>
  <r>
    <n v="3"/>
    <n v="9"/>
    <n v="208"/>
    <n v="2736"/>
    <m/>
    <m/>
    <n v="144"/>
    <n v="5424"/>
    <m/>
    <m/>
    <n v="304"/>
    <n v="6128"/>
    <m/>
    <m/>
    <n v="144"/>
    <n v="6208"/>
    <m/>
    <m/>
    <n v="144"/>
    <n v="5680"/>
    <m/>
    <m/>
    <n v="144"/>
    <n v="6000"/>
    <m/>
    <m/>
    <n v="272"/>
    <n v="4912"/>
    <m/>
    <m/>
    <n v="144"/>
    <n v="5408"/>
    <m/>
    <m/>
    <x v="3"/>
    <x v="0"/>
    <s v="DawsonCreek"/>
    <x v="8"/>
  </r>
  <r>
    <n v="3"/>
    <n v="10"/>
    <n v="0"/>
    <n v="0"/>
    <m/>
    <m/>
    <n v="0"/>
    <n v="0"/>
    <m/>
    <m/>
    <n v="0"/>
    <n v="0"/>
    <m/>
    <m/>
    <n v="0"/>
    <n v="0"/>
    <m/>
    <m/>
    <n v="0"/>
    <n v="0"/>
    <m/>
    <m/>
    <n v="0"/>
    <n v="0"/>
    <m/>
    <m/>
    <n v="0"/>
    <n v="0"/>
    <m/>
    <m/>
    <n v="0"/>
    <n v="0"/>
    <m/>
    <m/>
    <x v="3"/>
    <x v="1"/>
    <s v="FortNelson"/>
    <x v="9"/>
  </r>
  <r>
    <n v="3"/>
    <n v="11"/>
    <n v="2080"/>
    <n v="3072"/>
    <m/>
    <m/>
    <n v="4464"/>
    <n v="5584"/>
    <m/>
    <m/>
    <n v="3568"/>
    <n v="5808"/>
    <m/>
    <m/>
    <n v="3360"/>
    <n v="5392"/>
    <m/>
    <m/>
    <n v="4048"/>
    <n v="5760"/>
    <m/>
    <m/>
    <n v="3040"/>
    <n v="5056"/>
    <m/>
    <m/>
    <n v="3504"/>
    <n v="4896"/>
    <m/>
    <m/>
    <n v="4304"/>
    <n v="6448"/>
    <m/>
    <m/>
    <x v="3"/>
    <x v="1"/>
    <s v="Fraser"/>
    <x v="10"/>
  </r>
  <r>
    <n v="3"/>
    <n v="12"/>
    <n v="1086000"/>
    <n v="3710720"/>
    <m/>
    <m/>
    <n v="1307184"/>
    <n v="4723280"/>
    <m/>
    <m/>
    <n v="1262400"/>
    <n v="4660896"/>
    <m/>
    <m/>
    <n v="1276608"/>
    <n v="4666864"/>
    <m/>
    <m/>
    <n v="1274608"/>
    <n v="4685488"/>
    <m/>
    <m/>
    <n v="1268032"/>
    <n v="4660192"/>
    <m/>
    <m/>
    <n v="1238640"/>
    <n v="4648496"/>
    <m/>
    <m/>
    <n v="1242032"/>
    <n v="4643424"/>
    <m/>
    <m/>
    <x v="3"/>
    <x v="0"/>
    <s v="FtStJames"/>
    <x v="11"/>
  </r>
  <r>
    <n v="3"/>
    <n v="13"/>
    <n v="0"/>
    <n v="32"/>
    <m/>
    <m/>
    <n v="0"/>
    <n v="80"/>
    <m/>
    <m/>
    <n v="0"/>
    <n v="80"/>
    <m/>
    <m/>
    <n v="0"/>
    <n v="128"/>
    <m/>
    <m/>
    <n v="0"/>
    <n v="128"/>
    <m/>
    <m/>
    <n v="0"/>
    <n v="128"/>
    <m/>
    <m/>
    <n v="0"/>
    <n v="128"/>
    <m/>
    <m/>
    <n v="0"/>
    <n v="128"/>
    <m/>
    <m/>
    <x v="3"/>
    <x v="1"/>
    <s v="FtStJohn"/>
    <x v="12"/>
  </r>
  <r>
    <n v="3"/>
    <n v="14"/>
    <n v="25808"/>
    <n v="190144"/>
    <m/>
    <m/>
    <n v="39104"/>
    <n v="223808"/>
    <m/>
    <m/>
    <n v="39440"/>
    <n v="235536"/>
    <m/>
    <m/>
    <n v="38864"/>
    <n v="235072"/>
    <m/>
    <m/>
    <n v="40000"/>
    <n v="230112"/>
    <m/>
    <m/>
    <n v="39808"/>
    <n v="228560"/>
    <m/>
    <m/>
    <n v="39680"/>
    <n v="235664"/>
    <m/>
    <m/>
    <n v="35792"/>
    <n v="228976"/>
    <m/>
    <m/>
    <x v="3"/>
    <x v="0"/>
    <s v="Golden"/>
    <x v="13"/>
  </r>
  <r>
    <n v="3"/>
    <n v="15"/>
    <n v="18912"/>
    <n v="76176"/>
    <m/>
    <m/>
    <n v="45808"/>
    <n v="150448"/>
    <m/>
    <m/>
    <n v="40160"/>
    <n v="139520"/>
    <m/>
    <m/>
    <n v="45424"/>
    <n v="144880"/>
    <m/>
    <m/>
    <n v="40320"/>
    <n v="145408"/>
    <m/>
    <m/>
    <n v="43968"/>
    <n v="149904"/>
    <m/>
    <m/>
    <n v="45248"/>
    <n v="150272"/>
    <m/>
    <m/>
    <n v="43600"/>
    <n v="160048"/>
    <m/>
    <m/>
    <x v="3"/>
    <x v="0"/>
    <s v="Invermere"/>
    <x v="14"/>
  </r>
  <r>
    <n v="3"/>
    <n v="16"/>
    <n v="256"/>
    <n v="1632"/>
    <m/>
    <m/>
    <n v="160"/>
    <n v="512"/>
    <m/>
    <m/>
    <n v="192"/>
    <n v="1568"/>
    <m/>
    <m/>
    <n v="160"/>
    <n v="592"/>
    <m/>
    <m/>
    <n v="0"/>
    <n v="384"/>
    <m/>
    <m/>
    <n v="0"/>
    <n v="1376"/>
    <m/>
    <m/>
    <n v="192"/>
    <n v="1952"/>
    <m/>
    <m/>
    <n v="192"/>
    <n v="1712"/>
    <m/>
    <m/>
    <x v="3"/>
    <x v="1"/>
    <s v="Kalum"/>
    <x v="15"/>
  </r>
  <r>
    <n v="3"/>
    <n v="17"/>
    <n v="398368"/>
    <n v="817648"/>
    <m/>
    <m/>
    <n v="470816"/>
    <n v="1044224"/>
    <m/>
    <m/>
    <n v="477440"/>
    <n v="1065568"/>
    <m/>
    <m/>
    <n v="493968"/>
    <n v="1094304"/>
    <m/>
    <m/>
    <n v="461680"/>
    <n v="1065824"/>
    <m/>
    <m/>
    <n v="487216"/>
    <n v="1089280"/>
    <m/>
    <m/>
    <n v="481824"/>
    <n v="1080656"/>
    <m/>
    <m/>
    <n v="471936"/>
    <n v="1067008"/>
    <m/>
    <m/>
    <x v="3"/>
    <x v="0"/>
    <s v="Kamloops"/>
    <x v="16"/>
  </r>
  <r>
    <n v="3"/>
    <n v="18"/>
    <n v="0"/>
    <n v="0"/>
    <m/>
    <m/>
    <n v="0"/>
    <n v="0"/>
    <m/>
    <m/>
    <n v="0"/>
    <n v="0"/>
    <m/>
    <m/>
    <n v="0"/>
    <n v="0"/>
    <m/>
    <m/>
    <n v="0"/>
    <n v="0"/>
    <m/>
    <m/>
    <n v="0"/>
    <n v="0"/>
    <m/>
    <m/>
    <n v="0"/>
    <n v="0"/>
    <m/>
    <m/>
    <n v="0"/>
    <n v="0"/>
    <m/>
    <m/>
    <x v="3"/>
    <x v="1"/>
    <s v="Kingcome"/>
    <x v="17"/>
  </r>
  <r>
    <n v="3"/>
    <n v="19"/>
    <n v="352"/>
    <n v="3200"/>
    <m/>
    <m/>
    <n v="336"/>
    <n v="3792"/>
    <m/>
    <m/>
    <n v="80"/>
    <n v="704"/>
    <m/>
    <m/>
    <n v="336"/>
    <n v="2272"/>
    <m/>
    <m/>
    <n v="368"/>
    <n v="4000"/>
    <m/>
    <m/>
    <n v="304"/>
    <n v="2800"/>
    <m/>
    <m/>
    <n v="304"/>
    <n v="4128"/>
    <m/>
    <m/>
    <n v="288"/>
    <n v="1200"/>
    <m/>
    <m/>
    <x v="3"/>
    <x v="1"/>
    <s v="Kispiox"/>
    <x v="18"/>
  </r>
  <r>
    <n v="3"/>
    <n v="20"/>
    <n v="25808"/>
    <n v="55312"/>
    <m/>
    <m/>
    <n v="50672"/>
    <n v="110576"/>
    <m/>
    <m/>
    <n v="48720"/>
    <n v="110096"/>
    <m/>
    <m/>
    <n v="48928"/>
    <n v="111056"/>
    <m/>
    <m/>
    <n v="52384"/>
    <n v="112896"/>
    <m/>
    <m/>
    <n v="48944"/>
    <n v="116736"/>
    <m/>
    <m/>
    <n v="47744"/>
    <n v="107712"/>
    <m/>
    <m/>
    <n v="51184"/>
    <n v="112320"/>
    <m/>
    <m/>
    <x v="3"/>
    <x v="0"/>
    <s v="KootenayLake"/>
    <x v="19"/>
  </r>
  <r>
    <n v="3"/>
    <n v="21"/>
    <n v="6014704"/>
    <n v="9196704"/>
    <m/>
    <m/>
    <n v="6107136"/>
    <n v="9154704"/>
    <m/>
    <m/>
    <n v="5935104"/>
    <n v="8977728"/>
    <m/>
    <m/>
    <n v="5989440"/>
    <n v="9021040"/>
    <m/>
    <m/>
    <n v="5923024"/>
    <n v="8930576"/>
    <m/>
    <m/>
    <n v="5929968"/>
    <n v="8890384"/>
    <m/>
    <m/>
    <n v="5909504"/>
    <n v="8934992"/>
    <m/>
    <m/>
    <n v="5867440"/>
    <n v="8834576"/>
    <m/>
    <m/>
    <x v="3"/>
    <x v="0"/>
    <s v="Lakes"/>
    <x v="20"/>
  </r>
  <r>
    <n v="3"/>
    <n v="22"/>
    <n v="28944"/>
    <n v="62752"/>
    <m/>
    <m/>
    <n v="48256"/>
    <n v="113360"/>
    <m/>
    <m/>
    <n v="50944"/>
    <n v="117904"/>
    <m/>
    <m/>
    <n v="46000"/>
    <n v="113728"/>
    <m/>
    <m/>
    <n v="53984"/>
    <n v="123856"/>
    <m/>
    <m/>
    <n v="51168"/>
    <n v="118720"/>
    <m/>
    <m/>
    <n v="51424"/>
    <n v="122096"/>
    <m/>
    <m/>
    <n v="45584"/>
    <n v="106656"/>
    <m/>
    <m/>
    <x v="3"/>
    <x v="0"/>
    <s v="Lillooet"/>
    <x v="21"/>
  </r>
  <r>
    <n v="3"/>
    <n v="23"/>
    <n v="66464"/>
    <n v="214064"/>
    <m/>
    <m/>
    <n v="68992"/>
    <n v="308688"/>
    <m/>
    <m/>
    <n v="69808"/>
    <n v="320720"/>
    <m/>
    <m/>
    <n v="74096"/>
    <n v="322160"/>
    <m/>
    <m/>
    <n v="70720"/>
    <n v="321856"/>
    <m/>
    <m/>
    <n v="78688"/>
    <n v="330224"/>
    <m/>
    <m/>
    <n v="71904"/>
    <n v="325648"/>
    <m/>
    <m/>
    <n v="69088"/>
    <n v="321200"/>
    <m/>
    <m/>
    <x v="3"/>
    <x v="0"/>
    <s v="Mackenzie"/>
    <x v="22"/>
  </r>
  <r>
    <n v="3"/>
    <n v="24"/>
    <n v="278576"/>
    <n v="1022192"/>
    <m/>
    <m/>
    <n v="305920"/>
    <n v="1195968"/>
    <m/>
    <m/>
    <n v="304480"/>
    <n v="1228288"/>
    <m/>
    <m/>
    <n v="306256"/>
    <n v="1210400"/>
    <m/>
    <m/>
    <n v="307680"/>
    <n v="1205568"/>
    <m/>
    <m/>
    <n v="313072"/>
    <n v="1237264"/>
    <m/>
    <m/>
    <n v="295856"/>
    <n v="1215728"/>
    <m/>
    <m/>
    <n v="301232"/>
    <n v="1208544"/>
    <m/>
    <m/>
    <x v="3"/>
    <x v="0"/>
    <s v="Merritt"/>
    <x v="23"/>
  </r>
  <r>
    <n v="3"/>
    <n v="25"/>
    <n v="6576"/>
    <n v="10816"/>
    <m/>
    <m/>
    <n v="8224"/>
    <n v="10976"/>
    <m/>
    <m/>
    <n v="9376"/>
    <n v="15728"/>
    <m/>
    <m/>
    <n v="6880"/>
    <n v="12464"/>
    <m/>
    <m/>
    <n v="7440"/>
    <n v="19104"/>
    <m/>
    <m/>
    <n v="6992"/>
    <n v="12352"/>
    <m/>
    <m/>
    <n v="8464"/>
    <n v="12048"/>
    <m/>
    <m/>
    <n v="10800"/>
    <n v="18992"/>
    <m/>
    <m/>
    <x v="3"/>
    <x v="1"/>
    <s v="MidCoast"/>
    <x v="24"/>
  </r>
  <r>
    <n v="3"/>
    <n v="26"/>
    <n v="255504"/>
    <n v="1667392"/>
    <m/>
    <m/>
    <n v="372640"/>
    <n v="2210928"/>
    <m/>
    <m/>
    <n v="341920"/>
    <n v="2198208"/>
    <m/>
    <m/>
    <n v="340048"/>
    <n v="2202640"/>
    <m/>
    <m/>
    <n v="332560"/>
    <n v="2168448"/>
    <m/>
    <m/>
    <n v="320176"/>
    <n v="2154704"/>
    <m/>
    <m/>
    <n v="333680"/>
    <n v="2157712"/>
    <m/>
    <m/>
    <n v="326544"/>
    <n v="2161328"/>
    <m/>
    <m/>
    <x v="3"/>
    <x v="0"/>
    <s v="Morice"/>
    <x v="25"/>
  </r>
  <r>
    <n v="3"/>
    <n v="27"/>
    <n v="320"/>
    <n v="1888"/>
    <m/>
    <m/>
    <n v="128"/>
    <n v="2336"/>
    <m/>
    <m/>
    <n v="512"/>
    <n v="2720"/>
    <m/>
    <m/>
    <n v="128"/>
    <n v="2336"/>
    <m/>
    <m/>
    <n v="512"/>
    <n v="2720"/>
    <m/>
    <m/>
    <n v="256"/>
    <n v="2464"/>
    <m/>
    <m/>
    <n v="128"/>
    <n v="2336"/>
    <m/>
    <m/>
    <n v="512"/>
    <n v="2720"/>
    <m/>
    <m/>
    <x v="3"/>
    <x v="1"/>
    <s v="Nass"/>
    <x v="26"/>
  </r>
  <r>
    <n v="3"/>
    <n v="28"/>
    <n v="0"/>
    <n v="0"/>
    <m/>
    <m/>
    <n v="0"/>
    <n v="0"/>
    <m/>
    <m/>
    <n v="0"/>
    <n v="0"/>
    <m/>
    <m/>
    <n v="0"/>
    <n v="0"/>
    <m/>
    <m/>
    <n v="0"/>
    <n v="0"/>
    <m/>
    <m/>
    <n v="0"/>
    <n v="0"/>
    <m/>
    <m/>
    <n v="0"/>
    <n v="0"/>
    <m/>
    <m/>
    <n v="0"/>
    <n v="0"/>
    <m/>
    <m/>
    <x v="3"/>
    <x v="1"/>
    <s v="NorthCoast"/>
    <x v="27"/>
  </r>
  <r>
    <n v="3"/>
    <n v="29"/>
    <n v="134400"/>
    <n v="359968"/>
    <m/>
    <m/>
    <n v="173088"/>
    <n v="460400"/>
    <m/>
    <m/>
    <n v="166912"/>
    <n v="454352"/>
    <m/>
    <m/>
    <n v="173344"/>
    <n v="467056"/>
    <m/>
    <m/>
    <n v="170032"/>
    <n v="455744"/>
    <m/>
    <m/>
    <n v="165808"/>
    <n v="469328"/>
    <m/>
    <m/>
    <n v="170032"/>
    <n v="459584"/>
    <m/>
    <m/>
    <n v="161248"/>
    <n v="461104"/>
    <m/>
    <m/>
    <x v="3"/>
    <x v="0"/>
    <s v="Okanagan"/>
    <x v="28"/>
  </r>
  <r>
    <n v="3"/>
    <n v="30"/>
    <n v="2933136"/>
    <n v="4682352"/>
    <m/>
    <m/>
    <n v="2930864"/>
    <n v="4662256"/>
    <m/>
    <m/>
    <n v="2870016"/>
    <n v="4574848"/>
    <m/>
    <m/>
    <n v="2877648"/>
    <n v="4570736"/>
    <m/>
    <m/>
    <n v="2810704"/>
    <n v="4474352"/>
    <m/>
    <m/>
    <n v="2840080"/>
    <n v="4520064"/>
    <m/>
    <m/>
    <n v="2825600"/>
    <n v="4509664"/>
    <m/>
    <m/>
    <n v="2844224"/>
    <n v="4507360"/>
    <m/>
    <m/>
    <x v="3"/>
    <x v="0"/>
    <s v="PrinceGeorge"/>
    <x v="29"/>
  </r>
  <r>
    <n v="3"/>
    <n v="31"/>
    <n v="0"/>
    <n v="0"/>
    <m/>
    <m/>
    <n v="0"/>
    <n v="0"/>
    <m/>
    <m/>
    <n v="0"/>
    <n v="0"/>
    <m/>
    <m/>
    <n v="0"/>
    <n v="0"/>
    <m/>
    <m/>
    <n v="0"/>
    <n v="0"/>
    <m/>
    <m/>
    <n v="0"/>
    <n v="0"/>
    <m/>
    <m/>
    <n v="0"/>
    <n v="0"/>
    <m/>
    <m/>
    <n v="0"/>
    <n v="0"/>
    <m/>
    <m/>
    <x v="3"/>
    <x v="1"/>
    <s v="QueenCharlotte"/>
    <x v="30"/>
  </r>
  <r>
    <n v="3"/>
    <n v="32"/>
    <n v="6637600"/>
    <n v="11531808"/>
    <m/>
    <m/>
    <n v="6432912"/>
    <n v="11846448"/>
    <m/>
    <m/>
    <n v="6358528"/>
    <n v="11685424"/>
    <m/>
    <m/>
    <n v="6245296"/>
    <n v="11678464"/>
    <m/>
    <m/>
    <n v="6313136"/>
    <n v="11712496"/>
    <m/>
    <m/>
    <n v="6280416"/>
    <n v="11703920"/>
    <m/>
    <m/>
    <n v="6289504"/>
    <n v="11664336"/>
    <m/>
    <m/>
    <n v="6265632"/>
    <n v="11652496"/>
    <m/>
    <m/>
    <x v="3"/>
    <x v="0"/>
    <s v="Quesnel"/>
    <x v="31"/>
  </r>
  <r>
    <n v="3"/>
    <n v="33"/>
    <n v="0"/>
    <n v="128"/>
    <m/>
    <m/>
    <n v="128"/>
    <n v="240"/>
    <m/>
    <m/>
    <n v="128"/>
    <n v="240"/>
    <m/>
    <m/>
    <n v="128"/>
    <n v="448"/>
    <m/>
    <m/>
    <n v="128"/>
    <n v="448"/>
    <m/>
    <m/>
    <n v="128"/>
    <n v="240"/>
    <m/>
    <m/>
    <n v="128"/>
    <n v="240"/>
    <m/>
    <m/>
    <n v="128"/>
    <n v="448"/>
    <m/>
    <m/>
    <x v="3"/>
    <x v="1"/>
    <s v="Revelstoke"/>
    <x v="32"/>
  </r>
  <r>
    <n v="3"/>
    <n v="34"/>
    <n v="62928"/>
    <n v="172848"/>
    <m/>
    <m/>
    <n v="65632"/>
    <n v="198512"/>
    <m/>
    <m/>
    <n v="64976"/>
    <n v="207744"/>
    <m/>
    <m/>
    <n v="65120"/>
    <n v="208736"/>
    <m/>
    <m/>
    <n v="63808"/>
    <n v="193648"/>
    <m/>
    <m/>
    <n v="66256"/>
    <n v="205136"/>
    <m/>
    <m/>
    <n v="64992"/>
    <n v="200096"/>
    <m/>
    <m/>
    <n v="63104"/>
    <n v="199072"/>
    <m/>
    <m/>
    <x v="3"/>
    <x v="0"/>
    <s v="RobsonValley"/>
    <x v="33"/>
  </r>
  <r>
    <n v="3"/>
    <n v="35"/>
    <n v="17440"/>
    <n v="74688"/>
    <m/>
    <m/>
    <n v="24144"/>
    <n v="88064"/>
    <m/>
    <m/>
    <n v="21792"/>
    <n v="93488"/>
    <m/>
    <m/>
    <n v="22464"/>
    <n v="89632"/>
    <m/>
    <m/>
    <n v="22320"/>
    <n v="93904"/>
    <m/>
    <m/>
    <n v="23312"/>
    <n v="95168"/>
    <m/>
    <m/>
    <n v="23456"/>
    <n v="88032"/>
    <m/>
    <m/>
    <n v="23808"/>
    <n v="93952"/>
    <m/>
    <m/>
    <x v="3"/>
    <x v="1"/>
    <s v="Soo"/>
    <x v="34"/>
  </r>
  <r>
    <n v="3"/>
    <n v="36"/>
    <n v="0"/>
    <n v="0"/>
    <m/>
    <m/>
    <n v="0"/>
    <n v="0"/>
    <m/>
    <m/>
    <n v="0"/>
    <n v="0"/>
    <m/>
    <m/>
    <n v="0"/>
    <n v="0"/>
    <m/>
    <m/>
    <n v="0"/>
    <n v="0"/>
    <m/>
    <m/>
    <n v="0"/>
    <n v="0"/>
    <m/>
    <m/>
    <n v="0"/>
    <n v="0"/>
    <m/>
    <m/>
    <n v="0"/>
    <n v="0"/>
    <m/>
    <m/>
    <x v="3"/>
    <x v="1"/>
    <s v="Strathcona"/>
    <x v="35"/>
  </r>
  <r>
    <n v="3"/>
    <n v="37"/>
    <n v="0"/>
    <n v="0"/>
    <m/>
    <m/>
    <n v="0"/>
    <n v="0"/>
    <m/>
    <m/>
    <n v="0"/>
    <n v="0"/>
    <m/>
    <m/>
    <n v="0"/>
    <n v="0"/>
    <m/>
    <m/>
    <n v="0"/>
    <n v="0"/>
    <m/>
    <m/>
    <n v="0"/>
    <n v="0"/>
    <m/>
    <m/>
    <n v="0"/>
    <n v="0"/>
    <m/>
    <m/>
    <n v="0"/>
    <n v="0"/>
    <m/>
    <m/>
    <x v="3"/>
    <x v="1"/>
    <s v="SunshineCoast"/>
    <x v="36"/>
  </r>
  <r>
    <n v="3"/>
    <n v="38"/>
    <n v="7000144"/>
    <n v="9311760"/>
    <m/>
    <m/>
    <n v="6488976"/>
    <n v="8524064"/>
    <m/>
    <m/>
    <n v="6383776"/>
    <n v="8424048"/>
    <m/>
    <m/>
    <n v="6361712"/>
    <n v="8422336"/>
    <m/>
    <m/>
    <n v="6288576"/>
    <n v="8354864"/>
    <m/>
    <m/>
    <n v="6316096"/>
    <n v="8378576"/>
    <m/>
    <m/>
    <n v="6279920"/>
    <n v="8361424"/>
    <m/>
    <m/>
    <n v="6232496"/>
    <n v="8281104"/>
    <m/>
    <m/>
    <x v="3"/>
    <x v="0"/>
    <s v="Vanderhoof"/>
    <x v="37"/>
  </r>
  <r>
    <n v="3"/>
    <n v="39"/>
    <n v="1831680"/>
    <n v="3466208"/>
    <m/>
    <m/>
    <n v="2152032"/>
    <n v="4035840"/>
    <m/>
    <m/>
    <n v="2080128"/>
    <n v="3974640"/>
    <m/>
    <m/>
    <n v="2134720"/>
    <n v="4114368"/>
    <m/>
    <m/>
    <n v="2118272"/>
    <n v="4099744"/>
    <m/>
    <m/>
    <n v="2137728"/>
    <n v="4128832"/>
    <m/>
    <m/>
    <n v="2116320"/>
    <n v="4075104"/>
    <m/>
    <m/>
    <n v="2113568"/>
    <n v="4081120"/>
    <m/>
    <m/>
    <x v="3"/>
    <x v="0"/>
    <s v="WilliamsLake"/>
    <x v="38"/>
  </r>
  <r>
    <n v="3"/>
    <n v="40"/>
    <n v="0"/>
    <n v="4640"/>
    <m/>
    <m/>
    <n v="0"/>
    <n v="1280"/>
    <m/>
    <m/>
    <n v="0"/>
    <n v="1280"/>
    <m/>
    <m/>
    <n v="0"/>
    <n v="1280"/>
    <m/>
    <m/>
    <n v="0"/>
    <n v="1280"/>
    <m/>
    <m/>
    <n v="0"/>
    <n v="1280"/>
    <m/>
    <m/>
    <n v="0"/>
    <n v="1280"/>
    <m/>
    <m/>
    <n v="0"/>
    <n v="1280"/>
    <m/>
    <m/>
    <x v="3"/>
    <x v="2"/>
    <s v="InteriorTFLs"/>
    <x v="39"/>
  </r>
  <r>
    <n v="3"/>
    <n v="40"/>
    <n v="0"/>
    <n v="336"/>
    <m/>
    <m/>
    <n v="0"/>
    <n v="656"/>
    <m/>
    <m/>
    <n v="0"/>
    <n v="656"/>
    <m/>
    <m/>
    <n v="0"/>
    <n v="816"/>
    <m/>
    <m/>
    <n v="0"/>
    <n v="816"/>
    <m/>
    <m/>
    <n v="0"/>
    <n v="816"/>
    <m/>
    <m/>
    <n v="0"/>
    <n v="816"/>
    <m/>
    <m/>
    <n v="0"/>
    <n v="816"/>
    <m/>
    <m/>
    <x v="3"/>
    <x v="2"/>
    <s v="InteriorTFLs"/>
    <x v="39"/>
  </r>
  <r>
    <n v="3"/>
    <n v="40"/>
    <n v="0"/>
    <n v="0"/>
    <m/>
    <m/>
    <n v="0"/>
    <n v="0"/>
    <m/>
    <m/>
    <n v="0"/>
    <n v="0"/>
    <m/>
    <m/>
    <n v="0"/>
    <n v="0"/>
    <m/>
    <m/>
    <n v="0"/>
    <n v="0"/>
    <m/>
    <m/>
    <n v="0"/>
    <n v="0"/>
    <m/>
    <m/>
    <n v="0"/>
    <n v="0"/>
    <m/>
    <m/>
    <n v="0"/>
    <n v="0"/>
    <m/>
    <m/>
    <x v="3"/>
    <x v="2"/>
    <s v="InteriorTFLs"/>
    <x v="39"/>
  </r>
  <r>
    <n v="3"/>
    <n v="40"/>
    <n v="0"/>
    <n v="0"/>
    <m/>
    <m/>
    <n v="0"/>
    <n v="0"/>
    <m/>
    <m/>
    <n v="0"/>
    <n v="0"/>
    <m/>
    <m/>
    <n v="0"/>
    <n v="0"/>
    <m/>
    <m/>
    <n v="0"/>
    <n v="0"/>
    <m/>
    <m/>
    <n v="0"/>
    <n v="0"/>
    <m/>
    <m/>
    <n v="0"/>
    <n v="0"/>
    <m/>
    <m/>
    <n v="0"/>
    <n v="0"/>
    <m/>
    <m/>
    <x v="3"/>
    <x v="2"/>
    <s v="InteriorTFLs"/>
    <x v="39"/>
  </r>
  <r>
    <n v="3"/>
    <n v="40"/>
    <n v="0"/>
    <n v="0"/>
    <m/>
    <m/>
    <n v="0"/>
    <n v="0"/>
    <m/>
    <m/>
    <n v="0"/>
    <n v="0"/>
    <m/>
    <m/>
    <n v="0"/>
    <n v="0"/>
    <m/>
    <m/>
    <n v="0"/>
    <n v="0"/>
    <m/>
    <m/>
    <n v="0"/>
    <n v="0"/>
    <m/>
    <m/>
    <n v="0"/>
    <n v="0"/>
    <m/>
    <m/>
    <n v="0"/>
    <n v="0"/>
    <m/>
    <m/>
    <x v="3"/>
    <x v="2"/>
    <s v="InteriorTFLs"/>
    <x v="39"/>
  </r>
  <r>
    <n v="3"/>
    <n v="40"/>
    <n v="0"/>
    <n v="0"/>
    <m/>
    <m/>
    <n v="0"/>
    <n v="0"/>
    <m/>
    <m/>
    <n v="0"/>
    <n v="0"/>
    <m/>
    <m/>
    <n v="0"/>
    <n v="0"/>
    <m/>
    <m/>
    <n v="0"/>
    <n v="0"/>
    <m/>
    <m/>
    <n v="0"/>
    <n v="0"/>
    <m/>
    <m/>
    <n v="0"/>
    <n v="0"/>
    <m/>
    <m/>
    <n v="0"/>
    <n v="0"/>
    <m/>
    <m/>
    <x v="3"/>
    <x v="2"/>
    <s v="InteriorTFLs"/>
    <x v="39"/>
  </r>
  <r>
    <n v="3"/>
    <n v="40"/>
    <n v="0"/>
    <n v="512"/>
    <m/>
    <m/>
    <n v="0"/>
    <n v="1168"/>
    <m/>
    <m/>
    <n v="0"/>
    <n v="1040"/>
    <m/>
    <m/>
    <n v="0"/>
    <n v="1264"/>
    <m/>
    <m/>
    <n v="0"/>
    <n v="1264"/>
    <m/>
    <m/>
    <n v="0"/>
    <n v="1264"/>
    <m/>
    <m/>
    <n v="0"/>
    <n v="1264"/>
    <m/>
    <m/>
    <n v="0"/>
    <n v="1264"/>
    <m/>
    <m/>
    <x v="3"/>
    <x v="2"/>
    <s v="InteriorTFLs"/>
    <x v="39"/>
  </r>
  <r>
    <n v="3"/>
    <n v="40"/>
    <n v="2560"/>
    <n v="2976"/>
    <m/>
    <m/>
    <n v="2656"/>
    <n v="2656"/>
    <m/>
    <m/>
    <n v="4000"/>
    <n v="4560"/>
    <m/>
    <m/>
    <n v="4112"/>
    <n v="4112"/>
    <m/>
    <m/>
    <n v="5216"/>
    <n v="5216"/>
    <m/>
    <m/>
    <n v="4112"/>
    <n v="4752"/>
    <m/>
    <m/>
    <n v="1984"/>
    <n v="3408"/>
    <m/>
    <m/>
    <n v="2288"/>
    <n v="3712"/>
    <m/>
    <m/>
    <x v="3"/>
    <x v="2"/>
    <s v="InteriorTFLs"/>
    <x v="39"/>
  </r>
  <r>
    <n v="3"/>
    <n v="40"/>
    <n v="1200"/>
    <n v="1280"/>
    <m/>
    <m/>
    <n v="2400"/>
    <n v="2656"/>
    <m/>
    <m/>
    <n v="2624"/>
    <n v="2880"/>
    <m/>
    <m/>
    <n v="2480"/>
    <n v="2736"/>
    <m/>
    <m/>
    <n v="2400"/>
    <n v="2656"/>
    <m/>
    <m/>
    <n v="2416"/>
    <n v="2672"/>
    <m/>
    <m/>
    <n v="2416"/>
    <n v="2672"/>
    <m/>
    <m/>
    <n v="2480"/>
    <n v="2736"/>
    <m/>
    <m/>
    <x v="3"/>
    <x v="2"/>
    <s v="InteriorTFLs"/>
    <x v="39"/>
  </r>
  <r>
    <n v="3"/>
    <n v="40"/>
    <n v="2992"/>
    <n v="37920"/>
    <m/>
    <m/>
    <n v="6720"/>
    <n v="55808"/>
    <m/>
    <m/>
    <n v="5024"/>
    <n v="55520"/>
    <m/>
    <m/>
    <n v="6096"/>
    <n v="57376"/>
    <m/>
    <m/>
    <n v="6064"/>
    <n v="54400"/>
    <m/>
    <m/>
    <n v="5904"/>
    <n v="53984"/>
    <m/>
    <m/>
    <n v="5920"/>
    <n v="52288"/>
    <m/>
    <m/>
    <n v="6336"/>
    <n v="53872"/>
    <m/>
    <m/>
    <x v="3"/>
    <x v="2"/>
    <s v="InteriorTFLs"/>
    <x v="39"/>
  </r>
  <r>
    <n v="3"/>
    <n v="40"/>
    <n v="5632"/>
    <n v="13920"/>
    <m/>
    <m/>
    <n v="7472"/>
    <n v="22512"/>
    <m/>
    <m/>
    <n v="8016"/>
    <n v="23056"/>
    <m/>
    <m/>
    <n v="8064"/>
    <n v="23120"/>
    <m/>
    <m/>
    <n v="7504"/>
    <n v="22672"/>
    <m/>
    <m/>
    <n v="8192"/>
    <n v="23376"/>
    <m/>
    <m/>
    <n v="8096"/>
    <n v="23280"/>
    <m/>
    <m/>
    <n v="8704"/>
    <n v="23888"/>
    <m/>
    <m/>
    <x v="3"/>
    <x v="2"/>
    <s v="InteriorTFLs"/>
    <x v="39"/>
  </r>
  <r>
    <n v="3"/>
    <n v="40"/>
    <n v="10912"/>
    <n v="40736"/>
    <m/>
    <m/>
    <n v="14320"/>
    <n v="49328"/>
    <m/>
    <m/>
    <n v="11824"/>
    <n v="49264"/>
    <m/>
    <m/>
    <n v="11728"/>
    <n v="53536"/>
    <m/>
    <m/>
    <n v="13152"/>
    <n v="52688"/>
    <m/>
    <m/>
    <n v="15040"/>
    <n v="51808"/>
    <m/>
    <m/>
    <n v="15360"/>
    <n v="57024"/>
    <m/>
    <m/>
    <n v="12544"/>
    <n v="52304"/>
    <m/>
    <m/>
    <x v="3"/>
    <x v="2"/>
    <s v="InteriorTFLs"/>
    <x v="39"/>
  </r>
  <r>
    <n v="3"/>
    <n v="40"/>
    <n v="28080"/>
    <n v="62336"/>
    <m/>
    <m/>
    <n v="36432"/>
    <n v="94976"/>
    <m/>
    <m/>
    <n v="39440"/>
    <n v="96112"/>
    <m/>
    <m/>
    <n v="35568"/>
    <n v="94528"/>
    <m/>
    <m/>
    <n v="44880"/>
    <n v="98784"/>
    <m/>
    <m/>
    <n v="40464"/>
    <n v="100608"/>
    <m/>
    <m/>
    <n v="34992"/>
    <n v="93264"/>
    <m/>
    <m/>
    <n v="31504"/>
    <n v="90272"/>
    <m/>
    <m/>
    <x v="3"/>
    <x v="2"/>
    <s v="InteriorTFLs"/>
    <x v="39"/>
  </r>
  <r>
    <n v="3"/>
    <n v="40"/>
    <n v="41504"/>
    <n v="108800"/>
    <m/>
    <m/>
    <n v="55408"/>
    <n v="114160"/>
    <m/>
    <m/>
    <n v="53040"/>
    <n v="113872"/>
    <m/>
    <m/>
    <n v="52384"/>
    <n v="112064"/>
    <m/>
    <m/>
    <n v="52048"/>
    <n v="112384"/>
    <m/>
    <m/>
    <n v="53312"/>
    <n v="113632"/>
    <m/>
    <m/>
    <n v="51104"/>
    <n v="111392"/>
    <m/>
    <m/>
    <n v="49312"/>
    <n v="110080"/>
    <m/>
    <m/>
    <x v="3"/>
    <x v="2"/>
    <s v="InteriorTFLs"/>
    <x v="39"/>
  </r>
  <r>
    <n v="3"/>
    <n v="40"/>
    <n v="110624"/>
    <n v="257552"/>
    <m/>
    <m/>
    <n v="114368"/>
    <n v="290640"/>
    <m/>
    <m/>
    <n v="112464"/>
    <n v="294672"/>
    <m/>
    <m/>
    <n v="111392"/>
    <n v="292256"/>
    <m/>
    <m/>
    <n v="99728"/>
    <n v="275392"/>
    <m/>
    <m/>
    <n v="106928"/>
    <n v="287840"/>
    <m/>
    <m/>
    <n v="106800"/>
    <n v="296800"/>
    <m/>
    <m/>
    <n v="97824"/>
    <n v="270368"/>
    <m/>
    <m/>
    <x v="3"/>
    <x v="2"/>
    <s v="InteriorTFLs"/>
    <x v="39"/>
  </r>
  <r>
    <n v="3"/>
    <n v="40"/>
    <n v="63776"/>
    <n v="214368"/>
    <m/>
    <m/>
    <n v="99776"/>
    <n v="346192"/>
    <m/>
    <m/>
    <n v="103680"/>
    <n v="353744"/>
    <m/>
    <m/>
    <n v="103136"/>
    <n v="349904"/>
    <m/>
    <m/>
    <n v="103056"/>
    <n v="351952"/>
    <m/>
    <m/>
    <n v="100480"/>
    <n v="343408"/>
    <m/>
    <m/>
    <n v="108112"/>
    <n v="347968"/>
    <m/>
    <m/>
    <n v="98624"/>
    <n v="337168"/>
    <m/>
    <m/>
    <x v="3"/>
    <x v="2"/>
    <s v="InteriorTFLs"/>
    <x v="39"/>
  </r>
  <r>
    <n v="3"/>
    <n v="40"/>
    <n v="126032"/>
    <n v="334432"/>
    <m/>
    <m/>
    <n v="149584"/>
    <n v="406304"/>
    <m/>
    <m/>
    <n v="141760"/>
    <n v="398368"/>
    <m/>
    <m/>
    <n v="143824"/>
    <n v="397600"/>
    <m/>
    <m/>
    <n v="138288"/>
    <n v="382864"/>
    <m/>
    <m/>
    <n v="139856"/>
    <n v="393408"/>
    <m/>
    <m/>
    <n v="141184"/>
    <n v="386496"/>
    <m/>
    <m/>
    <n v="132336"/>
    <n v="387552"/>
    <m/>
    <m/>
    <x v="3"/>
    <x v="2"/>
    <s v="InteriorTFLs"/>
    <x v="39"/>
  </r>
  <r>
    <n v="3"/>
    <n v="40"/>
    <n v="197872"/>
    <n v="486400"/>
    <m/>
    <m/>
    <n v="235248"/>
    <n v="535344"/>
    <m/>
    <m/>
    <n v="228880"/>
    <n v="531040"/>
    <m/>
    <m/>
    <n v="252496"/>
    <n v="567856"/>
    <m/>
    <m/>
    <n v="216064"/>
    <n v="523680"/>
    <m/>
    <m/>
    <n v="230880"/>
    <n v="534720"/>
    <m/>
    <m/>
    <n v="235600"/>
    <n v="559920"/>
    <m/>
    <m/>
    <n v="201936"/>
    <n v="518640"/>
    <m/>
    <m/>
    <x v="3"/>
    <x v="2"/>
    <s v="InteriorTFLs"/>
    <x v="39"/>
  </r>
  <r>
    <n v="3"/>
    <n v="40"/>
    <n v="478592"/>
    <n v="993184"/>
    <m/>
    <m/>
    <n v="752368"/>
    <n v="1302096"/>
    <m/>
    <m/>
    <n v="725680"/>
    <n v="1302592"/>
    <m/>
    <m/>
    <n v="735328"/>
    <n v="1302032"/>
    <m/>
    <m/>
    <n v="737488"/>
    <n v="1307200"/>
    <m/>
    <m/>
    <n v="738512"/>
    <n v="1282576"/>
    <m/>
    <m/>
    <n v="763472"/>
    <n v="1313344"/>
    <m/>
    <m/>
    <n v="728768"/>
    <n v="1287264"/>
    <m/>
    <m/>
    <x v="3"/>
    <x v="2"/>
    <s v="InteriorTFLs"/>
    <x v="39"/>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3"/>
    <n v="41"/>
    <n v="0"/>
    <n v="0"/>
    <m/>
    <m/>
    <n v="0"/>
    <n v="0"/>
    <m/>
    <m/>
    <n v="0"/>
    <n v="0"/>
    <m/>
    <m/>
    <n v="0"/>
    <n v="0"/>
    <m/>
    <m/>
    <n v="0"/>
    <n v="0"/>
    <m/>
    <m/>
    <n v="0"/>
    <n v="0"/>
    <m/>
    <m/>
    <n v="0"/>
    <n v="0"/>
    <m/>
    <m/>
    <n v="0"/>
    <n v="0"/>
    <m/>
    <m/>
    <x v="3"/>
    <x v="3"/>
    <s v="CoastTFLs"/>
    <x v="40"/>
  </r>
  <r>
    <n v="4"/>
    <n v="1"/>
    <n v="829040"/>
    <n v="1271696"/>
    <m/>
    <m/>
    <n v="966800"/>
    <n v="1809376"/>
    <m/>
    <m/>
    <n v="977152"/>
    <n v="1836016"/>
    <m/>
    <m/>
    <n v="962608"/>
    <n v="1852368"/>
    <m/>
    <m/>
    <n v="937984"/>
    <n v="1818912"/>
    <m/>
    <m/>
    <n v="990560"/>
    <n v="1876304"/>
    <m/>
    <m/>
    <n v="965248"/>
    <n v="1844128"/>
    <m/>
    <m/>
    <n v="950208"/>
    <n v="1842912"/>
    <m/>
    <m/>
    <x v="4"/>
    <x v="0"/>
    <s v="100MileHouse"/>
    <x v="0"/>
  </r>
  <r>
    <n v="4"/>
    <n v="2"/>
    <n v="104416"/>
    <n v="231056"/>
    <m/>
    <m/>
    <n v="144176"/>
    <n v="341472"/>
    <m/>
    <m/>
    <n v="132768"/>
    <n v="345392"/>
    <m/>
    <m/>
    <n v="138256"/>
    <n v="347584"/>
    <m/>
    <m/>
    <n v="137120"/>
    <n v="340112"/>
    <m/>
    <m/>
    <n v="133808"/>
    <n v="337728"/>
    <m/>
    <m/>
    <n v="143216"/>
    <n v="362640"/>
    <m/>
    <m/>
    <n v="139776"/>
    <n v="348304"/>
    <m/>
    <m/>
    <x v="4"/>
    <x v="0"/>
    <s v="Arrow"/>
    <x v="1"/>
  </r>
  <r>
    <n v="4"/>
    <n v="3"/>
    <n v="0"/>
    <n v="0"/>
    <m/>
    <m/>
    <n v="0"/>
    <n v="0"/>
    <m/>
    <m/>
    <n v="0"/>
    <n v="0"/>
    <m/>
    <m/>
    <n v="0"/>
    <n v="0"/>
    <m/>
    <m/>
    <n v="0"/>
    <n v="0"/>
    <m/>
    <m/>
    <n v="0"/>
    <n v="0"/>
    <m/>
    <m/>
    <n v="0"/>
    <n v="0"/>
    <m/>
    <m/>
    <n v="0"/>
    <n v="0"/>
    <m/>
    <m/>
    <x v="4"/>
    <x v="1"/>
    <s v="Arrowsmith"/>
    <x v="2"/>
  </r>
  <r>
    <n v="4"/>
    <n v="4"/>
    <n v="8608"/>
    <n v="19840"/>
    <m/>
    <m/>
    <n v="11568"/>
    <n v="34816"/>
    <m/>
    <m/>
    <n v="12576"/>
    <n v="36064"/>
    <m/>
    <m/>
    <n v="13856"/>
    <n v="37712"/>
    <m/>
    <m/>
    <n v="11264"/>
    <n v="34192"/>
    <m/>
    <m/>
    <n v="12496"/>
    <n v="33952"/>
    <m/>
    <m/>
    <n v="12880"/>
    <n v="37200"/>
    <m/>
    <m/>
    <n v="12368"/>
    <n v="37072"/>
    <m/>
    <m/>
    <x v="4"/>
    <x v="0"/>
    <s v="Boundary"/>
    <x v="3"/>
  </r>
  <r>
    <n v="4"/>
    <n v="5"/>
    <n v="22128"/>
    <n v="153776"/>
    <m/>
    <m/>
    <n v="37120"/>
    <n v="242928"/>
    <m/>
    <m/>
    <n v="36432"/>
    <n v="243200"/>
    <m/>
    <m/>
    <n v="34304"/>
    <n v="237520"/>
    <m/>
    <m/>
    <n v="31776"/>
    <n v="240080"/>
    <m/>
    <m/>
    <n v="32896"/>
    <n v="241296"/>
    <m/>
    <m/>
    <n v="34688"/>
    <n v="241504"/>
    <m/>
    <m/>
    <n v="36480"/>
    <n v="239424"/>
    <m/>
    <m/>
    <x v="4"/>
    <x v="0"/>
    <s v="Bulkley"/>
    <x v="4"/>
  </r>
  <r>
    <n v="4"/>
    <n v="6"/>
    <n v="0"/>
    <n v="64"/>
    <m/>
    <m/>
    <n v="0"/>
    <n v="352"/>
    <m/>
    <m/>
    <n v="0"/>
    <n v="352"/>
    <m/>
    <m/>
    <n v="0"/>
    <n v="352"/>
    <m/>
    <m/>
    <n v="0"/>
    <n v="352"/>
    <m/>
    <m/>
    <n v="0"/>
    <n v="352"/>
    <m/>
    <m/>
    <n v="0"/>
    <n v="352"/>
    <m/>
    <m/>
    <n v="0"/>
    <n v="352"/>
    <m/>
    <m/>
    <x v="4"/>
    <x v="1"/>
    <s v="Cassiar"/>
    <x v="5"/>
  </r>
  <r>
    <n v="4"/>
    <n v="7"/>
    <n v="0"/>
    <n v="0"/>
    <m/>
    <m/>
    <n v="0"/>
    <n v="0"/>
    <m/>
    <m/>
    <n v="0"/>
    <n v="0"/>
    <m/>
    <m/>
    <n v="0"/>
    <n v="0"/>
    <m/>
    <m/>
    <n v="0"/>
    <n v="0"/>
    <m/>
    <m/>
    <n v="0"/>
    <n v="0"/>
    <m/>
    <m/>
    <n v="0"/>
    <n v="0"/>
    <m/>
    <m/>
    <n v="0"/>
    <n v="0"/>
    <m/>
    <m/>
    <x v="4"/>
    <x v="1"/>
    <s v="Cranberry"/>
    <x v="6"/>
  </r>
  <r>
    <n v="4"/>
    <n v="8"/>
    <n v="104032"/>
    <n v="256176"/>
    <m/>
    <m/>
    <n v="180256"/>
    <n v="524608"/>
    <m/>
    <m/>
    <n v="167376"/>
    <n v="514640"/>
    <m/>
    <m/>
    <n v="161264"/>
    <n v="513632"/>
    <m/>
    <m/>
    <n v="179456"/>
    <n v="517440"/>
    <m/>
    <m/>
    <n v="171344"/>
    <n v="525648"/>
    <m/>
    <m/>
    <n v="171616"/>
    <n v="519200"/>
    <m/>
    <m/>
    <n v="168272"/>
    <n v="535600"/>
    <m/>
    <m/>
    <x v="4"/>
    <x v="0"/>
    <s v="Cranbrook"/>
    <x v="7"/>
  </r>
  <r>
    <n v="4"/>
    <n v="9"/>
    <n v="0"/>
    <n v="2736"/>
    <m/>
    <m/>
    <n v="0"/>
    <n v="5424"/>
    <m/>
    <m/>
    <n v="0"/>
    <n v="6128"/>
    <m/>
    <m/>
    <n v="0"/>
    <n v="6208"/>
    <m/>
    <m/>
    <n v="0"/>
    <n v="5680"/>
    <m/>
    <m/>
    <n v="0"/>
    <n v="6000"/>
    <m/>
    <m/>
    <n v="0"/>
    <n v="4912"/>
    <m/>
    <m/>
    <n v="0"/>
    <n v="5408"/>
    <m/>
    <m/>
    <x v="4"/>
    <x v="0"/>
    <s v="DawsonCreek"/>
    <x v="8"/>
  </r>
  <r>
    <n v="4"/>
    <n v="10"/>
    <n v="0"/>
    <n v="0"/>
    <m/>
    <m/>
    <n v="0"/>
    <n v="0"/>
    <m/>
    <m/>
    <n v="0"/>
    <n v="0"/>
    <m/>
    <m/>
    <n v="0"/>
    <n v="0"/>
    <m/>
    <m/>
    <n v="0"/>
    <n v="0"/>
    <m/>
    <m/>
    <n v="0"/>
    <n v="0"/>
    <m/>
    <m/>
    <n v="0"/>
    <n v="0"/>
    <m/>
    <m/>
    <n v="0"/>
    <n v="0"/>
    <m/>
    <m/>
    <x v="4"/>
    <x v="1"/>
    <s v="FortNelson"/>
    <x v="9"/>
  </r>
  <r>
    <n v="4"/>
    <n v="11"/>
    <n v="2160"/>
    <n v="5232"/>
    <m/>
    <m/>
    <n v="1152"/>
    <n v="6736"/>
    <m/>
    <m/>
    <n v="1904"/>
    <n v="7712"/>
    <m/>
    <m/>
    <n v="2624"/>
    <n v="8016"/>
    <m/>
    <m/>
    <n v="1504"/>
    <n v="7264"/>
    <m/>
    <m/>
    <n v="2624"/>
    <n v="7680"/>
    <m/>
    <m/>
    <n v="1392"/>
    <n v="6288"/>
    <m/>
    <m/>
    <n v="1968"/>
    <n v="8416"/>
    <m/>
    <m/>
    <x v="4"/>
    <x v="1"/>
    <s v="Fraser"/>
    <x v="10"/>
  </r>
  <r>
    <n v="4"/>
    <n v="12"/>
    <n v="2366304"/>
    <n v="6077024"/>
    <m/>
    <m/>
    <n v="2442720"/>
    <n v="7166000"/>
    <m/>
    <m/>
    <n v="2302960"/>
    <n v="6963856"/>
    <m/>
    <m/>
    <n v="2302048"/>
    <n v="6968912"/>
    <m/>
    <m/>
    <n v="2304672"/>
    <n v="6990160"/>
    <m/>
    <m/>
    <n v="2321744"/>
    <n v="6981936"/>
    <m/>
    <m/>
    <n v="2297616"/>
    <n v="6946112"/>
    <m/>
    <m/>
    <n v="2273008"/>
    <n v="6916432"/>
    <m/>
    <m/>
    <x v="4"/>
    <x v="0"/>
    <s v="FtStJames"/>
    <x v="11"/>
  </r>
  <r>
    <n v="4"/>
    <n v="13"/>
    <n v="64"/>
    <n v="96"/>
    <m/>
    <m/>
    <n v="0"/>
    <n v="80"/>
    <m/>
    <m/>
    <n v="0"/>
    <n v="80"/>
    <m/>
    <m/>
    <n v="80"/>
    <n v="208"/>
    <m/>
    <m/>
    <n v="80"/>
    <n v="208"/>
    <m/>
    <m/>
    <n v="80"/>
    <n v="208"/>
    <m/>
    <m/>
    <n v="80"/>
    <n v="208"/>
    <m/>
    <m/>
    <n v="80"/>
    <n v="208"/>
    <m/>
    <m/>
    <x v="4"/>
    <x v="1"/>
    <s v="FtStJohn"/>
    <x v="12"/>
  </r>
  <r>
    <n v="4"/>
    <n v="14"/>
    <n v="38272"/>
    <n v="228416"/>
    <m/>
    <m/>
    <n v="46000"/>
    <n v="269808"/>
    <m/>
    <m/>
    <n v="41328"/>
    <n v="276864"/>
    <m/>
    <m/>
    <n v="51392"/>
    <n v="286464"/>
    <m/>
    <m/>
    <n v="46720"/>
    <n v="276832"/>
    <m/>
    <m/>
    <n v="48912"/>
    <n v="277472"/>
    <m/>
    <m/>
    <n v="53376"/>
    <n v="289040"/>
    <m/>
    <m/>
    <n v="47232"/>
    <n v="276208"/>
    <m/>
    <m/>
    <x v="4"/>
    <x v="0"/>
    <s v="Golden"/>
    <x v="13"/>
  </r>
  <r>
    <n v="4"/>
    <n v="15"/>
    <n v="44096"/>
    <n v="120272"/>
    <m/>
    <m/>
    <n v="76048"/>
    <n v="226496"/>
    <m/>
    <m/>
    <n v="64544"/>
    <n v="204064"/>
    <m/>
    <m/>
    <n v="62608"/>
    <n v="207488"/>
    <m/>
    <m/>
    <n v="66352"/>
    <n v="211760"/>
    <m/>
    <m/>
    <n v="66800"/>
    <n v="216704"/>
    <m/>
    <m/>
    <n v="72240"/>
    <n v="222512"/>
    <m/>
    <m/>
    <n v="67696"/>
    <n v="227744"/>
    <m/>
    <m/>
    <x v="4"/>
    <x v="0"/>
    <s v="Invermere"/>
    <x v="14"/>
  </r>
  <r>
    <n v="4"/>
    <n v="16"/>
    <n v="0"/>
    <n v="1632"/>
    <m/>
    <m/>
    <n v="0"/>
    <n v="512"/>
    <m/>
    <m/>
    <n v="0"/>
    <n v="1568"/>
    <m/>
    <m/>
    <n v="0"/>
    <n v="592"/>
    <m/>
    <m/>
    <n v="0"/>
    <n v="384"/>
    <m/>
    <m/>
    <n v="0"/>
    <n v="1376"/>
    <m/>
    <m/>
    <n v="0"/>
    <n v="1952"/>
    <m/>
    <m/>
    <n v="0"/>
    <n v="1712"/>
    <m/>
    <m/>
    <x v="4"/>
    <x v="1"/>
    <s v="Kalum"/>
    <x v="15"/>
  </r>
  <r>
    <n v="4"/>
    <n v="17"/>
    <n v="738752"/>
    <n v="1556400"/>
    <m/>
    <m/>
    <n v="826480"/>
    <n v="1870704"/>
    <m/>
    <m/>
    <n v="795296"/>
    <n v="1860864"/>
    <m/>
    <m/>
    <n v="808400"/>
    <n v="1902704"/>
    <m/>
    <m/>
    <n v="825856"/>
    <n v="1891680"/>
    <m/>
    <m/>
    <n v="820848"/>
    <n v="1910128"/>
    <m/>
    <m/>
    <n v="806512"/>
    <n v="1887168"/>
    <m/>
    <m/>
    <n v="833680"/>
    <n v="1900688"/>
    <m/>
    <m/>
    <x v="4"/>
    <x v="0"/>
    <s v="Kamloops"/>
    <x v="16"/>
  </r>
  <r>
    <n v="4"/>
    <n v="18"/>
    <n v="0"/>
    <n v="0"/>
    <m/>
    <m/>
    <n v="0"/>
    <n v="0"/>
    <m/>
    <m/>
    <n v="0"/>
    <n v="0"/>
    <m/>
    <m/>
    <n v="0"/>
    <n v="0"/>
    <m/>
    <m/>
    <n v="0"/>
    <n v="0"/>
    <m/>
    <m/>
    <n v="0"/>
    <n v="0"/>
    <m/>
    <m/>
    <n v="0"/>
    <n v="0"/>
    <m/>
    <m/>
    <n v="0"/>
    <n v="0"/>
    <m/>
    <m/>
    <x v="4"/>
    <x v="1"/>
    <s v="Kingcome"/>
    <x v="17"/>
  </r>
  <r>
    <n v="4"/>
    <n v="19"/>
    <n v="432"/>
    <n v="3632"/>
    <m/>
    <m/>
    <n v="576"/>
    <n v="4368"/>
    <m/>
    <m/>
    <n v="320"/>
    <n v="1024"/>
    <m/>
    <m/>
    <n v="1360"/>
    <n v="3632"/>
    <m/>
    <m/>
    <n v="576"/>
    <n v="4576"/>
    <m/>
    <m/>
    <n v="464"/>
    <n v="3264"/>
    <m/>
    <m/>
    <n v="464"/>
    <n v="4592"/>
    <m/>
    <m/>
    <n v="320"/>
    <n v="1520"/>
    <m/>
    <m/>
    <x v="4"/>
    <x v="1"/>
    <s v="Kispiox"/>
    <x v="18"/>
  </r>
  <r>
    <n v="4"/>
    <n v="20"/>
    <n v="56912"/>
    <n v="112224"/>
    <m/>
    <m/>
    <n v="86016"/>
    <n v="196592"/>
    <m/>
    <m/>
    <n v="78912"/>
    <n v="189008"/>
    <m/>
    <m/>
    <n v="80608"/>
    <n v="191664"/>
    <m/>
    <m/>
    <n v="77200"/>
    <n v="190096"/>
    <m/>
    <m/>
    <n v="75712"/>
    <n v="192448"/>
    <m/>
    <m/>
    <n v="68448"/>
    <n v="176160"/>
    <m/>
    <m/>
    <n v="77264"/>
    <n v="189584"/>
    <m/>
    <m/>
    <x v="4"/>
    <x v="0"/>
    <s v="KootenayLake"/>
    <x v="19"/>
  </r>
  <r>
    <n v="4"/>
    <n v="21"/>
    <n v="6733072"/>
    <n v="15929776"/>
    <m/>
    <m/>
    <n v="6420048"/>
    <n v="15574752"/>
    <m/>
    <m/>
    <n v="6127632"/>
    <n v="15105360"/>
    <m/>
    <m/>
    <n v="6265584"/>
    <n v="15286624"/>
    <m/>
    <m/>
    <n v="6234064"/>
    <n v="15164640"/>
    <m/>
    <m/>
    <n v="6161872"/>
    <n v="15052256"/>
    <m/>
    <m/>
    <n v="6183632"/>
    <n v="15118624"/>
    <m/>
    <m/>
    <n v="6113168"/>
    <n v="14947744"/>
    <m/>
    <m/>
    <x v="4"/>
    <x v="0"/>
    <s v="Lakes"/>
    <x v="20"/>
  </r>
  <r>
    <n v="4"/>
    <n v="22"/>
    <n v="31264"/>
    <n v="94016"/>
    <m/>
    <m/>
    <n v="58384"/>
    <n v="171744"/>
    <m/>
    <m/>
    <n v="50832"/>
    <n v="168736"/>
    <m/>
    <m/>
    <n v="47008"/>
    <n v="160736"/>
    <m/>
    <m/>
    <n v="55168"/>
    <n v="179024"/>
    <m/>
    <m/>
    <n v="56848"/>
    <n v="175568"/>
    <m/>
    <m/>
    <n v="47984"/>
    <n v="170080"/>
    <m/>
    <m/>
    <n v="52800"/>
    <n v="159456"/>
    <m/>
    <m/>
    <x v="4"/>
    <x v="0"/>
    <s v="Lillooet"/>
    <x v="21"/>
  </r>
  <r>
    <n v="4"/>
    <n v="23"/>
    <n v="95808"/>
    <n v="309872"/>
    <m/>
    <m/>
    <n v="220560"/>
    <n v="529248"/>
    <m/>
    <m/>
    <n v="220688"/>
    <n v="541408"/>
    <m/>
    <m/>
    <n v="223584"/>
    <n v="545744"/>
    <m/>
    <m/>
    <n v="223440"/>
    <n v="545296"/>
    <m/>
    <m/>
    <n v="217648"/>
    <n v="547872"/>
    <m/>
    <m/>
    <n v="212528"/>
    <n v="538176"/>
    <m/>
    <m/>
    <n v="218160"/>
    <n v="539360"/>
    <m/>
    <m/>
    <x v="4"/>
    <x v="0"/>
    <s v="Mackenzie"/>
    <x v="22"/>
  </r>
  <r>
    <n v="4"/>
    <n v="24"/>
    <n v="184256"/>
    <n v="1206448"/>
    <m/>
    <m/>
    <n v="228208"/>
    <n v="1424176"/>
    <m/>
    <m/>
    <n v="226528"/>
    <n v="1454816"/>
    <m/>
    <m/>
    <n v="236640"/>
    <n v="1447040"/>
    <m/>
    <m/>
    <n v="226720"/>
    <n v="1432288"/>
    <m/>
    <m/>
    <n v="227456"/>
    <n v="1464720"/>
    <m/>
    <m/>
    <n v="226704"/>
    <n v="1442432"/>
    <m/>
    <m/>
    <n v="222624"/>
    <n v="1431168"/>
    <m/>
    <m/>
    <x v="4"/>
    <x v="0"/>
    <s v="Merritt"/>
    <x v="23"/>
  </r>
  <r>
    <n v="4"/>
    <n v="25"/>
    <n v="720"/>
    <n v="11536"/>
    <m/>
    <m/>
    <n v="1040"/>
    <n v="12016"/>
    <m/>
    <m/>
    <n v="1152"/>
    <n v="16880"/>
    <m/>
    <m/>
    <n v="368"/>
    <n v="12832"/>
    <m/>
    <m/>
    <n v="672"/>
    <n v="19776"/>
    <m/>
    <m/>
    <n v="704"/>
    <n v="13056"/>
    <m/>
    <m/>
    <n v="1024"/>
    <n v="13072"/>
    <m/>
    <m/>
    <n v="1584"/>
    <n v="20576"/>
    <m/>
    <m/>
    <x v="4"/>
    <x v="1"/>
    <s v="MidCoast"/>
    <x v="24"/>
  </r>
  <r>
    <n v="4"/>
    <n v="26"/>
    <n v="210320"/>
    <n v="1877712"/>
    <m/>
    <m/>
    <n v="263280"/>
    <n v="2474208"/>
    <m/>
    <m/>
    <n v="233504"/>
    <n v="2431712"/>
    <m/>
    <m/>
    <n v="238432"/>
    <n v="2441072"/>
    <m/>
    <m/>
    <n v="224000"/>
    <n v="2392448"/>
    <m/>
    <m/>
    <n v="227424"/>
    <n v="2382128"/>
    <m/>
    <m/>
    <n v="233472"/>
    <n v="2391184"/>
    <m/>
    <m/>
    <n v="231008"/>
    <n v="2392336"/>
    <m/>
    <m/>
    <x v="4"/>
    <x v="0"/>
    <s v="Morice"/>
    <x v="25"/>
  </r>
  <r>
    <n v="4"/>
    <n v="27"/>
    <n v="0"/>
    <n v="1888"/>
    <m/>
    <m/>
    <n v="0"/>
    <n v="2336"/>
    <m/>
    <m/>
    <n v="0"/>
    <n v="2720"/>
    <m/>
    <m/>
    <n v="0"/>
    <n v="2336"/>
    <m/>
    <m/>
    <n v="0"/>
    <n v="2720"/>
    <m/>
    <m/>
    <n v="0"/>
    <n v="2464"/>
    <m/>
    <m/>
    <n v="0"/>
    <n v="2336"/>
    <m/>
    <m/>
    <n v="0"/>
    <n v="2720"/>
    <m/>
    <m/>
    <x v="4"/>
    <x v="1"/>
    <s v="Nass"/>
    <x v="26"/>
  </r>
  <r>
    <n v="4"/>
    <n v="28"/>
    <n v="0"/>
    <n v="0"/>
    <m/>
    <m/>
    <n v="0"/>
    <n v="0"/>
    <m/>
    <m/>
    <n v="0"/>
    <n v="0"/>
    <m/>
    <m/>
    <n v="0"/>
    <n v="0"/>
    <m/>
    <m/>
    <n v="0"/>
    <n v="0"/>
    <m/>
    <m/>
    <n v="0"/>
    <n v="0"/>
    <m/>
    <m/>
    <n v="0"/>
    <n v="0"/>
    <m/>
    <m/>
    <n v="0"/>
    <n v="0"/>
    <m/>
    <m/>
    <x v="4"/>
    <x v="1"/>
    <s v="NorthCoast"/>
    <x v="27"/>
  </r>
  <r>
    <n v="4"/>
    <n v="29"/>
    <n v="198208"/>
    <n v="558176"/>
    <m/>
    <m/>
    <n v="228624"/>
    <n v="689024"/>
    <m/>
    <m/>
    <n v="230448"/>
    <n v="684800"/>
    <m/>
    <m/>
    <n v="250768"/>
    <n v="717824"/>
    <m/>
    <m/>
    <n v="226688"/>
    <n v="682432"/>
    <m/>
    <m/>
    <n v="219568"/>
    <n v="688896"/>
    <m/>
    <m/>
    <n v="228384"/>
    <n v="687968"/>
    <m/>
    <m/>
    <n v="231824"/>
    <n v="692928"/>
    <m/>
    <m/>
    <x v="4"/>
    <x v="0"/>
    <s v="Okanagan"/>
    <x v="28"/>
  </r>
  <r>
    <n v="4"/>
    <n v="30"/>
    <n v="5657184"/>
    <n v="10339536"/>
    <m/>
    <m/>
    <n v="5979360"/>
    <n v="10641616"/>
    <m/>
    <m/>
    <n v="5697328"/>
    <n v="10272176"/>
    <m/>
    <m/>
    <n v="5740848"/>
    <n v="10311584"/>
    <m/>
    <m/>
    <n v="5656304"/>
    <n v="10130656"/>
    <m/>
    <m/>
    <n v="5714704"/>
    <n v="10234768"/>
    <m/>
    <m/>
    <n v="5654016"/>
    <n v="10163680"/>
    <m/>
    <m/>
    <n v="5653648"/>
    <n v="10161008"/>
    <m/>
    <m/>
    <x v="4"/>
    <x v="0"/>
    <s v="PrinceGeorge"/>
    <x v="29"/>
  </r>
  <r>
    <n v="4"/>
    <n v="31"/>
    <n v="0"/>
    <n v="0"/>
    <m/>
    <m/>
    <n v="0"/>
    <n v="0"/>
    <m/>
    <m/>
    <n v="0"/>
    <n v="0"/>
    <m/>
    <m/>
    <n v="0"/>
    <n v="0"/>
    <m/>
    <m/>
    <n v="0"/>
    <n v="0"/>
    <m/>
    <m/>
    <n v="0"/>
    <n v="0"/>
    <m/>
    <m/>
    <n v="0"/>
    <n v="0"/>
    <m/>
    <m/>
    <n v="0"/>
    <n v="0"/>
    <m/>
    <m/>
    <x v="4"/>
    <x v="1"/>
    <s v="QueenCharlotte"/>
    <x v="30"/>
  </r>
  <r>
    <n v="4"/>
    <n v="32"/>
    <n v="16123040"/>
    <n v="27654848"/>
    <m/>
    <m/>
    <n v="14680864"/>
    <n v="26527312"/>
    <m/>
    <m/>
    <n v="14535840"/>
    <n v="26221264"/>
    <m/>
    <m/>
    <n v="14428432"/>
    <n v="26106896"/>
    <m/>
    <m/>
    <n v="14503184"/>
    <n v="26215680"/>
    <m/>
    <m/>
    <n v="14455168"/>
    <n v="26159088"/>
    <m/>
    <m/>
    <n v="14483872"/>
    <n v="26148208"/>
    <m/>
    <m/>
    <n v="14472992"/>
    <n v="26125488"/>
    <m/>
    <m/>
    <x v="4"/>
    <x v="0"/>
    <s v="Quesnel"/>
    <x v="31"/>
  </r>
  <r>
    <n v="4"/>
    <n v="33"/>
    <n v="16"/>
    <n v="144"/>
    <m/>
    <m/>
    <n v="16"/>
    <n v="256"/>
    <m/>
    <m/>
    <n v="16"/>
    <n v="256"/>
    <m/>
    <m/>
    <n v="16"/>
    <n v="464"/>
    <m/>
    <m/>
    <n v="16"/>
    <n v="464"/>
    <m/>
    <m/>
    <n v="16"/>
    <n v="256"/>
    <m/>
    <m/>
    <n v="16"/>
    <n v="256"/>
    <m/>
    <m/>
    <n v="16"/>
    <n v="464"/>
    <m/>
    <m/>
    <x v="4"/>
    <x v="1"/>
    <s v="Revelstoke"/>
    <x v="32"/>
  </r>
  <r>
    <n v="4"/>
    <n v="34"/>
    <n v="15200"/>
    <n v="188048"/>
    <m/>
    <m/>
    <n v="30112"/>
    <n v="228624"/>
    <m/>
    <m/>
    <n v="23760"/>
    <n v="231504"/>
    <m/>
    <m/>
    <n v="28160"/>
    <n v="236896"/>
    <m/>
    <m/>
    <n v="26576"/>
    <n v="220224"/>
    <m/>
    <m/>
    <n v="26240"/>
    <n v="231376"/>
    <m/>
    <m/>
    <n v="22752"/>
    <n v="222848"/>
    <m/>
    <m/>
    <n v="20848"/>
    <n v="219920"/>
    <m/>
    <m/>
    <x v="4"/>
    <x v="0"/>
    <s v="RobsonValley"/>
    <x v="33"/>
  </r>
  <r>
    <n v="4"/>
    <n v="35"/>
    <n v="15392"/>
    <n v="90080"/>
    <m/>
    <m/>
    <n v="21232"/>
    <n v="109296"/>
    <m/>
    <m/>
    <n v="16624"/>
    <n v="110112"/>
    <m/>
    <m/>
    <n v="18128"/>
    <n v="107760"/>
    <m/>
    <m/>
    <n v="20960"/>
    <n v="114864"/>
    <m/>
    <m/>
    <n v="18144"/>
    <n v="113312"/>
    <m/>
    <m/>
    <n v="17232"/>
    <n v="105264"/>
    <m/>
    <m/>
    <n v="19856"/>
    <n v="113808"/>
    <m/>
    <m/>
    <x v="4"/>
    <x v="1"/>
    <s v="Soo"/>
    <x v="34"/>
  </r>
  <r>
    <n v="4"/>
    <n v="36"/>
    <n v="0"/>
    <n v="0"/>
    <m/>
    <m/>
    <n v="0"/>
    <n v="0"/>
    <m/>
    <m/>
    <n v="0"/>
    <n v="0"/>
    <m/>
    <m/>
    <n v="0"/>
    <n v="0"/>
    <m/>
    <m/>
    <n v="0"/>
    <n v="0"/>
    <m/>
    <m/>
    <n v="0"/>
    <n v="0"/>
    <m/>
    <m/>
    <n v="0"/>
    <n v="0"/>
    <m/>
    <m/>
    <n v="0"/>
    <n v="0"/>
    <m/>
    <m/>
    <x v="4"/>
    <x v="1"/>
    <s v="Strathcona"/>
    <x v="35"/>
  </r>
  <r>
    <n v="4"/>
    <n v="37"/>
    <n v="0"/>
    <n v="0"/>
    <m/>
    <m/>
    <n v="0"/>
    <n v="0"/>
    <m/>
    <m/>
    <n v="0"/>
    <n v="0"/>
    <m/>
    <m/>
    <n v="0"/>
    <n v="0"/>
    <m/>
    <m/>
    <n v="0"/>
    <n v="0"/>
    <m/>
    <m/>
    <n v="0"/>
    <n v="0"/>
    <m/>
    <m/>
    <n v="0"/>
    <n v="0"/>
    <m/>
    <m/>
    <n v="0"/>
    <n v="0"/>
    <m/>
    <m/>
    <x v="4"/>
    <x v="1"/>
    <s v="SunshineCoast"/>
    <x v="36"/>
  </r>
  <r>
    <n v="4"/>
    <n v="38"/>
    <n v="9956064"/>
    <n v="19267824"/>
    <m/>
    <m/>
    <n v="13805984"/>
    <n v="22330048"/>
    <m/>
    <m/>
    <n v="13386240"/>
    <n v="21810288"/>
    <m/>
    <m/>
    <n v="13339376"/>
    <n v="21761712"/>
    <m/>
    <m/>
    <n v="13325280"/>
    <n v="21680144"/>
    <m/>
    <m/>
    <n v="13308992"/>
    <n v="21687568"/>
    <m/>
    <m/>
    <n v="13373808"/>
    <n v="21735232"/>
    <m/>
    <m/>
    <n v="13245280"/>
    <n v="21526384"/>
    <m/>
    <m/>
    <x v="4"/>
    <x v="0"/>
    <s v="Vanderhoof"/>
    <x v="37"/>
  </r>
  <r>
    <n v="4"/>
    <n v="39"/>
    <n v="6164528"/>
    <n v="9630736"/>
    <m/>
    <m/>
    <n v="5842448"/>
    <n v="9878288"/>
    <m/>
    <m/>
    <n v="5683696"/>
    <n v="9658336"/>
    <m/>
    <m/>
    <n v="5827840"/>
    <n v="9942208"/>
    <m/>
    <m/>
    <n v="5815392"/>
    <n v="9915136"/>
    <m/>
    <m/>
    <n v="5847200"/>
    <n v="9976032"/>
    <m/>
    <m/>
    <n v="5819216"/>
    <n v="9894320"/>
    <m/>
    <m/>
    <n v="5830560"/>
    <n v="9911680"/>
    <m/>
    <m/>
    <x v="4"/>
    <x v="0"/>
    <s v="WilliamsLake"/>
    <x v="38"/>
  </r>
  <r>
    <n v="4"/>
    <n v="40"/>
    <n v="0"/>
    <n v="4640"/>
    <m/>
    <m/>
    <n v="0"/>
    <n v="1280"/>
    <m/>
    <m/>
    <n v="0"/>
    <n v="1280"/>
    <m/>
    <m/>
    <n v="0"/>
    <n v="1280"/>
    <m/>
    <m/>
    <n v="0"/>
    <n v="1280"/>
    <m/>
    <m/>
    <n v="0"/>
    <n v="1280"/>
    <m/>
    <m/>
    <n v="0"/>
    <n v="1280"/>
    <m/>
    <m/>
    <n v="0"/>
    <n v="1280"/>
    <m/>
    <m/>
    <x v="4"/>
    <x v="2"/>
    <s v="InteriorTFLs"/>
    <x v="39"/>
  </r>
  <r>
    <n v="4"/>
    <n v="40"/>
    <n v="0"/>
    <n v="0"/>
    <m/>
    <m/>
    <n v="0"/>
    <n v="0"/>
    <m/>
    <m/>
    <n v="0"/>
    <n v="0"/>
    <m/>
    <m/>
    <n v="0"/>
    <n v="0"/>
    <m/>
    <m/>
    <n v="0"/>
    <n v="0"/>
    <m/>
    <m/>
    <n v="0"/>
    <n v="0"/>
    <m/>
    <m/>
    <n v="0"/>
    <n v="0"/>
    <m/>
    <m/>
    <n v="0"/>
    <n v="0"/>
    <m/>
    <m/>
    <x v="4"/>
    <x v="2"/>
    <s v="InteriorTFLs"/>
    <x v="39"/>
  </r>
  <r>
    <n v="4"/>
    <n v="40"/>
    <n v="0"/>
    <n v="0"/>
    <m/>
    <m/>
    <n v="0"/>
    <n v="0"/>
    <m/>
    <m/>
    <n v="0"/>
    <n v="0"/>
    <m/>
    <m/>
    <n v="0"/>
    <n v="0"/>
    <m/>
    <m/>
    <n v="0"/>
    <n v="0"/>
    <m/>
    <m/>
    <n v="0"/>
    <n v="0"/>
    <m/>
    <m/>
    <n v="0"/>
    <n v="0"/>
    <m/>
    <m/>
    <n v="0"/>
    <n v="0"/>
    <m/>
    <m/>
    <x v="4"/>
    <x v="2"/>
    <s v="InteriorTFLs"/>
    <x v="39"/>
  </r>
  <r>
    <n v="4"/>
    <n v="40"/>
    <n v="0"/>
    <n v="0"/>
    <m/>
    <m/>
    <n v="0"/>
    <n v="0"/>
    <m/>
    <m/>
    <n v="0"/>
    <n v="0"/>
    <m/>
    <m/>
    <n v="0"/>
    <n v="0"/>
    <m/>
    <m/>
    <n v="0"/>
    <n v="0"/>
    <m/>
    <m/>
    <n v="0"/>
    <n v="0"/>
    <m/>
    <m/>
    <n v="0"/>
    <n v="0"/>
    <m/>
    <m/>
    <n v="0"/>
    <n v="0"/>
    <m/>
    <m/>
    <x v="4"/>
    <x v="2"/>
    <s v="InteriorTFLs"/>
    <x v="39"/>
  </r>
  <r>
    <n v="4"/>
    <n v="40"/>
    <n v="0"/>
    <n v="0"/>
    <m/>
    <m/>
    <n v="0"/>
    <n v="0"/>
    <m/>
    <m/>
    <n v="0"/>
    <n v="0"/>
    <m/>
    <m/>
    <n v="0"/>
    <n v="0"/>
    <m/>
    <m/>
    <n v="0"/>
    <n v="0"/>
    <m/>
    <m/>
    <n v="0"/>
    <n v="0"/>
    <m/>
    <m/>
    <n v="0"/>
    <n v="0"/>
    <m/>
    <m/>
    <n v="0"/>
    <n v="0"/>
    <m/>
    <m/>
    <x v="4"/>
    <x v="2"/>
    <s v="InteriorTFLs"/>
    <x v="39"/>
  </r>
  <r>
    <n v="4"/>
    <n v="40"/>
    <n v="64"/>
    <n v="576"/>
    <m/>
    <m/>
    <n v="0"/>
    <n v="1168"/>
    <m/>
    <m/>
    <n v="64"/>
    <n v="1104"/>
    <m/>
    <m/>
    <n v="64"/>
    <n v="1328"/>
    <m/>
    <m/>
    <n v="64"/>
    <n v="1328"/>
    <m/>
    <m/>
    <n v="64"/>
    <n v="1328"/>
    <m/>
    <m/>
    <n v="0"/>
    <n v="1264"/>
    <m/>
    <m/>
    <n v="64"/>
    <n v="1328"/>
    <m/>
    <m/>
    <x v="4"/>
    <x v="2"/>
    <s v="InteriorTFLs"/>
    <x v="39"/>
  </r>
  <r>
    <n v="4"/>
    <n v="40"/>
    <n v="0"/>
    <n v="1280"/>
    <m/>
    <m/>
    <n v="0"/>
    <n v="2656"/>
    <m/>
    <m/>
    <n v="0"/>
    <n v="2880"/>
    <m/>
    <m/>
    <n v="144"/>
    <n v="2880"/>
    <m/>
    <m/>
    <n v="80"/>
    <n v="2736"/>
    <m/>
    <m/>
    <n v="80"/>
    <n v="2752"/>
    <m/>
    <m/>
    <n v="224"/>
    <n v="2896"/>
    <m/>
    <m/>
    <n v="80"/>
    <n v="2816"/>
    <m/>
    <m/>
    <x v="4"/>
    <x v="2"/>
    <s v="InteriorTFLs"/>
    <x v="39"/>
  </r>
  <r>
    <n v="4"/>
    <n v="40"/>
    <n v="352"/>
    <n v="688"/>
    <m/>
    <m/>
    <n v="1456"/>
    <n v="2112"/>
    <m/>
    <m/>
    <n v="1456"/>
    <n v="2112"/>
    <m/>
    <m/>
    <n v="1744"/>
    <n v="2560"/>
    <m/>
    <m/>
    <n v="1744"/>
    <n v="2560"/>
    <m/>
    <m/>
    <n v="1744"/>
    <n v="2560"/>
    <m/>
    <m/>
    <n v="1744"/>
    <n v="2560"/>
    <m/>
    <m/>
    <n v="1744"/>
    <n v="2560"/>
    <m/>
    <m/>
    <x v="4"/>
    <x v="2"/>
    <s v="InteriorTFLs"/>
    <x v="39"/>
  </r>
  <r>
    <n v="4"/>
    <n v="40"/>
    <n v="3376"/>
    <n v="6352"/>
    <m/>
    <m/>
    <n v="5088"/>
    <n v="7744"/>
    <m/>
    <m/>
    <n v="5808"/>
    <n v="10368"/>
    <m/>
    <m/>
    <n v="8464"/>
    <n v="12576"/>
    <m/>
    <m/>
    <n v="9072"/>
    <n v="14288"/>
    <m/>
    <m/>
    <n v="9136"/>
    <n v="13888"/>
    <m/>
    <m/>
    <n v="11712"/>
    <n v="15120"/>
    <m/>
    <m/>
    <n v="7952"/>
    <n v="11664"/>
    <m/>
    <m/>
    <x v="4"/>
    <x v="2"/>
    <s v="InteriorTFLs"/>
    <x v="39"/>
  </r>
  <r>
    <n v="4"/>
    <n v="40"/>
    <n v="9728"/>
    <n v="47648"/>
    <m/>
    <m/>
    <n v="12688"/>
    <n v="68496"/>
    <m/>
    <m/>
    <n v="16016"/>
    <n v="71536"/>
    <m/>
    <m/>
    <n v="16800"/>
    <n v="74176"/>
    <m/>
    <m/>
    <n v="17424"/>
    <n v="71824"/>
    <m/>
    <m/>
    <n v="15616"/>
    <n v="69600"/>
    <m/>
    <m/>
    <n v="18000"/>
    <n v="70288"/>
    <m/>
    <m/>
    <n v="17680"/>
    <n v="71552"/>
    <m/>
    <m/>
    <x v="4"/>
    <x v="2"/>
    <s v="InteriorTFLs"/>
    <x v="39"/>
  </r>
  <r>
    <n v="4"/>
    <n v="40"/>
    <n v="25760"/>
    <n v="88096"/>
    <m/>
    <m/>
    <n v="42432"/>
    <n v="137408"/>
    <m/>
    <m/>
    <n v="43360"/>
    <n v="139472"/>
    <m/>
    <m/>
    <n v="43120"/>
    <n v="137648"/>
    <m/>
    <m/>
    <n v="37024"/>
    <n v="135808"/>
    <m/>
    <m/>
    <n v="39744"/>
    <n v="140352"/>
    <m/>
    <m/>
    <n v="37968"/>
    <n v="131232"/>
    <m/>
    <m/>
    <n v="36112"/>
    <n v="126384"/>
    <m/>
    <m/>
    <x v="4"/>
    <x v="2"/>
    <s v="InteriorTFLs"/>
    <x v="39"/>
  </r>
  <r>
    <n v="4"/>
    <n v="40"/>
    <n v="28928"/>
    <n v="69664"/>
    <m/>
    <m/>
    <n v="43936"/>
    <n v="93264"/>
    <m/>
    <m/>
    <n v="42688"/>
    <n v="91952"/>
    <m/>
    <m/>
    <n v="42752"/>
    <n v="96288"/>
    <m/>
    <m/>
    <n v="40928"/>
    <n v="93616"/>
    <m/>
    <m/>
    <n v="41744"/>
    <n v="93552"/>
    <m/>
    <m/>
    <n v="46032"/>
    <n v="103056"/>
    <m/>
    <m/>
    <n v="43232"/>
    <n v="95536"/>
    <m/>
    <m/>
    <x v="4"/>
    <x v="2"/>
    <s v="InteriorTFLs"/>
    <x v="39"/>
  </r>
  <r>
    <n v="4"/>
    <n v="40"/>
    <n v="133024"/>
    <n v="390576"/>
    <m/>
    <m/>
    <n v="152032"/>
    <n v="442672"/>
    <m/>
    <m/>
    <n v="137296"/>
    <n v="431968"/>
    <m/>
    <m/>
    <n v="146224"/>
    <n v="438480"/>
    <m/>
    <m/>
    <n v="121504"/>
    <n v="396896"/>
    <m/>
    <m/>
    <n v="134576"/>
    <n v="422416"/>
    <m/>
    <m/>
    <n v="134208"/>
    <n v="431008"/>
    <m/>
    <m/>
    <n v="120048"/>
    <n v="390416"/>
    <m/>
    <m/>
    <x v="4"/>
    <x v="2"/>
    <s v="InteriorTFLs"/>
    <x v="39"/>
  </r>
  <r>
    <n v="4"/>
    <n v="40"/>
    <n v="78816"/>
    <n v="92736"/>
    <m/>
    <m/>
    <n v="121472"/>
    <n v="143984"/>
    <m/>
    <m/>
    <n v="125520"/>
    <n v="148576"/>
    <m/>
    <m/>
    <n v="127776"/>
    <n v="150896"/>
    <m/>
    <m/>
    <n v="125616"/>
    <n v="148288"/>
    <m/>
    <m/>
    <n v="136880"/>
    <n v="160256"/>
    <m/>
    <m/>
    <n v="118192"/>
    <n v="141472"/>
    <m/>
    <m/>
    <n v="121296"/>
    <n v="145184"/>
    <m/>
    <m/>
    <x v="4"/>
    <x v="2"/>
    <s v="InteriorTFLs"/>
    <x v="39"/>
  </r>
  <r>
    <n v="4"/>
    <n v="40"/>
    <n v="90128"/>
    <n v="304496"/>
    <m/>
    <m/>
    <n v="131488"/>
    <n v="477680"/>
    <m/>
    <m/>
    <n v="134080"/>
    <n v="487824"/>
    <m/>
    <m/>
    <n v="128688"/>
    <n v="478592"/>
    <m/>
    <m/>
    <n v="133792"/>
    <n v="485744"/>
    <m/>
    <m/>
    <n v="135136"/>
    <n v="478544"/>
    <m/>
    <m/>
    <n v="138416"/>
    <n v="486384"/>
    <m/>
    <m/>
    <n v="141552"/>
    <n v="478720"/>
    <m/>
    <m/>
    <x v="4"/>
    <x v="2"/>
    <s v="InteriorTFLs"/>
    <x v="39"/>
  </r>
  <r>
    <n v="4"/>
    <n v="40"/>
    <n v="189968"/>
    <n v="524400"/>
    <m/>
    <m/>
    <n v="214000"/>
    <n v="620304"/>
    <m/>
    <m/>
    <n v="195872"/>
    <n v="594240"/>
    <m/>
    <m/>
    <n v="209824"/>
    <n v="607424"/>
    <m/>
    <m/>
    <n v="199744"/>
    <n v="582608"/>
    <m/>
    <m/>
    <n v="205120"/>
    <n v="598528"/>
    <m/>
    <m/>
    <n v="200752"/>
    <n v="587248"/>
    <m/>
    <m/>
    <n v="194304"/>
    <n v="581856"/>
    <m/>
    <m/>
    <x v="4"/>
    <x v="2"/>
    <s v="InteriorTFLs"/>
    <x v="39"/>
  </r>
  <r>
    <n v="4"/>
    <n v="40"/>
    <n v="204176"/>
    <n v="690576"/>
    <m/>
    <m/>
    <n v="231168"/>
    <n v="766512"/>
    <m/>
    <m/>
    <n v="231456"/>
    <n v="762496"/>
    <m/>
    <m/>
    <n v="240432"/>
    <n v="808288"/>
    <m/>
    <m/>
    <n v="214496"/>
    <n v="738176"/>
    <m/>
    <m/>
    <n v="253792"/>
    <n v="788512"/>
    <m/>
    <m/>
    <n v="236064"/>
    <n v="795984"/>
    <m/>
    <m/>
    <n v="210976"/>
    <n v="729616"/>
    <m/>
    <m/>
    <x v="4"/>
    <x v="2"/>
    <s v="InteriorTFLs"/>
    <x v="39"/>
  </r>
  <r>
    <n v="4"/>
    <n v="40"/>
    <n v="211376"/>
    <n v="320176"/>
    <m/>
    <m/>
    <n v="248688"/>
    <n v="362848"/>
    <m/>
    <m/>
    <n v="238176"/>
    <n v="352048"/>
    <m/>
    <m/>
    <n v="232240"/>
    <n v="344304"/>
    <m/>
    <m/>
    <n v="225344"/>
    <n v="337728"/>
    <m/>
    <m/>
    <n v="235392"/>
    <n v="349024"/>
    <m/>
    <m/>
    <n v="238256"/>
    <n v="349648"/>
    <m/>
    <m/>
    <n v="233360"/>
    <n v="343440"/>
    <m/>
    <m/>
    <x v="4"/>
    <x v="2"/>
    <s v="InteriorTFLs"/>
    <x v="39"/>
  </r>
  <r>
    <n v="4"/>
    <n v="40"/>
    <n v="1665312"/>
    <n v="2658496"/>
    <m/>
    <m/>
    <n v="2206736"/>
    <n v="3508832"/>
    <m/>
    <m/>
    <n v="2196672"/>
    <n v="3499264"/>
    <m/>
    <m/>
    <n v="2209936"/>
    <n v="3511968"/>
    <m/>
    <m/>
    <n v="2134032"/>
    <n v="3441232"/>
    <m/>
    <m/>
    <n v="2164032"/>
    <n v="3446608"/>
    <m/>
    <m/>
    <n v="2150752"/>
    <n v="3464096"/>
    <m/>
    <m/>
    <n v="2110496"/>
    <n v="3397760"/>
    <m/>
    <m/>
    <x v="4"/>
    <x v="2"/>
    <s v="InteriorTFLs"/>
    <x v="39"/>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4"/>
    <n v="41"/>
    <n v="0"/>
    <n v="0"/>
    <m/>
    <m/>
    <n v="0"/>
    <n v="0"/>
    <m/>
    <m/>
    <n v="0"/>
    <n v="0"/>
    <m/>
    <m/>
    <n v="0"/>
    <n v="0"/>
    <m/>
    <m/>
    <n v="0"/>
    <n v="0"/>
    <m/>
    <m/>
    <n v="0"/>
    <n v="0"/>
    <m/>
    <m/>
    <n v="0"/>
    <n v="0"/>
    <m/>
    <m/>
    <n v="0"/>
    <n v="0"/>
    <m/>
    <m/>
    <x v="4"/>
    <x v="3"/>
    <s v="CoastTFLs"/>
    <x v="40"/>
  </r>
  <r>
    <n v="5"/>
    <n v="1"/>
    <n v="3439552"/>
    <n v="4711248"/>
    <m/>
    <m/>
    <n v="3790752"/>
    <n v="5600128"/>
    <m/>
    <m/>
    <n v="3734896"/>
    <n v="5570912"/>
    <m/>
    <m/>
    <n v="3738048"/>
    <n v="5590416"/>
    <m/>
    <m/>
    <n v="3746464"/>
    <n v="5565376"/>
    <m/>
    <m/>
    <n v="3739088"/>
    <n v="5615392"/>
    <m/>
    <m/>
    <n v="3740752"/>
    <n v="5584880"/>
    <m/>
    <m/>
    <n v="3743856"/>
    <n v="5586768"/>
    <m/>
    <m/>
    <x v="5"/>
    <x v="0"/>
    <s v="100MileHouse"/>
    <x v="0"/>
  </r>
  <r>
    <n v="5"/>
    <n v="2"/>
    <n v="277504"/>
    <n v="508560"/>
    <m/>
    <m/>
    <n v="431328"/>
    <n v="772800"/>
    <m/>
    <m/>
    <n v="404752"/>
    <n v="750144"/>
    <m/>
    <m/>
    <n v="402096"/>
    <n v="749680"/>
    <m/>
    <m/>
    <n v="401840"/>
    <n v="741952"/>
    <m/>
    <m/>
    <n v="405040"/>
    <n v="742768"/>
    <m/>
    <m/>
    <n v="420496"/>
    <n v="783136"/>
    <m/>
    <m/>
    <n v="391456"/>
    <n v="739760"/>
    <m/>
    <m/>
    <x v="5"/>
    <x v="0"/>
    <s v="Arrow"/>
    <x v="1"/>
  </r>
  <r>
    <n v="5"/>
    <n v="3"/>
    <n v="0"/>
    <n v="0"/>
    <m/>
    <m/>
    <n v="0"/>
    <n v="0"/>
    <m/>
    <m/>
    <n v="0"/>
    <n v="0"/>
    <m/>
    <m/>
    <n v="0"/>
    <n v="0"/>
    <m/>
    <m/>
    <n v="0"/>
    <n v="0"/>
    <m/>
    <m/>
    <n v="0"/>
    <n v="0"/>
    <m/>
    <m/>
    <n v="0"/>
    <n v="0"/>
    <m/>
    <m/>
    <n v="0"/>
    <n v="0"/>
    <m/>
    <m/>
    <x v="5"/>
    <x v="1"/>
    <s v="Arrowsmith"/>
    <x v="2"/>
  </r>
  <r>
    <n v="5"/>
    <n v="4"/>
    <n v="45312"/>
    <n v="65152"/>
    <m/>
    <m/>
    <n v="69312"/>
    <n v="104128"/>
    <m/>
    <m/>
    <n v="62576"/>
    <n v="98640"/>
    <m/>
    <m/>
    <n v="71184"/>
    <n v="108896"/>
    <m/>
    <m/>
    <n v="64336"/>
    <n v="98528"/>
    <m/>
    <m/>
    <n v="62800"/>
    <n v="96752"/>
    <m/>
    <m/>
    <n v="66576"/>
    <n v="103776"/>
    <m/>
    <m/>
    <n v="62160"/>
    <n v="99232"/>
    <m/>
    <m/>
    <x v="5"/>
    <x v="0"/>
    <s v="Boundary"/>
    <x v="3"/>
  </r>
  <r>
    <n v="5"/>
    <n v="5"/>
    <n v="31376"/>
    <n v="185152"/>
    <m/>
    <m/>
    <n v="51104"/>
    <n v="294032"/>
    <m/>
    <m/>
    <n v="48656"/>
    <n v="291856"/>
    <m/>
    <m/>
    <n v="48528"/>
    <n v="286048"/>
    <m/>
    <m/>
    <n v="52544"/>
    <n v="292624"/>
    <m/>
    <m/>
    <n v="47312"/>
    <n v="288608"/>
    <m/>
    <m/>
    <n v="48016"/>
    <n v="289520"/>
    <m/>
    <m/>
    <n v="47968"/>
    <n v="287392"/>
    <m/>
    <m/>
    <x v="5"/>
    <x v="0"/>
    <s v="Bulkley"/>
    <x v="4"/>
  </r>
  <r>
    <n v="5"/>
    <n v="6"/>
    <n v="0"/>
    <n v="64"/>
    <m/>
    <m/>
    <n v="0"/>
    <n v="352"/>
    <m/>
    <m/>
    <n v="0"/>
    <n v="352"/>
    <m/>
    <m/>
    <n v="0"/>
    <n v="352"/>
    <m/>
    <m/>
    <n v="0"/>
    <n v="352"/>
    <m/>
    <m/>
    <n v="0"/>
    <n v="352"/>
    <m/>
    <m/>
    <n v="0"/>
    <n v="352"/>
    <m/>
    <m/>
    <n v="0"/>
    <n v="352"/>
    <m/>
    <m/>
    <x v="5"/>
    <x v="1"/>
    <s v="Cassiar"/>
    <x v="5"/>
  </r>
  <r>
    <n v="5"/>
    <n v="7"/>
    <n v="0"/>
    <n v="0"/>
    <m/>
    <m/>
    <n v="0"/>
    <n v="0"/>
    <m/>
    <m/>
    <n v="0"/>
    <n v="0"/>
    <m/>
    <m/>
    <n v="0"/>
    <n v="0"/>
    <m/>
    <m/>
    <n v="0"/>
    <n v="0"/>
    <m/>
    <m/>
    <n v="0"/>
    <n v="0"/>
    <m/>
    <m/>
    <n v="0"/>
    <n v="0"/>
    <m/>
    <m/>
    <n v="0"/>
    <n v="0"/>
    <m/>
    <m/>
    <x v="5"/>
    <x v="1"/>
    <s v="Cranberry"/>
    <x v="6"/>
  </r>
  <r>
    <n v="5"/>
    <n v="8"/>
    <n v="199008"/>
    <n v="455184"/>
    <m/>
    <m/>
    <n v="349936"/>
    <n v="874544"/>
    <m/>
    <m/>
    <n v="365504"/>
    <n v="880144"/>
    <m/>
    <m/>
    <n v="344624"/>
    <n v="858256"/>
    <m/>
    <m/>
    <n v="348288"/>
    <n v="865728"/>
    <m/>
    <m/>
    <n v="351552"/>
    <n v="877200"/>
    <m/>
    <m/>
    <n v="359968"/>
    <n v="879168"/>
    <m/>
    <m/>
    <n v="337376"/>
    <n v="872976"/>
    <m/>
    <m/>
    <x v="5"/>
    <x v="0"/>
    <s v="Cranbrook"/>
    <x v="7"/>
  </r>
  <r>
    <n v="5"/>
    <n v="9"/>
    <n v="14688"/>
    <n v="17424"/>
    <m/>
    <m/>
    <n v="24656"/>
    <n v="30080"/>
    <m/>
    <m/>
    <n v="26544"/>
    <n v="32672"/>
    <m/>
    <m/>
    <n v="21264"/>
    <n v="27472"/>
    <m/>
    <m/>
    <n v="23536"/>
    <n v="29216"/>
    <m/>
    <m/>
    <n v="22208"/>
    <n v="28208"/>
    <m/>
    <m/>
    <n v="22672"/>
    <n v="27584"/>
    <m/>
    <m/>
    <n v="22704"/>
    <n v="28112"/>
    <m/>
    <m/>
    <x v="5"/>
    <x v="0"/>
    <s v="DawsonCreek"/>
    <x v="8"/>
  </r>
  <r>
    <n v="5"/>
    <n v="10"/>
    <n v="0"/>
    <n v="0"/>
    <m/>
    <m/>
    <n v="0"/>
    <n v="0"/>
    <m/>
    <m/>
    <n v="0"/>
    <n v="0"/>
    <m/>
    <m/>
    <n v="0"/>
    <n v="0"/>
    <m/>
    <m/>
    <n v="0"/>
    <n v="0"/>
    <m/>
    <m/>
    <n v="0"/>
    <n v="0"/>
    <m/>
    <m/>
    <n v="0"/>
    <n v="0"/>
    <m/>
    <m/>
    <n v="0"/>
    <n v="0"/>
    <m/>
    <m/>
    <x v="5"/>
    <x v="1"/>
    <s v="FortNelson"/>
    <x v="9"/>
  </r>
  <r>
    <n v="5"/>
    <n v="11"/>
    <n v="2048"/>
    <n v="7280"/>
    <m/>
    <m/>
    <n v="5296"/>
    <n v="12032"/>
    <m/>
    <m/>
    <n v="5280"/>
    <n v="12992"/>
    <m/>
    <m/>
    <n v="6720"/>
    <n v="14736"/>
    <m/>
    <m/>
    <n v="5984"/>
    <n v="13248"/>
    <m/>
    <m/>
    <n v="4624"/>
    <n v="12304"/>
    <m/>
    <m/>
    <n v="6672"/>
    <n v="12960"/>
    <m/>
    <m/>
    <n v="5120"/>
    <n v="13536"/>
    <m/>
    <m/>
    <x v="5"/>
    <x v="1"/>
    <s v="Fraser"/>
    <x v="10"/>
  </r>
  <r>
    <n v="5"/>
    <n v="12"/>
    <n v="3121680"/>
    <n v="9198704"/>
    <m/>
    <m/>
    <n v="3806304"/>
    <n v="10972304"/>
    <m/>
    <m/>
    <n v="3674880"/>
    <n v="10638736"/>
    <m/>
    <m/>
    <n v="3712928"/>
    <n v="10681840"/>
    <m/>
    <m/>
    <n v="3695904"/>
    <n v="10686064"/>
    <m/>
    <m/>
    <n v="3677488"/>
    <n v="10659424"/>
    <m/>
    <m/>
    <n v="3708544"/>
    <n v="10654656"/>
    <m/>
    <m/>
    <n v="3673968"/>
    <n v="10590400"/>
    <m/>
    <m/>
    <x v="5"/>
    <x v="0"/>
    <s v="FtStJames"/>
    <x v="11"/>
  </r>
  <r>
    <n v="5"/>
    <n v="13"/>
    <n v="9472"/>
    <n v="9568"/>
    <m/>
    <m/>
    <n v="14272"/>
    <n v="14352"/>
    <m/>
    <m/>
    <n v="11488"/>
    <n v="11568"/>
    <m/>
    <m/>
    <n v="12880"/>
    <n v="13088"/>
    <m/>
    <m/>
    <n v="15008"/>
    <n v="15216"/>
    <m/>
    <m/>
    <n v="14496"/>
    <n v="14704"/>
    <m/>
    <m/>
    <n v="11984"/>
    <n v="12192"/>
    <m/>
    <m/>
    <n v="14432"/>
    <n v="14640"/>
    <m/>
    <m/>
    <x v="5"/>
    <x v="1"/>
    <s v="FtStJohn"/>
    <x v="12"/>
  </r>
  <r>
    <n v="5"/>
    <n v="14"/>
    <n v="18560"/>
    <n v="246976"/>
    <m/>
    <m/>
    <n v="53408"/>
    <n v="323216"/>
    <m/>
    <m/>
    <n v="52864"/>
    <n v="329728"/>
    <m/>
    <m/>
    <n v="55600"/>
    <n v="342064"/>
    <m/>
    <m/>
    <n v="47408"/>
    <n v="324240"/>
    <m/>
    <m/>
    <n v="55584"/>
    <n v="333056"/>
    <m/>
    <m/>
    <n v="49488"/>
    <n v="338528"/>
    <m/>
    <m/>
    <n v="50816"/>
    <n v="327024"/>
    <m/>
    <m/>
    <x v="5"/>
    <x v="0"/>
    <s v="Golden"/>
    <x v="13"/>
  </r>
  <r>
    <n v="5"/>
    <n v="15"/>
    <n v="86128"/>
    <n v="206400"/>
    <m/>
    <m/>
    <n v="149824"/>
    <n v="376320"/>
    <m/>
    <m/>
    <n v="152032"/>
    <n v="356096"/>
    <m/>
    <m/>
    <n v="147888"/>
    <n v="355376"/>
    <m/>
    <m/>
    <n v="145744"/>
    <n v="357504"/>
    <m/>
    <m/>
    <n v="152400"/>
    <n v="369104"/>
    <m/>
    <m/>
    <n v="154672"/>
    <n v="377184"/>
    <m/>
    <m/>
    <n v="145952"/>
    <n v="373696"/>
    <m/>
    <m/>
    <x v="5"/>
    <x v="0"/>
    <s v="Invermere"/>
    <x v="14"/>
  </r>
  <r>
    <n v="5"/>
    <n v="16"/>
    <n v="0"/>
    <n v="1632"/>
    <m/>
    <m/>
    <n v="0"/>
    <n v="512"/>
    <m/>
    <m/>
    <n v="0"/>
    <n v="1568"/>
    <m/>
    <m/>
    <n v="0"/>
    <n v="592"/>
    <m/>
    <m/>
    <n v="0"/>
    <n v="384"/>
    <m/>
    <m/>
    <n v="0"/>
    <n v="1376"/>
    <m/>
    <m/>
    <n v="0"/>
    <n v="1952"/>
    <m/>
    <m/>
    <n v="0"/>
    <n v="1712"/>
    <m/>
    <m/>
    <x v="5"/>
    <x v="1"/>
    <s v="Kalum"/>
    <x v="15"/>
  </r>
  <r>
    <n v="5"/>
    <n v="17"/>
    <n v="2091280"/>
    <n v="3647680"/>
    <m/>
    <m/>
    <n v="2620752"/>
    <n v="4491456"/>
    <m/>
    <m/>
    <n v="2621280"/>
    <n v="4482144"/>
    <m/>
    <m/>
    <n v="2682928"/>
    <n v="4585632"/>
    <m/>
    <m/>
    <n v="2655648"/>
    <n v="4547328"/>
    <m/>
    <m/>
    <n v="2693888"/>
    <n v="4604016"/>
    <m/>
    <m/>
    <n v="2670912"/>
    <n v="4558080"/>
    <m/>
    <m/>
    <n v="2713200"/>
    <n v="4613888"/>
    <m/>
    <m/>
    <x v="5"/>
    <x v="0"/>
    <s v="Kamloops"/>
    <x v="16"/>
  </r>
  <r>
    <n v="5"/>
    <n v="18"/>
    <n v="0"/>
    <n v="0"/>
    <m/>
    <m/>
    <n v="0"/>
    <n v="0"/>
    <m/>
    <m/>
    <n v="0"/>
    <n v="0"/>
    <m/>
    <m/>
    <n v="0"/>
    <n v="0"/>
    <m/>
    <m/>
    <n v="0"/>
    <n v="0"/>
    <m/>
    <m/>
    <n v="0"/>
    <n v="0"/>
    <m/>
    <m/>
    <n v="0"/>
    <n v="0"/>
    <m/>
    <m/>
    <n v="0"/>
    <n v="0"/>
    <m/>
    <m/>
    <x v="5"/>
    <x v="1"/>
    <s v="Kingcome"/>
    <x v="17"/>
  </r>
  <r>
    <n v="5"/>
    <n v="19"/>
    <n v="816"/>
    <n v="4448"/>
    <m/>
    <m/>
    <n v="1136"/>
    <n v="5504"/>
    <m/>
    <m/>
    <n v="1824"/>
    <n v="2848"/>
    <m/>
    <m/>
    <n v="1136"/>
    <n v="4768"/>
    <m/>
    <m/>
    <n v="2240"/>
    <n v="6816"/>
    <m/>
    <m/>
    <n v="464"/>
    <n v="3728"/>
    <m/>
    <m/>
    <n v="1824"/>
    <n v="6416"/>
    <m/>
    <m/>
    <n v="1824"/>
    <n v="3344"/>
    <m/>
    <m/>
    <x v="5"/>
    <x v="1"/>
    <s v="Kispiox"/>
    <x v="18"/>
  </r>
  <r>
    <n v="5"/>
    <n v="20"/>
    <n v="108560"/>
    <n v="220784"/>
    <m/>
    <m/>
    <n v="154800"/>
    <n v="351392"/>
    <m/>
    <m/>
    <n v="157008"/>
    <n v="346016"/>
    <m/>
    <m/>
    <n v="164880"/>
    <n v="356544"/>
    <m/>
    <m/>
    <n v="162160"/>
    <n v="352256"/>
    <m/>
    <m/>
    <n v="162304"/>
    <n v="354752"/>
    <m/>
    <m/>
    <n v="162496"/>
    <n v="338656"/>
    <m/>
    <m/>
    <n v="162304"/>
    <n v="351888"/>
    <m/>
    <m/>
    <x v="5"/>
    <x v="0"/>
    <s v="KootenayLake"/>
    <x v="19"/>
  </r>
  <r>
    <n v="5"/>
    <n v="21"/>
    <n v="3596784"/>
    <n v="19526560"/>
    <m/>
    <m/>
    <n v="4427296"/>
    <n v="20002048"/>
    <m/>
    <m/>
    <n v="4339392"/>
    <n v="19444752"/>
    <m/>
    <m/>
    <n v="4358960"/>
    <n v="19645584"/>
    <m/>
    <m/>
    <n v="4335616"/>
    <n v="19500256"/>
    <m/>
    <m/>
    <n v="4328512"/>
    <n v="19380768"/>
    <m/>
    <m/>
    <n v="4339024"/>
    <n v="19457648"/>
    <m/>
    <m/>
    <n v="4327136"/>
    <n v="19274880"/>
    <m/>
    <m/>
    <x v="5"/>
    <x v="0"/>
    <s v="Lakes"/>
    <x v="20"/>
  </r>
  <r>
    <n v="5"/>
    <n v="22"/>
    <n v="32416"/>
    <n v="126432"/>
    <m/>
    <m/>
    <n v="78672"/>
    <n v="250416"/>
    <m/>
    <m/>
    <n v="92560"/>
    <n v="261296"/>
    <m/>
    <m/>
    <n v="91952"/>
    <n v="252688"/>
    <m/>
    <m/>
    <n v="91008"/>
    <n v="270032"/>
    <m/>
    <m/>
    <n v="101392"/>
    <n v="276960"/>
    <m/>
    <m/>
    <n v="89008"/>
    <n v="259088"/>
    <m/>
    <m/>
    <n v="104848"/>
    <n v="264304"/>
    <m/>
    <m/>
    <x v="5"/>
    <x v="0"/>
    <s v="Lillooet"/>
    <x v="21"/>
  </r>
  <r>
    <n v="5"/>
    <n v="23"/>
    <n v="49104"/>
    <n v="358976"/>
    <m/>
    <m/>
    <n v="151296"/>
    <n v="680544"/>
    <m/>
    <m/>
    <n v="149168"/>
    <n v="690576"/>
    <m/>
    <m/>
    <n v="142736"/>
    <n v="688480"/>
    <m/>
    <m/>
    <n v="150064"/>
    <n v="695360"/>
    <m/>
    <m/>
    <n v="143696"/>
    <n v="691568"/>
    <m/>
    <m/>
    <n v="140256"/>
    <n v="678432"/>
    <m/>
    <m/>
    <n v="139520"/>
    <n v="678880"/>
    <m/>
    <m/>
    <x v="5"/>
    <x v="0"/>
    <s v="Mackenzie"/>
    <x v="22"/>
  </r>
  <r>
    <n v="5"/>
    <n v="24"/>
    <n v="551872"/>
    <n v="1758320"/>
    <m/>
    <m/>
    <n v="675824"/>
    <n v="2100000"/>
    <m/>
    <m/>
    <n v="653920"/>
    <n v="2108736"/>
    <m/>
    <m/>
    <n v="649344"/>
    <n v="2096384"/>
    <m/>
    <m/>
    <n v="669648"/>
    <n v="2101936"/>
    <m/>
    <m/>
    <n v="651536"/>
    <n v="2116256"/>
    <m/>
    <m/>
    <n v="633232"/>
    <n v="2075664"/>
    <m/>
    <m/>
    <n v="649568"/>
    <n v="2080736"/>
    <m/>
    <m/>
    <x v="5"/>
    <x v="0"/>
    <s v="Merritt"/>
    <x v="23"/>
  </r>
  <r>
    <n v="5"/>
    <n v="25"/>
    <n v="592"/>
    <n v="12128"/>
    <m/>
    <m/>
    <n v="3520"/>
    <n v="15536"/>
    <m/>
    <m/>
    <n v="3280"/>
    <n v="20160"/>
    <m/>
    <m/>
    <n v="2640"/>
    <n v="15472"/>
    <m/>
    <m/>
    <n v="2768"/>
    <n v="22544"/>
    <m/>
    <m/>
    <n v="2592"/>
    <n v="15648"/>
    <m/>
    <m/>
    <n v="3872"/>
    <n v="16944"/>
    <m/>
    <m/>
    <n v="3808"/>
    <n v="24384"/>
    <m/>
    <m/>
    <x v="5"/>
    <x v="1"/>
    <s v="MidCoast"/>
    <x v="24"/>
  </r>
  <r>
    <n v="5"/>
    <n v="26"/>
    <n v="300560"/>
    <n v="2178272"/>
    <m/>
    <m/>
    <n v="469104"/>
    <n v="2943312"/>
    <m/>
    <m/>
    <n v="438400"/>
    <n v="2870112"/>
    <m/>
    <m/>
    <n v="448800"/>
    <n v="2889872"/>
    <m/>
    <m/>
    <n v="444592"/>
    <n v="2837040"/>
    <m/>
    <m/>
    <n v="445616"/>
    <n v="2827744"/>
    <m/>
    <m/>
    <n v="450368"/>
    <n v="2841552"/>
    <m/>
    <m/>
    <n v="456288"/>
    <n v="2848624"/>
    <m/>
    <m/>
    <x v="5"/>
    <x v="0"/>
    <s v="Morice"/>
    <x v="25"/>
  </r>
  <r>
    <n v="5"/>
    <n v="27"/>
    <n v="0"/>
    <n v="1888"/>
    <m/>
    <m/>
    <n v="0"/>
    <n v="2336"/>
    <m/>
    <m/>
    <n v="0"/>
    <n v="2720"/>
    <m/>
    <m/>
    <n v="0"/>
    <n v="2336"/>
    <m/>
    <m/>
    <n v="0"/>
    <n v="2720"/>
    <m/>
    <m/>
    <n v="0"/>
    <n v="2464"/>
    <m/>
    <m/>
    <n v="0"/>
    <n v="2336"/>
    <m/>
    <m/>
    <n v="0"/>
    <n v="2720"/>
    <m/>
    <m/>
    <x v="5"/>
    <x v="1"/>
    <s v="Nass"/>
    <x v="26"/>
  </r>
  <r>
    <n v="5"/>
    <n v="28"/>
    <n v="0"/>
    <n v="0"/>
    <m/>
    <m/>
    <n v="0"/>
    <n v="0"/>
    <m/>
    <m/>
    <n v="0"/>
    <n v="0"/>
    <m/>
    <m/>
    <n v="0"/>
    <n v="0"/>
    <m/>
    <m/>
    <n v="0"/>
    <n v="0"/>
    <m/>
    <m/>
    <n v="0"/>
    <n v="0"/>
    <m/>
    <m/>
    <n v="0"/>
    <n v="0"/>
    <m/>
    <m/>
    <n v="0"/>
    <n v="0"/>
    <m/>
    <m/>
    <x v="5"/>
    <x v="1"/>
    <s v="NorthCoast"/>
    <x v="27"/>
  </r>
  <r>
    <n v="5"/>
    <n v="29"/>
    <n v="527872"/>
    <n v="1086048"/>
    <m/>
    <m/>
    <n v="677360"/>
    <n v="1366384"/>
    <m/>
    <m/>
    <n v="679728"/>
    <n v="1364528"/>
    <m/>
    <m/>
    <n v="707328"/>
    <n v="1425152"/>
    <m/>
    <m/>
    <n v="673344"/>
    <n v="1355776"/>
    <m/>
    <m/>
    <n v="680368"/>
    <n v="1369264"/>
    <m/>
    <m/>
    <n v="668128"/>
    <n v="1356096"/>
    <m/>
    <m/>
    <n v="616640"/>
    <n v="1309568"/>
    <m/>
    <m/>
    <x v="5"/>
    <x v="0"/>
    <s v="Okanagan"/>
    <x v="28"/>
  </r>
  <r>
    <n v="5"/>
    <n v="30"/>
    <n v="6490480"/>
    <n v="16830016"/>
    <m/>
    <m/>
    <n v="7227232"/>
    <n v="17868848"/>
    <m/>
    <m/>
    <n v="7036672"/>
    <n v="17308848"/>
    <m/>
    <m/>
    <n v="7093296"/>
    <n v="17404880"/>
    <m/>
    <m/>
    <n v="7030800"/>
    <n v="17161456"/>
    <m/>
    <m/>
    <n v="7068032"/>
    <n v="17302800"/>
    <m/>
    <m/>
    <n v="7049040"/>
    <n v="17212720"/>
    <m/>
    <m/>
    <n v="7090624"/>
    <n v="17251632"/>
    <m/>
    <m/>
    <x v="5"/>
    <x v="0"/>
    <s v="PrinceGeorge"/>
    <x v="29"/>
  </r>
  <r>
    <n v="5"/>
    <n v="31"/>
    <n v="0"/>
    <n v="0"/>
    <m/>
    <m/>
    <n v="0"/>
    <n v="0"/>
    <m/>
    <m/>
    <n v="0"/>
    <n v="0"/>
    <m/>
    <m/>
    <n v="0"/>
    <n v="0"/>
    <m/>
    <m/>
    <n v="0"/>
    <n v="0"/>
    <m/>
    <m/>
    <n v="0"/>
    <n v="0"/>
    <m/>
    <m/>
    <n v="0"/>
    <n v="0"/>
    <m/>
    <m/>
    <n v="0"/>
    <n v="0"/>
    <m/>
    <m/>
    <x v="5"/>
    <x v="1"/>
    <s v="QueenCharlotte"/>
    <x v="30"/>
  </r>
  <r>
    <n v="5"/>
    <n v="32"/>
    <n v="19466880"/>
    <n v="47121728"/>
    <m/>
    <m/>
    <n v="22127072"/>
    <n v="48654384"/>
    <m/>
    <m/>
    <n v="21706704"/>
    <n v="47927968"/>
    <m/>
    <m/>
    <n v="21903120"/>
    <n v="48010016"/>
    <m/>
    <m/>
    <n v="21828432"/>
    <n v="48044112"/>
    <m/>
    <m/>
    <n v="21773872"/>
    <n v="47932960"/>
    <m/>
    <m/>
    <n v="21877072"/>
    <n v="48025280"/>
    <m/>
    <m/>
    <n v="21886768"/>
    <n v="48012256"/>
    <m/>
    <m/>
    <x v="5"/>
    <x v="0"/>
    <s v="Quesnel"/>
    <x v="31"/>
  </r>
  <r>
    <n v="5"/>
    <n v="33"/>
    <n v="0"/>
    <n v="144"/>
    <m/>
    <m/>
    <n v="192"/>
    <n v="448"/>
    <m/>
    <m/>
    <n v="192"/>
    <n v="448"/>
    <m/>
    <m/>
    <n v="192"/>
    <n v="656"/>
    <m/>
    <m/>
    <n v="192"/>
    <n v="656"/>
    <m/>
    <m/>
    <n v="192"/>
    <n v="448"/>
    <m/>
    <m/>
    <n v="192"/>
    <n v="448"/>
    <m/>
    <m/>
    <n v="192"/>
    <n v="656"/>
    <m/>
    <m/>
    <x v="5"/>
    <x v="1"/>
    <s v="Revelstoke"/>
    <x v="32"/>
  </r>
  <r>
    <n v="5"/>
    <n v="34"/>
    <n v="28576"/>
    <n v="216624"/>
    <m/>
    <m/>
    <n v="60576"/>
    <n v="289200"/>
    <m/>
    <m/>
    <n v="60704"/>
    <n v="292208"/>
    <m/>
    <m/>
    <n v="57888"/>
    <n v="294784"/>
    <m/>
    <m/>
    <n v="58960"/>
    <n v="279184"/>
    <m/>
    <m/>
    <n v="58544"/>
    <n v="289920"/>
    <m/>
    <m/>
    <n v="54624"/>
    <n v="277472"/>
    <m/>
    <m/>
    <n v="58336"/>
    <n v="278256"/>
    <m/>
    <m/>
    <x v="5"/>
    <x v="0"/>
    <s v="RobsonValley"/>
    <x v="33"/>
  </r>
  <r>
    <n v="5"/>
    <n v="35"/>
    <n v="12752"/>
    <n v="102832"/>
    <m/>
    <m/>
    <n v="27680"/>
    <n v="136976"/>
    <m/>
    <m/>
    <n v="30352"/>
    <n v="140464"/>
    <m/>
    <m/>
    <n v="29136"/>
    <n v="136896"/>
    <m/>
    <m/>
    <n v="23632"/>
    <n v="138496"/>
    <m/>
    <m/>
    <n v="29024"/>
    <n v="142336"/>
    <m/>
    <m/>
    <n v="32304"/>
    <n v="137568"/>
    <m/>
    <m/>
    <n v="23776"/>
    <n v="137584"/>
    <m/>
    <m/>
    <x v="5"/>
    <x v="1"/>
    <s v="Soo"/>
    <x v="34"/>
  </r>
  <r>
    <n v="5"/>
    <n v="36"/>
    <n v="0"/>
    <n v="0"/>
    <m/>
    <m/>
    <n v="0"/>
    <n v="0"/>
    <m/>
    <m/>
    <n v="0"/>
    <n v="0"/>
    <m/>
    <m/>
    <n v="0"/>
    <n v="0"/>
    <m/>
    <m/>
    <n v="0"/>
    <n v="0"/>
    <m/>
    <m/>
    <n v="0"/>
    <n v="0"/>
    <m/>
    <m/>
    <n v="0"/>
    <n v="0"/>
    <m/>
    <m/>
    <n v="0"/>
    <n v="0"/>
    <m/>
    <m/>
    <x v="5"/>
    <x v="1"/>
    <s v="Strathcona"/>
    <x v="35"/>
  </r>
  <r>
    <n v="5"/>
    <n v="37"/>
    <n v="0"/>
    <n v="0"/>
    <m/>
    <m/>
    <n v="0"/>
    <n v="0"/>
    <m/>
    <m/>
    <n v="0"/>
    <n v="0"/>
    <m/>
    <m/>
    <n v="0"/>
    <n v="0"/>
    <m/>
    <m/>
    <n v="0"/>
    <n v="0"/>
    <m/>
    <m/>
    <n v="0"/>
    <n v="0"/>
    <m/>
    <m/>
    <n v="0"/>
    <n v="0"/>
    <m/>
    <m/>
    <n v="0"/>
    <n v="0"/>
    <m/>
    <m/>
    <x v="5"/>
    <x v="1"/>
    <s v="SunshineCoast"/>
    <x v="36"/>
  </r>
  <r>
    <n v="5"/>
    <n v="38"/>
    <n v="13409456"/>
    <n v="32677280"/>
    <m/>
    <m/>
    <n v="13200448"/>
    <n v="35530496"/>
    <m/>
    <m/>
    <n v="12850384"/>
    <n v="34660672"/>
    <m/>
    <m/>
    <n v="12922080"/>
    <n v="34683792"/>
    <m/>
    <m/>
    <n v="12875568"/>
    <n v="34555712"/>
    <m/>
    <m/>
    <n v="12894000"/>
    <n v="34581568"/>
    <m/>
    <m/>
    <n v="12845360"/>
    <n v="34580592"/>
    <m/>
    <m/>
    <n v="12889296"/>
    <n v="34415680"/>
    <m/>
    <m/>
    <x v="5"/>
    <x v="0"/>
    <s v="Vanderhoof"/>
    <x v="37"/>
  </r>
  <r>
    <n v="5"/>
    <n v="39"/>
    <n v="10946112"/>
    <n v="20576848"/>
    <m/>
    <m/>
    <n v="12239648"/>
    <n v="22117936"/>
    <m/>
    <m/>
    <n v="11974240"/>
    <n v="21632576"/>
    <m/>
    <m/>
    <n v="12184192"/>
    <n v="22126400"/>
    <m/>
    <m/>
    <n v="12199584"/>
    <n v="22114720"/>
    <m/>
    <m/>
    <n v="12155184"/>
    <n v="22131216"/>
    <m/>
    <m/>
    <n v="12220544"/>
    <n v="22114864"/>
    <m/>
    <m/>
    <n v="12179776"/>
    <n v="22091456"/>
    <m/>
    <m/>
    <x v="5"/>
    <x v="0"/>
    <s v="WilliamsLake"/>
    <x v="38"/>
  </r>
  <r>
    <n v="5"/>
    <n v="40"/>
    <n v="0"/>
    <n v="4640"/>
    <m/>
    <m/>
    <n v="0"/>
    <n v="1280"/>
    <m/>
    <m/>
    <n v="0"/>
    <n v="1280"/>
    <m/>
    <m/>
    <n v="0"/>
    <n v="1280"/>
    <m/>
    <m/>
    <n v="0"/>
    <n v="1280"/>
    <m/>
    <m/>
    <n v="0"/>
    <n v="1280"/>
    <m/>
    <m/>
    <n v="0"/>
    <n v="1280"/>
    <m/>
    <m/>
    <n v="0"/>
    <n v="1280"/>
    <m/>
    <m/>
    <x v="5"/>
    <x v="2"/>
    <s v="InteriorTFLs"/>
    <x v="39"/>
  </r>
  <r>
    <n v="5"/>
    <n v="40"/>
    <n v="0"/>
    <n v="0"/>
    <m/>
    <m/>
    <n v="0"/>
    <n v="0"/>
    <m/>
    <m/>
    <n v="0"/>
    <n v="0"/>
    <m/>
    <m/>
    <n v="0"/>
    <n v="0"/>
    <m/>
    <m/>
    <n v="0"/>
    <n v="0"/>
    <m/>
    <m/>
    <n v="0"/>
    <n v="0"/>
    <m/>
    <m/>
    <n v="0"/>
    <n v="0"/>
    <m/>
    <m/>
    <n v="0"/>
    <n v="0"/>
    <m/>
    <m/>
    <x v="5"/>
    <x v="2"/>
    <s v="InteriorTFLs"/>
    <x v="39"/>
  </r>
  <r>
    <n v="5"/>
    <n v="40"/>
    <n v="0"/>
    <n v="0"/>
    <m/>
    <m/>
    <n v="0"/>
    <n v="0"/>
    <m/>
    <m/>
    <n v="0"/>
    <n v="0"/>
    <m/>
    <m/>
    <n v="0"/>
    <n v="0"/>
    <m/>
    <m/>
    <n v="0"/>
    <n v="0"/>
    <m/>
    <m/>
    <n v="0"/>
    <n v="0"/>
    <m/>
    <m/>
    <n v="0"/>
    <n v="0"/>
    <m/>
    <m/>
    <n v="0"/>
    <n v="0"/>
    <m/>
    <m/>
    <x v="5"/>
    <x v="2"/>
    <s v="InteriorTFLs"/>
    <x v="39"/>
  </r>
  <r>
    <n v="5"/>
    <n v="40"/>
    <n v="0"/>
    <n v="0"/>
    <m/>
    <m/>
    <n v="0"/>
    <n v="0"/>
    <m/>
    <m/>
    <n v="0"/>
    <n v="0"/>
    <m/>
    <m/>
    <n v="0"/>
    <n v="0"/>
    <m/>
    <m/>
    <n v="0"/>
    <n v="0"/>
    <m/>
    <m/>
    <n v="0"/>
    <n v="0"/>
    <m/>
    <m/>
    <n v="0"/>
    <n v="0"/>
    <m/>
    <m/>
    <n v="0"/>
    <n v="0"/>
    <m/>
    <m/>
    <x v="5"/>
    <x v="2"/>
    <s v="InteriorTFLs"/>
    <x v="39"/>
  </r>
  <r>
    <n v="5"/>
    <n v="40"/>
    <n v="0"/>
    <n v="0"/>
    <m/>
    <m/>
    <n v="0"/>
    <n v="0"/>
    <m/>
    <m/>
    <n v="0"/>
    <n v="0"/>
    <m/>
    <m/>
    <n v="0"/>
    <n v="0"/>
    <m/>
    <m/>
    <n v="0"/>
    <n v="0"/>
    <m/>
    <m/>
    <n v="0"/>
    <n v="0"/>
    <m/>
    <m/>
    <n v="0"/>
    <n v="0"/>
    <m/>
    <m/>
    <n v="0"/>
    <n v="0"/>
    <m/>
    <m/>
    <x v="5"/>
    <x v="2"/>
    <s v="InteriorTFLs"/>
    <x v="39"/>
  </r>
  <r>
    <n v="5"/>
    <n v="40"/>
    <n v="0"/>
    <n v="688"/>
    <m/>
    <m/>
    <n v="176"/>
    <n v="2288"/>
    <m/>
    <m/>
    <n v="336"/>
    <n v="2448"/>
    <m/>
    <m/>
    <n v="224"/>
    <n v="2784"/>
    <m/>
    <m/>
    <n v="2176"/>
    <n v="4736"/>
    <m/>
    <m/>
    <n v="224"/>
    <n v="2784"/>
    <m/>
    <m/>
    <n v="224"/>
    <n v="2784"/>
    <m/>
    <m/>
    <n v="224"/>
    <n v="2784"/>
    <m/>
    <m/>
    <x v="5"/>
    <x v="2"/>
    <s v="InteriorTFLs"/>
    <x v="39"/>
  </r>
  <r>
    <n v="5"/>
    <n v="40"/>
    <n v="2560"/>
    <n v="3136"/>
    <m/>
    <m/>
    <n v="9152"/>
    <n v="10320"/>
    <m/>
    <m/>
    <n v="6752"/>
    <n v="7856"/>
    <m/>
    <m/>
    <n v="8224"/>
    <n v="9552"/>
    <m/>
    <m/>
    <n v="7888"/>
    <n v="9216"/>
    <m/>
    <m/>
    <n v="8080"/>
    <n v="9408"/>
    <m/>
    <m/>
    <n v="6720"/>
    <n v="7984"/>
    <m/>
    <m/>
    <n v="6800"/>
    <n v="8128"/>
    <m/>
    <m/>
    <x v="5"/>
    <x v="2"/>
    <s v="InteriorTFLs"/>
    <x v="39"/>
  </r>
  <r>
    <n v="5"/>
    <n v="40"/>
    <n v="16176"/>
    <n v="63824"/>
    <m/>
    <m/>
    <n v="34448"/>
    <n v="102944"/>
    <m/>
    <m/>
    <n v="36752"/>
    <n v="108288"/>
    <m/>
    <m/>
    <n v="32528"/>
    <n v="106704"/>
    <m/>
    <m/>
    <n v="42160"/>
    <n v="113984"/>
    <m/>
    <m/>
    <n v="41264"/>
    <n v="110864"/>
    <m/>
    <m/>
    <n v="36320"/>
    <n v="106608"/>
    <m/>
    <m/>
    <n v="32352"/>
    <n v="103904"/>
    <m/>
    <m/>
    <x v="5"/>
    <x v="2"/>
    <s v="InteriorTFLs"/>
    <x v="39"/>
  </r>
  <r>
    <n v="5"/>
    <n v="40"/>
    <n v="68128"/>
    <n v="74480"/>
    <m/>
    <m/>
    <n v="67696"/>
    <n v="75440"/>
    <m/>
    <m/>
    <n v="48656"/>
    <n v="59024"/>
    <m/>
    <m/>
    <n v="60336"/>
    <n v="72912"/>
    <m/>
    <m/>
    <n v="63456"/>
    <n v="77744"/>
    <m/>
    <m/>
    <n v="57712"/>
    <n v="71600"/>
    <m/>
    <m/>
    <n v="55440"/>
    <n v="70560"/>
    <m/>
    <m/>
    <n v="54688"/>
    <n v="66352"/>
    <m/>
    <m/>
    <x v="5"/>
    <x v="2"/>
    <s v="InteriorTFLs"/>
    <x v="39"/>
  </r>
  <r>
    <n v="5"/>
    <n v="40"/>
    <n v="38320"/>
    <n v="39600"/>
    <m/>
    <m/>
    <n v="68560"/>
    <n v="71216"/>
    <m/>
    <m/>
    <n v="65968"/>
    <n v="68848"/>
    <m/>
    <m/>
    <n v="70752"/>
    <n v="73632"/>
    <m/>
    <m/>
    <n v="69552"/>
    <n v="72288"/>
    <m/>
    <m/>
    <n v="69648"/>
    <n v="72400"/>
    <m/>
    <m/>
    <n v="70816"/>
    <n v="73712"/>
    <m/>
    <m/>
    <n v="67312"/>
    <n v="70128"/>
    <m/>
    <m/>
    <x v="5"/>
    <x v="2"/>
    <s v="InteriorTFLs"/>
    <x v="39"/>
  </r>
  <r>
    <n v="5"/>
    <n v="40"/>
    <n v="54640"/>
    <n v="124304"/>
    <m/>
    <m/>
    <n v="117872"/>
    <n v="211136"/>
    <m/>
    <m/>
    <n v="119984"/>
    <n v="211936"/>
    <m/>
    <m/>
    <n v="121488"/>
    <n v="217776"/>
    <m/>
    <m/>
    <n v="116064"/>
    <n v="209680"/>
    <m/>
    <m/>
    <n v="111488"/>
    <n v="205040"/>
    <m/>
    <m/>
    <n v="114544"/>
    <n v="217600"/>
    <m/>
    <m/>
    <n v="115088"/>
    <n v="210624"/>
    <m/>
    <m/>
    <x v="5"/>
    <x v="2"/>
    <s v="InteriorTFLs"/>
    <x v="39"/>
  </r>
  <r>
    <n v="5"/>
    <n v="40"/>
    <n v="73232"/>
    <n v="165968"/>
    <m/>
    <m/>
    <n v="139312"/>
    <n v="283296"/>
    <m/>
    <m/>
    <n v="146048"/>
    <n v="294624"/>
    <m/>
    <m/>
    <n v="134496"/>
    <n v="285392"/>
    <m/>
    <m/>
    <n v="143904"/>
    <n v="292192"/>
    <m/>
    <m/>
    <n v="136768"/>
    <n v="297024"/>
    <m/>
    <m/>
    <n v="144336"/>
    <n v="285808"/>
    <m/>
    <m/>
    <n v="146512"/>
    <n v="291696"/>
    <m/>
    <m/>
    <x v="5"/>
    <x v="2"/>
    <s v="InteriorTFLs"/>
    <x v="39"/>
  </r>
  <r>
    <n v="5"/>
    <n v="40"/>
    <n v="128576"/>
    <n v="216672"/>
    <m/>
    <m/>
    <n v="197520"/>
    <n v="334928"/>
    <m/>
    <m/>
    <n v="179072"/>
    <n v="318544"/>
    <m/>
    <m/>
    <n v="181648"/>
    <n v="319296"/>
    <m/>
    <m/>
    <n v="175744"/>
    <n v="311552"/>
    <m/>
    <m/>
    <n v="179808"/>
    <n v="320160"/>
    <m/>
    <m/>
    <n v="183072"/>
    <n v="314304"/>
    <m/>
    <m/>
    <n v="183920"/>
    <n v="310304"/>
    <m/>
    <m/>
    <x v="5"/>
    <x v="2"/>
    <s v="InteriorTFLs"/>
    <x v="39"/>
  </r>
  <r>
    <n v="5"/>
    <n v="40"/>
    <n v="301008"/>
    <n v="691584"/>
    <m/>
    <m/>
    <n v="470800"/>
    <n v="913472"/>
    <m/>
    <m/>
    <n v="442256"/>
    <n v="874224"/>
    <m/>
    <m/>
    <n v="444752"/>
    <n v="883232"/>
    <m/>
    <m/>
    <n v="361680"/>
    <n v="758576"/>
    <m/>
    <m/>
    <n v="399344"/>
    <n v="821760"/>
    <m/>
    <m/>
    <n v="394064"/>
    <n v="825072"/>
    <m/>
    <m/>
    <n v="359552"/>
    <n v="749968"/>
    <m/>
    <m/>
    <x v="5"/>
    <x v="2"/>
    <s v="InteriorTFLs"/>
    <x v="39"/>
  </r>
  <r>
    <n v="5"/>
    <n v="40"/>
    <n v="272704"/>
    <n v="963280"/>
    <m/>
    <m/>
    <n v="453120"/>
    <n v="1219632"/>
    <m/>
    <m/>
    <n v="434912"/>
    <n v="1197408"/>
    <m/>
    <m/>
    <n v="418080"/>
    <n v="1226368"/>
    <m/>
    <m/>
    <n v="431840"/>
    <n v="1170016"/>
    <m/>
    <m/>
    <n v="416416"/>
    <n v="1204928"/>
    <m/>
    <m/>
    <n v="417344"/>
    <n v="1213328"/>
    <m/>
    <m/>
    <n v="394016"/>
    <n v="1123632"/>
    <m/>
    <m/>
    <x v="5"/>
    <x v="2"/>
    <s v="InteriorTFLs"/>
    <x v="39"/>
  </r>
  <r>
    <n v="5"/>
    <n v="40"/>
    <n v="363792"/>
    <n v="888192"/>
    <m/>
    <m/>
    <n v="432736"/>
    <n v="1053040"/>
    <m/>
    <m/>
    <n v="413904"/>
    <n v="1008144"/>
    <m/>
    <m/>
    <n v="417376"/>
    <n v="1024800"/>
    <m/>
    <m/>
    <n v="413744"/>
    <n v="996352"/>
    <m/>
    <m/>
    <n v="410800"/>
    <n v="1009328"/>
    <m/>
    <m/>
    <n v="415280"/>
    <n v="1002528"/>
    <m/>
    <m/>
    <n v="401472"/>
    <n v="983328"/>
    <m/>
    <m/>
    <x v="5"/>
    <x v="2"/>
    <s v="InteriorTFLs"/>
    <x v="39"/>
  </r>
  <r>
    <n v="5"/>
    <n v="40"/>
    <n v="248800"/>
    <n v="553296"/>
    <m/>
    <m/>
    <n v="525408"/>
    <n v="1003088"/>
    <m/>
    <m/>
    <n v="502848"/>
    <n v="990672"/>
    <m/>
    <m/>
    <n v="498336"/>
    <n v="976928"/>
    <m/>
    <m/>
    <n v="489264"/>
    <n v="975008"/>
    <m/>
    <m/>
    <n v="512352"/>
    <n v="990896"/>
    <m/>
    <m/>
    <n v="528800"/>
    <n v="1015184"/>
    <m/>
    <m/>
    <n v="501840"/>
    <n v="980560"/>
    <m/>
    <m/>
    <x v="5"/>
    <x v="2"/>
    <s v="InteriorTFLs"/>
    <x v="39"/>
  </r>
  <r>
    <n v="5"/>
    <n v="40"/>
    <n v="650096"/>
    <n v="970272"/>
    <m/>
    <m/>
    <n v="976736"/>
    <n v="1339584"/>
    <m/>
    <m/>
    <n v="985104"/>
    <n v="1337152"/>
    <m/>
    <m/>
    <n v="978576"/>
    <n v="1322880"/>
    <m/>
    <m/>
    <n v="944912"/>
    <n v="1282640"/>
    <m/>
    <m/>
    <n v="942304"/>
    <n v="1291328"/>
    <m/>
    <m/>
    <n v="954288"/>
    <n v="1303936"/>
    <m/>
    <m/>
    <n v="931088"/>
    <n v="1274528"/>
    <m/>
    <m/>
    <x v="5"/>
    <x v="2"/>
    <s v="InteriorTFLs"/>
    <x v="39"/>
  </r>
  <r>
    <n v="5"/>
    <n v="40"/>
    <n v="2985808"/>
    <n v="5644304"/>
    <m/>
    <m/>
    <n v="4039488"/>
    <n v="7548320"/>
    <m/>
    <m/>
    <n v="4035840"/>
    <n v="7535104"/>
    <m/>
    <m/>
    <n v="3908480"/>
    <n v="7420448"/>
    <m/>
    <m/>
    <n v="3740848"/>
    <n v="7182080"/>
    <m/>
    <m/>
    <n v="3840048"/>
    <n v="7286656"/>
    <m/>
    <m/>
    <n v="3813488"/>
    <n v="7277584"/>
    <m/>
    <m/>
    <n v="3692208"/>
    <n v="7089968"/>
    <m/>
    <m/>
    <x v="5"/>
    <x v="2"/>
    <s v="InteriorTFLs"/>
    <x v="39"/>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5"/>
    <n v="41"/>
    <n v="0"/>
    <n v="0"/>
    <m/>
    <m/>
    <n v="0"/>
    <n v="0"/>
    <m/>
    <m/>
    <n v="0"/>
    <n v="0"/>
    <m/>
    <m/>
    <n v="0"/>
    <n v="0"/>
    <m/>
    <m/>
    <n v="0"/>
    <n v="0"/>
    <m/>
    <m/>
    <n v="0"/>
    <n v="0"/>
    <m/>
    <m/>
    <n v="0"/>
    <n v="0"/>
    <m/>
    <m/>
    <n v="0"/>
    <n v="0"/>
    <m/>
    <m/>
    <x v="5"/>
    <x v="3"/>
    <s v="CoastTFLs"/>
    <x v="40"/>
  </r>
  <r>
    <n v="6"/>
    <n v="1"/>
    <m/>
    <m/>
    <n v="4784032"/>
    <n v="9495296"/>
    <n v="8486464"/>
    <n v="14086592"/>
    <m/>
    <m/>
    <n v="8612000"/>
    <n v="14182912"/>
    <m/>
    <m/>
    <n v="8615424"/>
    <n v="14205840"/>
    <m/>
    <m/>
    <n v="8669472"/>
    <n v="14234848"/>
    <m/>
    <m/>
    <n v="8638048"/>
    <n v="14253440"/>
    <m/>
    <m/>
    <n v="8651488"/>
    <n v="14236368"/>
    <m/>
    <m/>
    <n v="8681072"/>
    <n v="14267840"/>
    <m/>
    <m/>
    <x v="6"/>
    <x v="0"/>
    <s v="100MileHouse"/>
    <x v="0"/>
  </r>
  <r>
    <n v="6"/>
    <n v="2"/>
    <m/>
    <m/>
    <n v="436752"/>
    <n v="945312"/>
    <n v="455904"/>
    <n v="1228704"/>
    <m/>
    <m/>
    <n v="505216"/>
    <n v="1255360"/>
    <m/>
    <m/>
    <n v="511104"/>
    <n v="1260784"/>
    <m/>
    <m/>
    <n v="491664"/>
    <n v="1233616"/>
    <m/>
    <m/>
    <n v="485664"/>
    <n v="1228432"/>
    <m/>
    <m/>
    <n v="493872"/>
    <n v="1277008"/>
    <m/>
    <m/>
    <n v="502960"/>
    <n v="1242720"/>
    <m/>
    <m/>
    <x v="6"/>
    <x v="0"/>
    <s v="Arrow"/>
    <x v="1"/>
  </r>
  <r>
    <n v="6"/>
    <n v="3"/>
    <m/>
    <m/>
    <n v="0"/>
    <n v="0"/>
    <n v="0"/>
    <n v="0"/>
    <m/>
    <m/>
    <n v="0"/>
    <n v="0"/>
    <m/>
    <m/>
    <n v="0"/>
    <n v="0"/>
    <m/>
    <m/>
    <n v="0"/>
    <n v="0"/>
    <m/>
    <m/>
    <n v="0"/>
    <n v="0"/>
    <m/>
    <m/>
    <n v="0"/>
    <n v="0"/>
    <m/>
    <m/>
    <n v="0"/>
    <n v="0"/>
    <m/>
    <m/>
    <x v="6"/>
    <x v="1"/>
    <s v="Arrowsmith"/>
    <x v="2"/>
  </r>
  <r>
    <n v="6"/>
    <n v="4"/>
    <m/>
    <m/>
    <n v="136128"/>
    <n v="201264"/>
    <n v="114176"/>
    <n v="218304"/>
    <m/>
    <m/>
    <n v="115648"/>
    <n v="214288"/>
    <m/>
    <m/>
    <n v="116976"/>
    <n v="225872"/>
    <m/>
    <m/>
    <n v="121120"/>
    <n v="219648"/>
    <m/>
    <m/>
    <n v="114224"/>
    <n v="210976"/>
    <m/>
    <m/>
    <n v="114512"/>
    <n v="218288"/>
    <m/>
    <m/>
    <n v="111904"/>
    <n v="211136"/>
    <m/>
    <m/>
    <x v="6"/>
    <x v="0"/>
    <s v="Boundary"/>
    <x v="3"/>
  </r>
  <r>
    <n v="6"/>
    <n v="5"/>
    <m/>
    <m/>
    <n v="162400"/>
    <n v="347056"/>
    <n v="100912"/>
    <n v="394944"/>
    <m/>
    <m/>
    <n v="106096"/>
    <n v="397952"/>
    <m/>
    <m/>
    <n v="108144"/>
    <n v="394192"/>
    <m/>
    <m/>
    <n v="102608"/>
    <n v="395232"/>
    <m/>
    <m/>
    <n v="101168"/>
    <n v="389776"/>
    <m/>
    <m/>
    <n v="103520"/>
    <n v="393040"/>
    <m/>
    <m/>
    <n v="100464"/>
    <n v="387856"/>
    <m/>
    <m/>
    <x v="6"/>
    <x v="0"/>
    <s v="Bulkley"/>
    <x v="4"/>
  </r>
  <r>
    <n v="6"/>
    <n v="6"/>
    <m/>
    <m/>
    <n v="16"/>
    <n v="16"/>
    <n v="0"/>
    <n v="352"/>
    <m/>
    <m/>
    <n v="0"/>
    <n v="352"/>
    <m/>
    <m/>
    <n v="0"/>
    <n v="352"/>
    <m/>
    <m/>
    <n v="0"/>
    <n v="352"/>
    <m/>
    <m/>
    <n v="0"/>
    <n v="352"/>
    <m/>
    <m/>
    <n v="0"/>
    <n v="352"/>
    <m/>
    <m/>
    <n v="0"/>
    <n v="352"/>
    <m/>
    <m/>
    <x v="6"/>
    <x v="1"/>
    <s v="Cassiar"/>
    <x v="5"/>
  </r>
  <r>
    <n v="6"/>
    <n v="7"/>
    <m/>
    <m/>
    <n v="352"/>
    <n v="352"/>
    <n v="0"/>
    <n v="0"/>
    <m/>
    <m/>
    <n v="0"/>
    <n v="0"/>
    <m/>
    <m/>
    <n v="0"/>
    <n v="0"/>
    <m/>
    <m/>
    <n v="0"/>
    <n v="0"/>
    <m/>
    <m/>
    <n v="0"/>
    <n v="0"/>
    <m/>
    <m/>
    <n v="0"/>
    <n v="0"/>
    <m/>
    <m/>
    <n v="0"/>
    <n v="0"/>
    <m/>
    <m/>
    <x v="6"/>
    <x v="1"/>
    <s v="Cranberry"/>
    <x v="6"/>
  </r>
  <r>
    <n v="6"/>
    <n v="8"/>
    <m/>
    <m/>
    <n v="615856"/>
    <n v="1070848"/>
    <n v="547872"/>
    <n v="1422416"/>
    <m/>
    <m/>
    <n v="544784"/>
    <n v="1424928"/>
    <m/>
    <m/>
    <n v="591200"/>
    <n v="1449456"/>
    <m/>
    <m/>
    <n v="593136"/>
    <n v="1458864"/>
    <m/>
    <m/>
    <n v="545840"/>
    <n v="1423040"/>
    <m/>
    <m/>
    <n v="549584"/>
    <n v="1428752"/>
    <m/>
    <m/>
    <n v="560880"/>
    <n v="1433856"/>
    <m/>
    <m/>
    <x v="6"/>
    <x v="0"/>
    <s v="Cranbrook"/>
    <x v="7"/>
  </r>
  <r>
    <n v="6"/>
    <n v="9"/>
    <m/>
    <m/>
    <n v="49616"/>
    <n v="65312"/>
    <n v="22576"/>
    <n v="52656"/>
    <m/>
    <m/>
    <n v="28560"/>
    <n v="61232"/>
    <m/>
    <m/>
    <n v="29200"/>
    <n v="56672"/>
    <m/>
    <m/>
    <n v="30112"/>
    <n v="59328"/>
    <m/>
    <m/>
    <n v="29488"/>
    <n v="57696"/>
    <m/>
    <m/>
    <n v="29744"/>
    <n v="57328"/>
    <m/>
    <m/>
    <n v="32128"/>
    <n v="60240"/>
    <m/>
    <m/>
    <x v="6"/>
    <x v="0"/>
    <s v="DawsonCreek"/>
    <x v="8"/>
  </r>
  <r>
    <n v="6"/>
    <n v="10"/>
    <m/>
    <m/>
    <n v="0"/>
    <n v="0"/>
    <n v="0"/>
    <n v="0"/>
    <m/>
    <m/>
    <n v="0"/>
    <n v="0"/>
    <m/>
    <m/>
    <n v="0"/>
    <n v="0"/>
    <m/>
    <m/>
    <n v="0"/>
    <n v="0"/>
    <m/>
    <m/>
    <n v="0"/>
    <n v="0"/>
    <m/>
    <m/>
    <n v="0"/>
    <n v="0"/>
    <m/>
    <m/>
    <n v="0"/>
    <n v="0"/>
    <m/>
    <m/>
    <x v="6"/>
    <x v="1"/>
    <s v="FortNelson"/>
    <x v="9"/>
  </r>
  <r>
    <n v="6"/>
    <n v="11"/>
    <m/>
    <m/>
    <n v="2352"/>
    <n v="7824"/>
    <n v="1424"/>
    <n v="13456"/>
    <m/>
    <m/>
    <n v="816"/>
    <n v="13808"/>
    <m/>
    <m/>
    <n v="800"/>
    <n v="15536"/>
    <m/>
    <m/>
    <n v="2128"/>
    <n v="15376"/>
    <m/>
    <m/>
    <n v="400"/>
    <n v="12704"/>
    <m/>
    <m/>
    <n v="1840"/>
    <n v="14800"/>
    <m/>
    <m/>
    <n v="2320"/>
    <n v="15856"/>
    <m/>
    <m/>
    <x v="6"/>
    <x v="1"/>
    <s v="Fraser"/>
    <x v="10"/>
  </r>
  <r>
    <n v="6"/>
    <n v="12"/>
    <m/>
    <m/>
    <n v="6277216"/>
    <n v="15463472"/>
    <n v="10978208"/>
    <n v="21950512"/>
    <m/>
    <m/>
    <n v="10717520"/>
    <n v="21356256"/>
    <m/>
    <m/>
    <n v="10742352"/>
    <n v="21424192"/>
    <m/>
    <m/>
    <n v="10732624"/>
    <n v="21418688"/>
    <m/>
    <m/>
    <n v="10699184"/>
    <n v="21358608"/>
    <m/>
    <m/>
    <n v="10727584"/>
    <n v="21382240"/>
    <m/>
    <m/>
    <n v="10772224"/>
    <n v="21362624"/>
    <m/>
    <m/>
    <x v="6"/>
    <x v="0"/>
    <s v="FtStJames"/>
    <x v="11"/>
  </r>
  <r>
    <n v="6"/>
    <n v="13"/>
    <m/>
    <m/>
    <n v="9248"/>
    <n v="14272"/>
    <n v="112"/>
    <n v="14464"/>
    <m/>
    <m/>
    <n v="112"/>
    <n v="11680"/>
    <m/>
    <m/>
    <n v="112"/>
    <n v="13200"/>
    <m/>
    <m/>
    <n v="112"/>
    <n v="15328"/>
    <m/>
    <m/>
    <n v="112"/>
    <n v="14816"/>
    <m/>
    <m/>
    <n v="112"/>
    <n v="12304"/>
    <m/>
    <m/>
    <n v="112"/>
    <n v="14752"/>
    <m/>
    <m/>
    <x v="6"/>
    <x v="1"/>
    <s v="FtStJohn"/>
    <x v="12"/>
  </r>
  <r>
    <n v="6"/>
    <n v="14"/>
    <m/>
    <m/>
    <n v="140800"/>
    <n v="387776"/>
    <n v="156000"/>
    <n v="479216"/>
    <m/>
    <m/>
    <n v="157344"/>
    <n v="487072"/>
    <m/>
    <m/>
    <n v="159232"/>
    <n v="501296"/>
    <m/>
    <m/>
    <n v="152960"/>
    <n v="477200"/>
    <m/>
    <m/>
    <n v="154016"/>
    <n v="487072"/>
    <m/>
    <m/>
    <n v="156688"/>
    <n v="495216"/>
    <m/>
    <m/>
    <n v="145744"/>
    <n v="472768"/>
    <m/>
    <m/>
    <x v="6"/>
    <x v="0"/>
    <s v="Golden"/>
    <x v="13"/>
  </r>
  <r>
    <n v="6"/>
    <n v="15"/>
    <m/>
    <m/>
    <n v="266064"/>
    <n v="472816"/>
    <n v="215552"/>
    <n v="591872"/>
    <m/>
    <m/>
    <n v="218704"/>
    <n v="574800"/>
    <m/>
    <m/>
    <n v="212160"/>
    <n v="567536"/>
    <m/>
    <m/>
    <n v="221504"/>
    <n v="579008"/>
    <m/>
    <m/>
    <n v="217472"/>
    <n v="586576"/>
    <m/>
    <m/>
    <n v="212752"/>
    <n v="589936"/>
    <m/>
    <m/>
    <n v="216240"/>
    <n v="589936"/>
    <m/>
    <m/>
    <x v="6"/>
    <x v="0"/>
    <s v="Invermere"/>
    <x v="14"/>
  </r>
  <r>
    <n v="6"/>
    <n v="16"/>
    <m/>
    <m/>
    <n v="0"/>
    <n v="0"/>
    <n v="0"/>
    <n v="512"/>
    <m/>
    <m/>
    <n v="0"/>
    <n v="1568"/>
    <m/>
    <m/>
    <n v="0"/>
    <n v="592"/>
    <m/>
    <m/>
    <n v="0"/>
    <n v="384"/>
    <m/>
    <m/>
    <n v="0"/>
    <n v="1376"/>
    <m/>
    <m/>
    <n v="0"/>
    <n v="1952"/>
    <m/>
    <m/>
    <n v="0"/>
    <n v="1712"/>
    <m/>
    <m/>
    <x v="6"/>
    <x v="1"/>
    <s v="Kalum"/>
    <x v="15"/>
  </r>
  <r>
    <n v="6"/>
    <n v="17"/>
    <m/>
    <m/>
    <n v="3094736"/>
    <n v="6742224"/>
    <n v="5773264"/>
    <n v="10264720"/>
    <m/>
    <m/>
    <n v="5926496"/>
    <n v="10408640"/>
    <m/>
    <m/>
    <n v="6049248"/>
    <n v="10634880"/>
    <m/>
    <m/>
    <n v="6125824"/>
    <n v="10673152"/>
    <m/>
    <m/>
    <n v="6101568"/>
    <n v="10705584"/>
    <m/>
    <m/>
    <n v="6072848"/>
    <n v="10630928"/>
    <m/>
    <m/>
    <n v="6207504"/>
    <n v="10821392"/>
    <m/>
    <m/>
    <x v="6"/>
    <x v="0"/>
    <s v="Kamloops"/>
    <x v="16"/>
  </r>
  <r>
    <n v="6"/>
    <n v="18"/>
    <m/>
    <m/>
    <n v="0"/>
    <n v="0"/>
    <n v="0"/>
    <n v="0"/>
    <m/>
    <m/>
    <n v="0"/>
    <n v="0"/>
    <m/>
    <m/>
    <n v="0"/>
    <n v="0"/>
    <m/>
    <m/>
    <n v="0"/>
    <n v="0"/>
    <m/>
    <m/>
    <n v="0"/>
    <n v="0"/>
    <m/>
    <m/>
    <n v="0"/>
    <n v="0"/>
    <m/>
    <m/>
    <n v="0"/>
    <n v="0"/>
    <m/>
    <m/>
    <x v="6"/>
    <x v="1"/>
    <s v="Kingcome"/>
    <x v="17"/>
  </r>
  <r>
    <n v="6"/>
    <n v="19"/>
    <m/>
    <m/>
    <n v="3376"/>
    <n v="8192"/>
    <n v="176"/>
    <n v="5680"/>
    <m/>
    <m/>
    <n v="240"/>
    <n v="3088"/>
    <m/>
    <m/>
    <n v="192"/>
    <n v="4960"/>
    <m/>
    <m/>
    <n v="192"/>
    <n v="7008"/>
    <m/>
    <m/>
    <n v="240"/>
    <n v="3968"/>
    <m/>
    <m/>
    <n v="192"/>
    <n v="6608"/>
    <m/>
    <m/>
    <n v="160"/>
    <n v="3504"/>
    <m/>
    <m/>
    <x v="6"/>
    <x v="1"/>
    <s v="Kispiox"/>
    <x v="18"/>
  </r>
  <r>
    <n v="6"/>
    <n v="20"/>
    <m/>
    <m/>
    <n v="260752"/>
    <n v="481536"/>
    <n v="287600"/>
    <n v="638992"/>
    <m/>
    <m/>
    <n v="301232"/>
    <n v="647248"/>
    <m/>
    <m/>
    <n v="293984"/>
    <n v="650528"/>
    <m/>
    <m/>
    <n v="295952"/>
    <n v="648208"/>
    <m/>
    <m/>
    <n v="297280"/>
    <n v="652032"/>
    <m/>
    <m/>
    <n v="312128"/>
    <n v="650784"/>
    <m/>
    <m/>
    <n v="301120"/>
    <n v="653008"/>
    <m/>
    <m/>
    <x v="6"/>
    <x v="0"/>
    <s v="KootenayLake"/>
    <x v="19"/>
  </r>
  <r>
    <n v="6"/>
    <n v="21"/>
    <m/>
    <m/>
    <n v="5096800"/>
    <n v="24622144"/>
    <n v="14989808"/>
    <n v="34991856"/>
    <m/>
    <m/>
    <n v="15067712"/>
    <n v="34512464"/>
    <m/>
    <m/>
    <n v="15031680"/>
    <n v="34677264"/>
    <m/>
    <m/>
    <n v="15021760"/>
    <n v="34522016"/>
    <m/>
    <m/>
    <n v="15010480"/>
    <n v="34391248"/>
    <m/>
    <m/>
    <n v="14963504"/>
    <n v="34421152"/>
    <m/>
    <m/>
    <n v="14991504"/>
    <n v="34266384"/>
    <m/>
    <m/>
    <x v="6"/>
    <x v="0"/>
    <s v="Lakes"/>
    <x v="20"/>
  </r>
  <r>
    <n v="6"/>
    <n v="22"/>
    <m/>
    <m/>
    <n v="143008"/>
    <n v="267376"/>
    <n v="402464"/>
    <n v="652880"/>
    <m/>
    <m/>
    <n v="408208"/>
    <n v="669504"/>
    <m/>
    <m/>
    <n v="403584"/>
    <n v="656272"/>
    <m/>
    <m/>
    <n v="381344"/>
    <n v="651376"/>
    <m/>
    <m/>
    <n v="420224"/>
    <n v="697184"/>
    <m/>
    <m/>
    <n v="392768"/>
    <n v="651856"/>
    <m/>
    <m/>
    <n v="398480"/>
    <n v="662784"/>
    <m/>
    <m/>
    <x v="6"/>
    <x v="0"/>
    <s v="Lillooet"/>
    <x v="21"/>
  </r>
  <r>
    <n v="6"/>
    <n v="23"/>
    <m/>
    <m/>
    <n v="380256"/>
    <n v="668928"/>
    <n v="661760"/>
    <n v="1342304"/>
    <m/>
    <m/>
    <n v="682608"/>
    <n v="1373184"/>
    <m/>
    <m/>
    <n v="632992"/>
    <n v="1321472"/>
    <m/>
    <m/>
    <n v="651936"/>
    <n v="1347296"/>
    <m/>
    <m/>
    <n v="631552"/>
    <n v="1323120"/>
    <m/>
    <m/>
    <n v="605008"/>
    <n v="1283440"/>
    <m/>
    <m/>
    <n v="611792"/>
    <n v="1290672"/>
    <m/>
    <m/>
    <x v="6"/>
    <x v="0"/>
    <s v="Mackenzie"/>
    <x v="22"/>
  </r>
  <r>
    <n v="6"/>
    <n v="24"/>
    <m/>
    <m/>
    <n v="1864640"/>
    <n v="3622752"/>
    <n v="1250800"/>
    <n v="3350800"/>
    <m/>
    <m/>
    <n v="1252704"/>
    <n v="3361440"/>
    <m/>
    <m/>
    <n v="1261584"/>
    <n v="3357968"/>
    <m/>
    <m/>
    <n v="1266912"/>
    <n v="3368848"/>
    <m/>
    <m/>
    <n v="1249824"/>
    <n v="3366080"/>
    <m/>
    <m/>
    <n v="1250736"/>
    <n v="3326400"/>
    <m/>
    <m/>
    <n v="1300192"/>
    <n v="3380928"/>
    <m/>
    <m/>
    <x v="6"/>
    <x v="0"/>
    <s v="Merritt"/>
    <x v="23"/>
  </r>
  <r>
    <n v="6"/>
    <n v="25"/>
    <m/>
    <m/>
    <n v="0"/>
    <n v="0"/>
    <n v="3040"/>
    <n v="18576"/>
    <m/>
    <m/>
    <n v="1888"/>
    <n v="22048"/>
    <m/>
    <m/>
    <n v="3520"/>
    <n v="18992"/>
    <m/>
    <m/>
    <n v="3168"/>
    <n v="25712"/>
    <m/>
    <m/>
    <n v="2864"/>
    <n v="18512"/>
    <m/>
    <m/>
    <n v="3040"/>
    <n v="19984"/>
    <m/>
    <m/>
    <n v="2672"/>
    <n v="27056"/>
    <m/>
    <m/>
    <x v="6"/>
    <x v="1"/>
    <s v="MidCoast"/>
    <x v="24"/>
  </r>
  <r>
    <n v="6"/>
    <n v="26"/>
    <m/>
    <m/>
    <n v="1596128"/>
    <n v="3769232"/>
    <n v="3762304"/>
    <n v="6705616"/>
    <m/>
    <m/>
    <n v="3754736"/>
    <n v="6624848"/>
    <m/>
    <m/>
    <n v="3716832"/>
    <n v="6606704"/>
    <m/>
    <m/>
    <n v="3734304"/>
    <n v="6571344"/>
    <m/>
    <m/>
    <n v="3746512"/>
    <n v="6574256"/>
    <m/>
    <m/>
    <n v="3717712"/>
    <n v="6559264"/>
    <m/>
    <m/>
    <n v="3746400"/>
    <n v="6595024"/>
    <m/>
    <m/>
    <x v="6"/>
    <x v="0"/>
    <s v="Morice"/>
    <x v="25"/>
  </r>
  <r>
    <n v="6"/>
    <n v="27"/>
    <m/>
    <m/>
    <n v="336"/>
    <n v="1776"/>
    <n v="2336"/>
    <n v="4672"/>
    <m/>
    <m/>
    <n v="2336"/>
    <n v="5056"/>
    <m/>
    <m/>
    <n v="1616"/>
    <n v="3952"/>
    <m/>
    <m/>
    <n v="1952"/>
    <n v="4672"/>
    <m/>
    <m/>
    <n v="1232"/>
    <n v="3696"/>
    <m/>
    <m/>
    <n v="896"/>
    <n v="3232"/>
    <m/>
    <m/>
    <n v="1232"/>
    <n v="3952"/>
    <m/>
    <m/>
    <x v="6"/>
    <x v="1"/>
    <s v="Nass"/>
    <x v="26"/>
  </r>
  <r>
    <n v="6"/>
    <n v="28"/>
    <m/>
    <m/>
    <n v="0"/>
    <n v="0"/>
    <n v="0"/>
    <n v="0"/>
    <m/>
    <m/>
    <n v="0"/>
    <n v="0"/>
    <m/>
    <m/>
    <n v="0"/>
    <n v="0"/>
    <m/>
    <m/>
    <n v="0"/>
    <n v="0"/>
    <m/>
    <m/>
    <n v="0"/>
    <n v="0"/>
    <m/>
    <m/>
    <n v="0"/>
    <n v="0"/>
    <m/>
    <m/>
    <n v="0"/>
    <n v="0"/>
    <m/>
    <m/>
    <x v="6"/>
    <x v="1"/>
    <s v="NorthCoast"/>
    <x v="27"/>
  </r>
  <r>
    <n v="6"/>
    <n v="29"/>
    <m/>
    <m/>
    <n v="1183696"/>
    <n v="2269744"/>
    <n v="973824"/>
    <n v="2340208"/>
    <m/>
    <m/>
    <n v="1047568"/>
    <n v="2412096"/>
    <m/>
    <m/>
    <n v="1042128"/>
    <n v="2467280"/>
    <m/>
    <m/>
    <n v="1035600"/>
    <n v="2391376"/>
    <m/>
    <m/>
    <n v="1044800"/>
    <n v="2414064"/>
    <m/>
    <m/>
    <n v="1060704"/>
    <n v="2416800"/>
    <m/>
    <m/>
    <n v="1014192"/>
    <n v="2323760"/>
    <m/>
    <m/>
    <x v="6"/>
    <x v="0"/>
    <s v="Okanagan"/>
    <x v="28"/>
  </r>
  <r>
    <n v="6"/>
    <n v="30"/>
    <m/>
    <m/>
    <n v="7306752"/>
    <n v="24136752"/>
    <n v="12300000"/>
    <n v="30168848"/>
    <m/>
    <m/>
    <n v="12525024"/>
    <n v="29833872"/>
    <m/>
    <m/>
    <n v="12546672"/>
    <n v="29951552"/>
    <m/>
    <m/>
    <n v="12683008"/>
    <n v="29844464"/>
    <m/>
    <m/>
    <n v="12713616"/>
    <n v="30016416"/>
    <m/>
    <m/>
    <n v="12767424"/>
    <n v="29980144"/>
    <m/>
    <m/>
    <n v="12693856"/>
    <n v="29945488"/>
    <m/>
    <m/>
    <x v="6"/>
    <x v="0"/>
    <s v="PrinceGeorge"/>
    <x v="29"/>
  </r>
  <r>
    <n v="6"/>
    <n v="31"/>
    <m/>
    <m/>
    <n v="0"/>
    <n v="0"/>
    <n v="0"/>
    <n v="0"/>
    <m/>
    <m/>
    <n v="0"/>
    <n v="0"/>
    <m/>
    <m/>
    <n v="0"/>
    <n v="0"/>
    <m/>
    <m/>
    <n v="0"/>
    <n v="0"/>
    <m/>
    <m/>
    <n v="0"/>
    <n v="0"/>
    <m/>
    <m/>
    <n v="0"/>
    <n v="0"/>
    <m/>
    <m/>
    <n v="0"/>
    <n v="0"/>
    <m/>
    <m/>
    <x v="6"/>
    <x v="1"/>
    <s v="QueenCharlotte"/>
    <x v="30"/>
  </r>
  <r>
    <n v="6"/>
    <n v="32"/>
    <m/>
    <m/>
    <n v="16702256"/>
    <n v="63823808"/>
    <n v="23341312"/>
    <n v="71995696"/>
    <m/>
    <m/>
    <n v="23677520"/>
    <n v="71605488"/>
    <m/>
    <m/>
    <n v="23781840"/>
    <n v="71791856"/>
    <m/>
    <m/>
    <n v="23729344"/>
    <n v="71773456"/>
    <m/>
    <m/>
    <n v="23743216"/>
    <n v="71676176"/>
    <m/>
    <m/>
    <n v="23746832"/>
    <n v="71772112"/>
    <m/>
    <m/>
    <n v="23784800"/>
    <n v="71797056"/>
    <m/>
    <m/>
    <x v="6"/>
    <x v="0"/>
    <s v="Quesnel"/>
    <x v="31"/>
  </r>
  <r>
    <n v="6"/>
    <n v="33"/>
    <m/>
    <m/>
    <n v="32"/>
    <n v="176"/>
    <n v="848"/>
    <n v="1296"/>
    <m/>
    <m/>
    <n v="784"/>
    <n v="1232"/>
    <m/>
    <m/>
    <n v="592"/>
    <n v="1248"/>
    <m/>
    <m/>
    <n v="624"/>
    <n v="1280"/>
    <m/>
    <m/>
    <n v="624"/>
    <n v="1072"/>
    <m/>
    <m/>
    <n v="608"/>
    <n v="1056"/>
    <m/>
    <m/>
    <n v="656"/>
    <n v="1312"/>
    <m/>
    <m/>
    <x v="6"/>
    <x v="1"/>
    <s v="Revelstoke"/>
    <x v="32"/>
  </r>
  <r>
    <n v="6"/>
    <n v="34"/>
    <m/>
    <m/>
    <n v="138752"/>
    <n v="356752"/>
    <n v="139872"/>
    <n v="429072"/>
    <m/>
    <m/>
    <n v="141344"/>
    <n v="433552"/>
    <m/>
    <m/>
    <n v="141056"/>
    <n v="435840"/>
    <m/>
    <m/>
    <n v="143568"/>
    <n v="422752"/>
    <m/>
    <m/>
    <n v="147008"/>
    <n v="436928"/>
    <m/>
    <m/>
    <n v="146144"/>
    <n v="423616"/>
    <m/>
    <m/>
    <n v="139296"/>
    <n v="417552"/>
    <m/>
    <m/>
    <x v="6"/>
    <x v="0"/>
    <s v="RobsonValley"/>
    <x v="33"/>
  </r>
  <r>
    <n v="6"/>
    <n v="35"/>
    <m/>
    <m/>
    <n v="3872"/>
    <n v="10784"/>
    <n v="1984"/>
    <n v="138960"/>
    <m/>
    <m/>
    <n v="8128"/>
    <n v="148592"/>
    <m/>
    <m/>
    <n v="8752"/>
    <n v="145648"/>
    <m/>
    <m/>
    <n v="6640"/>
    <n v="145136"/>
    <m/>
    <m/>
    <n v="9712"/>
    <n v="152048"/>
    <m/>
    <m/>
    <n v="7520"/>
    <n v="145088"/>
    <m/>
    <m/>
    <n v="6512"/>
    <n v="144096"/>
    <m/>
    <m/>
    <x v="6"/>
    <x v="1"/>
    <s v="Soo"/>
    <x v="34"/>
  </r>
  <r>
    <n v="6"/>
    <n v="36"/>
    <m/>
    <m/>
    <n v="0"/>
    <n v="0"/>
    <n v="0"/>
    <n v="0"/>
    <m/>
    <m/>
    <n v="0"/>
    <n v="0"/>
    <m/>
    <m/>
    <n v="0"/>
    <n v="0"/>
    <m/>
    <m/>
    <n v="0"/>
    <n v="0"/>
    <m/>
    <m/>
    <n v="0"/>
    <n v="0"/>
    <m/>
    <m/>
    <n v="0"/>
    <n v="0"/>
    <m/>
    <m/>
    <n v="0"/>
    <n v="0"/>
    <m/>
    <m/>
    <x v="6"/>
    <x v="1"/>
    <s v="Strathcona"/>
    <x v="35"/>
  </r>
  <r>
    <n v="6"/>
    <n v="37"/>
    <m/>
    <m/>
    <n v="0"/>
    <n v="0"/>
    <n v="0"/>
    <n v="0"/>
    <m/>
    <m/>
    <n v="0"/>
    <n v="0"/>
    <m/>
    <m/>
    <n v="0"/>
    <n v="0"/>
    <m/>
    <m/>
    <n v="0"/>
    <n v="0"/>
    <m/>
    <m/>
    <n v="0"/>
    <n v="0"/>
    <m/>
    <m/>
    <n v="0"/>
    <n v="0"/>
    <m/>
    <m/>
    <n v="0"/>
    <n v="0"/>
    <m/>
    <m/>
    <x v="6"/>
    <x v="1"/>
    <s v="SunshineCoast"/>
    <x v="36"/>
  </r>
  <r>
    <n v="6"/>
    <n v="38"/>
    <m/>
    <m/>
    <n v="12346912"/>
    <n v="45029312"/>
    <n v="24520496"/>
    <n v="60050992"/>
    <m/>
    <m/>
    <n v="24457600"/>
    <n v="59118272"/>
    <m/>
    <m/>
    <n v="24961392"/>
    <n v="59645184"/>
    <m/>
    <m/>
    <n v="24502880"/>
    <n v="59058592"/>
    <m/>
    <m/>
    <n v="24764544"/>
    <n v="59346112"/>
    <m/>
    <m/>
    <n v="24641360"/>
    <n v="59221952"/>
    <m/>
    <m/>
    <n v="24568624"/>
    <n v="58984304"/>
    <m/>
    <m/>
    <x v="6"/>
    <x v="0"/>
    <s v="Vanderhoof"/>
    <x v="37"/>
  </r>
  <r>
    <n v="6"/>
    <n v="39"/>
    <m/>
    <m/>
    <n v="14251232"/>
    <n v="34827456"/>
    <n v="19102784"/>
    <n v="41220720"/>
    <m/>
    <m/>
    <n v="19219888"/>
    <n v="40852464"/>
    <m/>
    <m/>
    <n v="19369280"/>
    <n v="41495680"/>
    <m/>
    <m/>
    <n v="19324112"/>
    <n v="41438832"/>
    <m/>
    <m/>
    <n v="19348736"/>
    <n v="41479952"/>
    <m/>
    <m/>
    <n v="19399008"/>
    <n v="41513872"/>
    <m/>
    <m/>
    <n v="19328880"/>
    <n v="41420336"/>
    <m/>
    <m/>
    <x v="6"/>
    <x v="0"/>
    <s v="WilliamsLake"/>
    <x v="38"/>
  </r>
  <r>
    <n v="6"/>
    <n v="40"/>
    <m/>
    <m/>
    <n v="160"/>
    <n v="4800"/>
    <n v="0"/>
    <n v="1280"/>
    <m/>
    <m/>
    <n v="0"/>
    <n v="1280"/>
    <m/>
    <m/>
    <n v="0"/>
    <n v="1280"/>
    <m/>
    <m/>
    <n v="0"/>
    <n v="1280"/>
    <m/>
    <m/>
    <n v="0"/>
    <n v="1280"/>
    <m/>
    <m/>
    <n v="0"/>
    <n v="1280"/>
    <m/>
    <m/>
    <n v="0"/>
    <n v="1280"/>
    <m/>
    <m/>
    <x v="6"/>
    <x v="2"/>
    <s v="InteriorTFLs"/>
    <x v="39"/>
  </r>
  <r>
    <n v="6"/>
    <n v="40"/>
    <m/>
    <m/>
    <n v="0"/>
    <n v="0"/>
    <n v="0"/>
    <n v="0"/>
    <m/>
    <m/>
    <n v="0"/>
    <n v="0"/>
    <m/>
    <m/>
    <n v="0"/>
    <n v="0"/>
    <m/>
    <m/>
    <n v="0"/>
    <n v="0"/>
    <m/>
    <m/>
    <n v="0"/>
    <n v="0"/>
    <m/>
    <m/>
    <n v="0"/>
    <n v="0"/>
    <m/>
    <m/>
    <n v="0"/>
    <n v="0"/>
    <m/>
    <m/>
    <x v="6"/>
    <x v="2"/>
    <s v="InteriorTFLs"/>
    <x v="39"/>
  </r>
  <r>
    <n v="6"/>
    <n v="40"/>
    <m/>
    <m/>
    <n v="0"/>
    <n v="0"/>
    <n v="0"/>
    <n v="0"/>
    <m/>
    <m/>
    <n v="0"/>
    <n v="0"/>
    <m/>
    <m/>
    <n v="0"/>
    <n v="0"/>
    <m/>
    <m/>
    <n v="0"/>
    <n v="0"/>
    <m/>
    <m/>
    <n v="0"/>
    <n v="0"/>
    <m/>
    <m/>
    <n v="0"/>
    <n v="0"/>
    <m/>
    <m/>
    <n v="0"/>
    <n v="0"/>
    <m/>
    <m/>
    <x v="6"/>
    <x v="2"/>
    <s v="InteriorTFLs"/>
    <x v="39"/>
  </r>
  <r>
    <n v="6"/>
    <n v="40"/>
    <m/>
    <m/>
    <n v="0"/>
    <n v="0"/>
    <n v="0"/>
    <n v="0"/>
    <m/>
    <m/>
    <n v="0"/>
    <n v="0"/>
    <m/>
    <m/>
    <n v="0"/>
    <n v="0"/>
    <m/>
    <m/>
    <n v="0"/>
    <n v="0"/>
    <m/>
    <m/>
    <n v="0"/>
    <n v="0"/>
    <m/>
    <m/>
    <n v="0"/>
    <n v="0"/>
    <m/>
    <m/>
    <n v="0"/>
    <n v="0"/>
    <m/>
    <m/>
    <x v="6"/>
    <x v="2"/>
    <s v="InteriorTFLs"/>
    <x v="39"/>
  </r>
  <r>
    <n v="6"/>
    <n v="40"/>
    <m/>
    <m/>
    <n v="5328"/>
    <n v="6016"/>
    <n v="1200"/>
    <n v="3488"/>
    <m/>
    <m/>
    <n v="3296"/>
    <n v="5744"/>
    <m/>
    <m/>
    <n v="1424"/>
    <n v="4208"/>
    <m/>
    <m/>
    <n v="1152"/>
    <n v="5888"/>
    <m/>
    <m/>
    <n v="1184"/>
    <n v="3968"/>
    <m/>
    <m/>
    <n v="1168"/>
    <n v="3952"/>
    <m/>
    <m/>
    <n v="1120"/>
    <n v="3904"/>
    <m/>
    <m/>
    <x v="6"/>
    <x v="2"/>
    <s v="InteriorTFLs"/>
    <x v="39"/>
  </r>
  <r>
    <n v="6"/>
    <n v="40"/>
    <m/>
    <m/>
    <n v="304"/>
    <n v="304"/>
    <n v="3648"/>
    <n v="3648"/>
    <m/>
    <m/>
    <n v="1344"/>
    <n v="1344"/>
    <m/>
    <m/>
    <n v="3360"/>
    <n v="3360"/>
    <m/>
    <m/>
    <n v="3424"/>
    <n v="3424"/>
    <m/>
    <m/>
    <n v="2528"/>
    <n v="2528"/>
    <m/>
    <m/>
    <n v="3360"/>
    <n v="3360"/>
    <m/>
    <m/>
    <n v="3360"/>
    <n v="3360"/>
    <m/>
    <m/>
    <x v="6"/>
    <x v="2"/>
    <s v="InteriorTFLs"/>
    <x v="39"/>
  </r>
  <r>
    <n v="6"/>
    <n v="40"/>
    <m/>
    <m/>
    <n v="19344"/>
    <n v="22480"/>
    <n v="11728"/>
    <n v="22048"/>
    <m/>
    <m/>
    <n v="13680"/>
    <n v="21536"/>
    <m/>
    <m/>
    <n v="9504"/>
    <n v="19056"/>
    <m/>
    <m/>
    <n v="11424"/>
    <n v="20640"/>
    <m/>
    <m/>
    <n v="8960"/>
    <n v="18368"/>
    <m/>
    <m/>
    <n v="13312"/>
    <n v="21296"/>
    <m/>
    <m/>
    <n v="12528"/>
    <n v="20656"/>
    <m/>
    <m/>
    <x v="6"/>
    <x v="2"/>
    <s v="InteriorTFLs"/>
    <x v="39"/>
  </r>
  <r>
    <n v="6"/>
    <n v="40"/>
    <m/>
    <m/>
    <n v="83776"/>
    <n v="147600"/>
    <n v="38768"/>
    <n v="141712"/>
    <m/>
    <m/>
    <n v="39008"/>
    <n v="147296"/>
    <m/>
    <m/>
    <n v="40000"/>
    <n v="146704"/>
    <m/>
    <m/>
    <n v="37024"/>
    <n v="151008"/>
    <m/>
    <m/>
    <n v="37696"/>
    <n v="148560"/>
    <m/>
    <m/>
    <n v="34176"/>
    <n v="140784"/>
    <m/>
    <m/>
    <n v="37824"/>
    <n v="141728"/>
    <m/>
    <m/>
    <x v="6"/>
    <x v="2"/>
    <s v="InteriorTFLs"/>
    <x v="39"/>
  </r>
  <r>
    <n v="6"/>
    <n v="40"/>
    <m/>
    <m/>
    <n v="110144"/>
    <n v="149744"/>
    <n v="87552"/>
    <n v="158768"/>
    <m/>
    <m/>
    <n v="88464"/>
    <n v="157312"/>
    <m/>
    <m/>
    <n v="91136"/>
    <n v="164768"/>
    <m/>
    <m/>
    <n v="88128"/>
    <n v="160416"/>
    <m/>
    <m/>
    <n v="86896"/>
    <n v="159296"/>
    <m/>
    <m/>
    <n v="90480"/>
    <n v="164192"/>
    <m/>
    <m/>
    <n v="86784"/>
    <n v="156912"/>
    <m/>
    <m/>
    <x v="6"/>
    <x v="2"/>
    <s v="InteriorTFLs"/>
    <x v="39"/>
  </r>
  <r>
    <n v="6"/>
    <n v="40"/>
    <m/>
    <m/>
    <n v="62368"/>
    <n v="187072"/>
    <n v="112768"/>
    <n v="323904"/>
    <m/>
    <m/>
    <n v="110288"/>
    <n v="322224"/>
    <m/>
    <m/>
    <n v="122224"/>
    <n v="340000"/>
    <m/>
    <m/>
    <n v="116448"/>
    <n v="326128"/>
    <m/>
    <m/>
    <n v="118592"/>
    <n v="323632"/>
    <m/>
    <m/>
    <n v="108528"/>
    <n v="326128"/>
    <m/>
    <m/>
    <n v="114128"/>
    <n v="324752"/>
    <m/>
    <m/>
    <x v="6"/>
    <x v="2"/>
    <s v="InteriorTFLs"/>
    <x v="39"/>
  </r>
  <r>
    <n v="6"/>
    <n v="40"/>
    <m/>
    <m/>
    <n v="110464"/>
    <n v="276432"/>
    <n v="235568"/>
    <n v="518864"/>
    <m/>
    <m/>
    <n v="240416"/>
    <n v="535040"/>
    <m/>
    <m/>
    <n v="245184"/>
    <n v="530576"/>
    <m/>
    <m/>
    <n v="252064"/>
    <n v="544256"/>
    <m/>
    <m/>
    <n v="232320"/>
    <n v="529344"/>
    <m/>
    <m/>
    <n v="237600"/>
    <n v="523408"/>
    <m/>
    <m/>
    <n v="214000"/>
    <n v="505696"/>
    <m/>
    <m/>
    <x v="6"/>
    <x v="2"/>
    <s v="InteriorTFLs"/>
    <x v="39"/>
  </r>
  <r>
    <n v="6"/>
    <n v="40"/>
    <m/>
    <m/>
    <n v="225760"/>
    <n v="1189040"/>
    <n v="248592"/>
    <n v="1468224"/>
    <m/>
    <m/>
    <n v="252064"/>
    <n v="1449472"/>
    <m/>
    <m/>
    <n v="232432"/>
    <n v="1458800"/>
    <m/>
    <m/>
    <n v="234800"/>
    <n v="1404816"/>
    <m/>
    <m/>
    <n v="236160"/>
    <n v="1441088"/>
    <m/>
    <m/>
    <n v="236496"/>
    <n v="1449824"/>
    <m/>
    <m/>
    <n v="216640"/>
    <n v="1340272"/>
    <m/>
    <m/>
    <x v="6"/>
    <x v="2"/>
    <s v="InteriorTFLs"/>
    <x v="39"/>
  </r>
  <r>
    <n v="6"/>
    <n v="40"/>
    <m/>
    <m/>
    <n v="187568"/>
    <n v="404240"/>
    <n v="480640"/>
    <n v="815568"/>
    <m/>
    <m/>
    <n v="464496"/>
    <n v="783040"/>
    <m/>
    <m/>
    <n v="474720"/>
    <n v="794016"/>
    <m/>
    <m/>
    <n v="443360"/>
    <n v="754912"/>
    <m/>
    <m/>
    <n v="455200"/>
    <n v="775360"/>
    <m/>
    <m/>
    <n v="465920"/>
    <n v="780224"/>
    <m/>
    <m/>
    <n v="426400"/>
    <n v="736704"/>
    <m/>
    <m/>
    <x v="6"/>
    <x v="2"/>
    <s v="InteriorTFLs"/>
    <x v="39"/>
  </r>
  <r>
    <n v="6"/>
    <n v="40"/>
    <m/>
    <m/>
    <n v="152720"/>
    <n v="227200"/>
    <n v="484784"/>
    <n v="560224"/>
    <m/>
    <m/>
    <n v="483488"/>
    <n v="542512"/>
    <m/>
    <m/>
    <n v="453760"/>
    <n v="526672"/>
    <m/>
    <m/>
    <n v="455136"/>
    <n v="532880"/>
    <m/>
    <m/>
    <n v="446592"/>
    <n v="518192"/>
    <m/>
    <m/>
    <n v="449008"/>
    <n v="519568"/>
    <m/>
    <m/>
    <n v="455696"/>
    <n v="522048"/>
    <m/>
    <m/>
    <x v="6"/>
    <x v="2"/>
    <s v="InteriorTFLs"/>
    <x v="39"/>
  </r>
  <r>
    <n v="6"/>
    <n v="40"/>
    <m/>
    <m/>
    <n v="526864"/>
    <n v="1218448"/>
    <n v="510848"/>
    <n v="1424320"/>
    <m/>
    <m/>
    <n v="548880"/>
    <n v="1423104"/>
    <m/>
    <m/>
    <n v="537840"/>
    <n v="1421072"/>
    <m/>
    <m/>
    <n v="516304"/>
    <n v="1274880"/>
    <m/>
    <m/>
    <n v="530864"/>
    <n v="1352624"/>
    <m/>
    <m/>
    <n v="524976"/>
    <n v="1350048"/>
    <m/>
    <m/>
    <n v="502512"/>
    <n v="1252480"/>
    <m/>
    <m/>
    <x v="6"/>
    <x v="2"/>
    <s v="InteriorTFLs"/>
    <x v="39"/>
  </r>
  <r>
    <n v="6"/>
    <n v="40"/>
    <m/>
    <m/>
    <n v="396592"/>
    <n v="951264"/>
    <n v="649312"/>
    <n v="1652400"/>
    <m/>
    <m/>
    <n v="677696"/>
    <n v="1668368"/>
    <m/>
    <m/>
    <n v="649968"/>
    <n v="1626896"/>
    <m/>
    <m/>
    <n v="659872"/>
    <n v="1634880"/>
    <m/>
    <m/>
    <n v="694096"/>
    <n v="1684992"/>
    <m/>
    <m/>
    <n v="663872"/>
    <n v="1679056"/>
    <m/>
    <m/>
    <n v="655824"/>
    <n v="1636384"/>
    <m/>
    <m/>
    <x v="6"/>
    <x v="2"/>
    <s v="InteriorTFLs"/>
    <x v="39"/>
  </r>
  <r>
    <n v="6"/>
    <n v="40"/>
    <m/>
    <m/>
    <n v="399120"/>
    <n v="1287312"/>
    <n v="669664"/>
    <n v="1722704"/>
    <m/>
    <m/>
    <n v="698128"/>
    <n v="1706272"/>
    <m/>
    <m/>
    <n v="672368"/>
    <n v="1697168"/>
    <m/>
    <m/>
    <n v="682256"/>
    <n v="1678608"/>
    <m/>
    <m/>
    <n v="704624"/>
    <n v="1713952"/>
    <m/>
    <m/>
    <n v="697792"/>
    <n v="1700320"/>
    <m/>
    <m/>
    <n v="672176"/>
    <n v="1655504"/>
    <m/>
    <m/>
    <x v="6"/>
    <x v="2"/>
    <s v="InteriorTFLs"/>
    <x v="39"/>
  </r>
  <r>
    <n v="6"/>
    <n v="40"/>
    <m/>
    <m/>
    <n v="579008"/>
    <n v="1549280"/>
    <n v="1665920"/>
    <n v="3005504"/>
    <m/>
    <m/>
    <n v="1658688"/>
    <n v="2995840"/>
    <m/>
    <m/>
    <n v="1618256"/>
    <n v="2941136"/>
    <m/>
    <m/>
    <n v="1372192"/>
    <n v="2654832"/>
    <m/>
    <m/>
    <n v="1460176"/>
    <n v="2751504"/>
    <m/>
    <m/>
    <n v="1460016"/>
    <n v="2763952"/>
    <m/>
    <m/>
    <n v="1421344"/>
    <n v="2695872"/>
    <m/>
    <m/>
    <x v="6"/>
    <x v="2"/>
    <s v="InteriorTFLs"/>
    <x v="39"/>
  </r>
  <r>
    <n v="6"/>
    <n v="40"/>
    <m/>
    <m/>
    <n v="2497408"/>
    <n v="8141088"/>
    <n v="5269824"/>
    <n v="12818144"/>
    <m/>
    <m/>
    <n v="5223264"/>
    <n v="12758368"/>
    <m/>
    <m/>
    <n v="5130512"/>
    <n v="12550960"/>
    <m/>
    <m/>
    <n v="4834288"/>
    <n v="12016368"/>
    <m/>
    <m/>
    <n v="4940912"/>
    <n v="12227568"/>
    <m/>
    <m/>
    <n v="4877424"/>
    <n v="12155008"/>
    <m/>
    <m/>
    <n v="4767280"/>
    <n v="11857248"/>
    <m/>
    <m/>
    <x v="6"/>
    <x v="2"/>
    <s v="InteriorTFLs"/>
    <x v="39"/>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6"/>
    <n v="41"/>
    <m/>
    <m/>
    <n v="0"/>
    <n v="0"/>
    <n v="0"/>
    <n v="0"/>
    <m/>
    <m/>
    <n v="0"/>
    <n v="0"/>
    <m/>
    <m/>
    <n v="0"/>
    <n v="0"/>
    <m/>
    <m/>
    <n v="0"/>
    <n v="0"/>
    <m/>
    <m/>
    <n v="0"/>
    <n v="0"/>
    <m/>
    <m/>
    <n v="0"/>
    <n v="0"/>
    <m/>
    <m/>
    <n v="0"/>
    <n v="0"/>
    <m/>
    <m/>
    <x v="6"/>
    <x v="3"/>
    <s v="CoastTFLs"/>
    <x v="40"/>
  </r>
  <r>
    <n v="7"/>
    <n v="1"/>
    <m/>
    <m/>
    <n v="6573792"/>
    <n v="16069088"/>
    <m/>
    <m/>
    <n v="12183248"/>
    <n v="26269840"/>
    <n v="17538400"/>
    <n v="31721312"/>
    <m/>
    <m/>
    <n v="17960608"/>
    <n v="32166448"/>
    <m/>
    <m/>
    <n v="17840560"/>
    <n v="32075408"/>
    <m/>
    <m/>
    <n v="17946336"/>
    <n v="32199776"/>
    <m/>
    <m/>
    <n v="17961856"/>
    <n v="32198224"/>
    <m/>
    <m/>
    <n v="17794768"/>
    <n v="32062608"/>
    <m/>
    <m/>
    <x v="7"/>
    <x v="0"/>
    <s v="100MileHouse"/>
    <x v="0"/>
  </r>
  <r>
    <n v="7"/>
    <n v="2"/>
    <m/>
    <m/>
    <n v="623904"/>
    <n v="1569216"/>
    <m/>
    <m/>
    <n v="968576"/>
    <n v="2197280"/>
    <n v="552816"/>
    <n v="1808176"/>
    <m/>
    <m/>
    <n v="565440"/>
    <n v="1826224"/>
    <m/>
    <m/>
    <n v="541504"/>
    <n v="1775120"/>
    <m/>
    <m/>
    <n v="550528"/>
    <n v="1778960"/>
    <m/>
    <m/>
    <n v="552416"/>
    <n v="1829424"/>
    <m/>
    <m/>
    <n v="554176"/>
    <n v="1796896"/>
    <m/>
    <m/>
    <x v="7"/>
    <x v="0"/>
    <s v="Arrow"/>
    <x v="1"/>
  </r>
  <r>
    <n v="7"/>
    <n v="3"/>
    <m/>
    <m/>
    <n v="0"/>
    <n v="0"/>
    <m/>
    <m/>
    <n v="0"/>
    <n v="0"/>
    <n v="0"/>
    <n v="0"/>
    <m/>
    <m/>
    <n v="0"/>
    <n v="0"/>
    <m/>
    <m/>
    <n v="0"/>
    <n v="0"/>
    <m/>
    <m/>
    <n v="0"/>
    <n v="0"/>
    <m/>
    <m/>
    <n v="0"/>
    <n v="0"/>
    <m/>
    <m/>
    <n v="0"/>
    <n v="0"/>
    <m/>
    <m/>
    <x v="7"/>
    <x v="1"/>
    <s v="Arrowsmith"/>
    <x v="2"/>
  </r>
  <r>
    <n v="7"/>
    <n v="4"/>
    <m/>
    <m/>
    <n v="337888"/>
    <n v="539152"/>
    <m/>
    <m/>
    <n v="336400"/>
    <n v="554704"/>
    <n v="164864"/>
    <n v="379152"/>
    <m/>
    <m/>
    <n v="177024"/>
    <n v="402896"/>
    <m/>
    <m/>
    <n v="179984"/>
    <n v="399632"/>
    <m/>
    <m/>
    <n v="170720"/>
    <n v="381696"/>
    <m/>
    <m/>
    <n v="173920"/>
    <n v="392208"/>
    <m/>
    <m/>
    <n v="183072"/>
    <n v="394208"/>
    <m/>
    <m/>
    <x v="7"/>
    <x v="0"/>
    <s v="Boundary"/>
    <x v="3"/>
  </r>
  <r>
    <n v="7"/>
    <n v="5"/>
    <m/>
    <m/>
    <n v="448800"/>
    <n v="795856"/>
    <m/>
    <m/>
    <n v="339456"/>
    <n v="734400"/>
    <n v="44688"/>
    <n v="442640"/>
    <m/>
    <m/>
    <n v="62352"/>
    <n v="456544"/>
    <m/>
    <m/>
    <n v="64576"/>
    <n v="459808"/>
    <m/>
    <m/>
    <n v="57728"/>
    <n v="447504"/>
    <m/>
    <m/>
    <n v="64480"/>
    <n v="457520"/>
    <m/>
    <m/>
    <n v="64128"/>
    <n v="451984"/>
    <m/>
    <m/>
    <x v="7"/>
    <x v="0"/>
    <s v="Bulkley"/>
    <x v="4"/>
  </r>
  <r>
    <n v="7"/>
    <n v="6"/>
    <m/>
    <m/>
    <n v="2048"/>
    <n v="2064"/>
    <m/>
    <m/>
    <n v="0"/>
    <n v="352"/>
    <n v="0"/>
    <n v="352"/>
    <m/>
    <m/>
    <n v="0"/>
    <n v="352"/>
    <m/>
    <m/>
    <n v="0"/>
    <n v="352"/>
    <m/>
    <m/>
    <n v="0"/>
    <n v="352"/>
    <m/>
    <m/>
    <n v="0"/>
    <n v="352"/>
    <m/>
    <m/>
    <n v="0"/>
    <n v="352"/>
    <m/>
    <m/>
    <x v="7"/>
    <x v="1"/>
    <s v="Cassiar"/>
    <x v="5"/>
  </r>
  <r>
    <n v="7"/>
    <n v="7"/>
    <m/>
    <m/>
    <n v="912"/>
    <n v="1264"/>
    <m/>
    <m/>
    <n v="48"/>
    <n v="48"/>
    <n v="0"/>
    <n v="0"/>
    <m/>
    <m/>
    <n v="0"/>
    <n v="0"/>
    <m/>
    <m/>
    <n v="0"/>
    <n v="0"/>
    <m/>
    <m/>
    <n v="0"/>
    <n v="0"/>
    <m/>
    <m/>
    <n v="0"/>
    <n v="0"/>
    <m/>
    <m/>
    <n v="0"/>
    <n v="0"/>
    <m/>
    <m/>
    <x v="7"/>
    <x v="1"/>
    <s v="Cranberry"/>
    <x v="6"/>
  </r>
  <r>
    <n v="7"/>
    <n v="8"/>
    <m/>
    <m/>
    <n v="1235168"/>
    <n v="2306016"/>
    <m/>
    <m/>
    <n v="995648"/>
    <n v="2418064"/>
    <n v="493248"/>
    <n v="1918176"/>
    <m/>
    <m/>
    <n v="513856"/>
    <n v="1963312"/>
    <m/>
    <m/>
    <n v="505024"/>
    <n v="1963888"/>
    <m/>
    <m/>
    <n v="517504"/>
    <n v="1940544"/>
    <m/>
    <m/>
    <n v="484768"/>
    <n v="1913520"/>
    <m/>
    <m/>
    <n v="505104"/>
    <n v="1938960"/>
    <m/>
    <m/>
    <x v="7"/>
    <x v="0"/>
    <s v="Cranbrook"/>
    <x v="7"/>
  </r>
  <r>
    <n v="7"/>
    <n v="9"/>
    <m/>
    <m/>
    <n v="142896"/>
    <n v="208208"/>
    <m/>
    <m/>
    <n v="95152"/>
    <n v="147808"/>
    <n v="111296"/>
    <n v="172528"/>
    <m/>
    <m/>
    <n v="110384"/>
    <n v="167056"/>
    <m/>
    <m/>
    <n v="117872"/>
    <n v="177200"/>
    <m/>
    <m/>
    <n v="116128"/>
    <n v="173824"/>
    <m/>
    <m/>
    <n v="113664"/>
    <n v="170992"/>
    <m/>
    <m/>
    <n v="114416"/>
    <n v="174656"/>
    <m/>
    <m/>
    <x v="7"/>
    <x v="0"/>
    <s v="DawsonCreek"/>
    <x v="8"/>
  </r>
  <r>
    <n v="7"/>
    <n v="10"/>
    <m/>
    <m/>
    <n v="0"/>
    <n v="0"/>
    <m/>
    <m/>
    <n v="0"/>
    <n v="0"/>
    <n v="0"/>
    <n v="0"/>
    <m/>
    <m/>
    <n v="0"/>
    <n v="0"/>
    <m/>
    <m/>
    <n v="0"/>
    <n v="0"/>
    <m/>
    <m/>
    <n v="0"/>
    <n v="0"/>
    <m/>
    <m/>
    <n v="0"/>
    <n v="0"/>
    <m/>
    <m/>
    <n v="0"/>
    <n v="0"/>
    <m/>
    <m/>
    <x v="7"/>
    <x v="1"/>
    <s v="FortNelson"/>
    <x v="9"/>
  </r>
  <r>
    <n v="7"/>
    <n v="11"/>
    <m/>
    <m/>
    <n v="4752"/>
    <n v="12576"/>
    <m/>
    <m/>
    <n v="6576"/>
    <n v="20032"/>
    <n v="22144"/>
    <n v="35952"/>
    <m/>
    <m/>
    <n v="26528"/>
    <n v="42064"/>
    <m/>
    <m/>
    <n v="20928"/>
    <n v="36304"/>
    <m/>
    <m/>
    <n v="25312"/>
    <n v="38016"/>
    <m/>
    <m/>
    <n v="20368"/>
    <n v="35168"/>
    <m/>
    <m/>
    <n v="21408"/>
    <n v="37264"/>
    <m/>
    <m/>
    <x v="7"/>
    <x v="1"/>
    <s v="Fraser"/>
    <x v="10"/>
  </r>
  <r>
    <n v="7"/>
    <n v="12"/>
    <m/>
    <m/>
    <n v="9108448"/>
    <n v="24571920"/>
    <m/>
    <m/>
    <n v="16157664"/>
    <n v="38108176"/>
    <n v="7157648"/>
    <n v="28513904"/>
    <m/>
    <m/>
    <n v="8892544"/>
    <n v="30316736"/>
    <m/>
    <m/>
    <n v="8882816"/>
    <n v="30301504"/>
    <m/>
    <m/>
    <n v="8872944"/>
    <n v="30231552"/>
    <m/>
    <m/>
    <n v="8873904"/>
    <n v="30256144"/>
    <m/>
    <m/>
    <n v="8860384"/>
    <n v="30223008"/>
    <m/>
    <m/>
    <x v="7"/>
    <x v="0"/>
    <s v="FtStJames"/>
    <x v="11"/>
  </r>
  <r>
    <n v="7"/>
    <n v="13"/>
    <m/>
    <m/>
    <n v="23104"/>
    <n v="37376"/>
    <m/>
    <m/>
    <n v="3520"/>
    <n v="17984"/>
    <n v="0"/>
    <n v="11680"/>
    <m/>
    <m/>
    <n v="0"/>
    <n v="13200"/>
    <m/>
    <m/>
    <n v="0"/>
    <n v="15328"/>
    <m/>
    <m/>
    <n v="0"/>
    <n v="14816"/>
    <m/>
    <m/>
    <n v="0"/>
    <n v="12304"/>
    <m/>
    <m/>
    <n v="0"/>
    <n v="14752"/>
    <m/>
    <m/>
    <x v="7"/>
    <x v="1"/>
    <s v="FtStJohn"/>
    <x v="12"/>
  </r>
  <r>
    <n v="7"/>
    <n v="14"/>
    <m/>
    <m/>
    <n v="267296"/>
    <n v="655072"/>
    <m/>
    <m/>
    <n v="381312"/>
    <n v="860528"/>
    <n v="258592"/>
    <n v="745664"/>
    <m/>
    <m/>
    <n v="251920"/>
    <n v="753216"/>
    <m/>
    <m/>
    <n v="255120"/>
    <n v="732320"/>
    <m/>
    <m/>
    <n v="267008"/>
    <n v="754080"/>
    <m/>
    <m/>
    <n v="256208"/>
    <n v="751424"/>
    <m/>
    <m/>
    <n v="239664"/>
    <n v="712432"/>
    <m/>
    <m/>
    <x v="7"/>
    <x v="0"/>
    <s v="Golden"/>
    <x v="13"/>
  </r>
  <r>
    <n v="7"/>
    <n v="15"/>
    <m/>
    <m/>
    <n v="520784"/>
    <n v="993600"/>
    <m/>
    <m/>
    <n v="429824"/>
    <n v="1021696"/>
    <n v="269200"/>
    <n v="844000"/>
    <m/>
    <m/>
    <n v="276256"/>
    <n v="843792"/>
    <m/>
    <m/>
    <n v="300256"/>
    <n v="879264"/>
    <m/>
    <m/>
    <n v="283712"/>
    <n v="870288"/>
    <m/>
    <m/>
    <n v="278336"/>
    <n v="868272"/>
    <m/>
    <m/>
    <n v="266944"/>
    <n v="856880"/>
    <m/>
    <m/>
    <x v="7"/>
    <x v="0"/>
    <s v="Invermere"/>
    <x v="14"/>
  </r>
  <r>
    <n v="7"/>
    <n v="16"/>
    <m/>
    <m/>
    <n v="64"/>
    <n v="64"/>
    <m/>
    <m/>
    <n v="1136"/>
    <n v="1648"/>
    <n v="0"/>
    <n v="1568"/>
    <m/>
    <m/>
    <n v="0"/>
    <n v="592"/>
    <m/>
    <m/>
    <n v="0"/>
    <n v="384"/>
    <m/>
    <m/>
    <n v="0"/>
    <n v="1376"/>
    <m/>
    <m/>
    <n v="0"/>
    <n v="1952"/>
    <m/>
    <m/>
    <n v="0"/>
    <n v="1712"/>
    <m/>
    <m/>
    <x v="7"/>
    <x v="1"/>
    <s v="Kalum"/>
    <x v="15"/>
  </r>
  <r>
    <n v="7"/>
    <n v="17"/>
    <m/>
    <m/>
    <n v="4375872"/>
    <n v="11118096"/>
    <m/>
    <m/>
    <n v="7414880"/>
    <n v="17679600"/>
    <n v="8645760"/>
    <n v="19054400"/>
    <m/>
    <m/>
    <n v="9071168"/>
    <n v="19706048"/>
    <m/>
    <m/>
    <n v="9059008"/>
    <n v="19732160"/>
    <m/>
    <m/>
    <n v="8850896"/>
    <n v="19556480"/>
    <m/>
    <m/>
    <n v="8821472"/>
    <n v="19452400"/>
    <m/>
    <m/>
    <n v="8805024"/>
    <n v="19626416"/>
    <m/>
    <m/>
    <x v="7"/>
    <x v="0"/>
    <s v="Kamloops"/>
    <x v="16"/>
  </r>
  <r>
    <n v="7"/>
    <n v="18"/>
    <m/>
    <m/>
    <n v="0"/>
    <n v="0"/>
    <m/>
    <m/>
    <n v="0"/>
    <n v="0"/>
    <n v="0"/>
    <n v="0"/>
    <m/>
    <m/>
    <n v="0"/>
    <n v="0"/>
    <m/>
    <m/>
    <n v="0"/>
    <n v="0"/>
    <m/>
    <m/>
    <n v="0"/>
    <n v="0"/>
    <m/>
    <m/>
    <n v="0"/>
    <n v="0"/>
    <m/>
    <m/>
    <n v="0"/>
    <n v="0"/>
    <m/>
    <m/>
    <x v="7"/>
    <x v="1"/>
    <s v="Kingcome"/>
    <x v="17"/>
  </r>
  <r>
    <n v="7"/>
    <n v="19"/>
    <m/>
    <m/>
    <n v="10464"/>
    <n v="18656"/>
    <m/>
    <m/>
    <n v="10224"/>
    <n v="15904"/>
    <n v="144"/>
    <n v="3232"/>
    <m/>
    <m/>
    <n v="144"/>
    <n v="5104"/>
    <m/>
    <m/>
    <n v="144"/>
    <n v="7152"/>
    <m/>
    <m/>
    <n v="144"/>
    <n v="4112"/>
    <m/>
    <m/>
    <n v="144"/>
    <n v="6752"/>
    <m/>
    <m/>
    <n v="144"/>
    <n v="3648"/>
    <m/>
    <m/>
    <x v="7"/>
    <x v="1"/>
    <s v="Kispiox"/>
    <x v="18"/>
  </r>
  <r>
    <n v="7"/>
    <n v="20"/>
    <m/>
    <m/>
    <n v="529520"/>
    <n v="1011056"/>
    <m/>
    <m/>
    <n v="625184"/>
    <n v="1264176"/>
    <n v="437280"/>
    <n v="1084528"/>
    <m/>
    <m/>
    <n v="441056"/>
    <n v="1091584"/>
    <m/>
    <m/>
    <n v="437664"/>
    <n v="1085872"/>
    <m/>
    <m/>
    <n v="448784"/>
    <n v="1100816"/>
    <m/>
    <m/>
    <n v="435776"/>
    <n v="1086560"/>
    <m/>
    <m/>
    <n v="462992"/>
    <n v="1116000"/>
    <m/>
    <m/>
    <x v="7"/>
    <x v="0"/>
    <s v="KootenayLake"/>
    <x v="19"/>
  </r>
  <r>
    <n v="7"/>
    <n v="21"/>
    <m/>
    <m/>
    <n v="5768336"/>
    <n v="30390480"/>
    <m/>
    <m/>
    <n v="10197328"/>
    <n v="45189184"/>
    <n v="9500832"/>
    <n v="44013296"/>
    <m/>
    <m/>
    <n v="9922784"/>
    <n v="44600048"/>
    <m/>
    <m/>
    <n v="9777104"/>
    <n v="44299120"/>
    <m/>
    <m/>
    <n v="9823680"/>
    <n v="44214928"/>
    <m/>
    <m/>
    <n v="9821856"/>
    <n v="44243008"/>
    <m/>
    <m/>
    <n v="9756064"/>
    <n v="44022448"/>
    <m/>
    <m/>
    <x v="7"/>
    <x v="0"/>
    <s v="Lakes"/>
    <x v="20"/>
  </r>
  <r>
    <n v="7"/>
    <n v="22"/>
    <m/>
    <m/>
    <n v="392000"/>
    <n v="659376"/>
    <m/>
    <m/>
    <n v="878800"/>
    <n v="1531680"/>
    <n v="855104"/>
    <n v="1524608"/>
    <m/>
    <m/>
    <n v="903648"/>
    <n v="1559920"/>
    <m/>
    <m/>
    <n v="904256"/>
    <n v="1555632"/>
    <m/>
    <m/>
    <n v="873552"/>
    <n v="1570736"/>
    <m/>
    <m/>
    <n v="880000"/>
    <n v="1531856"/>
    <m/>
    <m/>
    <n v="874640"/>
    <n v="1537424"/>
    <m/>
    <m/>
    <x v="7"/>
    <x v="0"/>
    <s v="Lillooet"/>
    <x v="21"/>
  </r>
  <r>
    <n v="7"/>
    <n v="23"/>
    <m/>
    <m/>
    <n v="1353568"/>
    <n v="2022496"/>
    <m/>
    <m/>
    <n v="1970560"/>
    <n v="3312864"/>
    <n v="2086304"/>
    <n v="3459488"/>
    <m/>
    <m/>
    <n v="2083376"/>
    <n v="3404848"/>
    <m/>
    <m/>
    <n v="2150720"/>
    <n v="3498016"/>
    <m/>
    <m/>
    <n v="2061184"/>
    <n v="3384304"/>
    <m/>
    <m/>
    <n v="2083920"/>
    <n v="3367360"/>
    <m/>
    <m/>
    <n v="2089200"/>
    <n v="3379872"/>
    <m/>
    <m/>
    <x v="7"/>
    <x v="0"/>
    <s v="Mackenzie"/>
    <x v="22"/>
  </r>
  <r>
    <n v="7"/>
    <n v="24"/>
    <m/>
    <m/>
    <n v="3826496"/>
    <n v="7449248"/>
    <m/>
    <m/>
    <n v="3379792"/>
    <n v="6730592"/>
    <n v="2335936"/>
    <n v="5697376"/>
    <m/>
    <m/>
    <n v="2496512"/>
    <n v="5854480"/>
    <m/>
    <m/>
    <n v="2485984"/>
    <n v="5854832"/>
    <m/>
    <m/>
    <n v="2427584"/>
    <n v="5793664"/>
    <m/>
    <m/>
    <n v="2424960"/>
    <n v="5751360"/>
    <m/>
    <m/>
    <n v="2415328"/>
    <n v="5796256"/>
    <m/>
    <m/>
    <x v="7"/>
    <x v="0"/>
    <s v="Merritt"/>
    <x v="23"/>
  </r>
  <r>
    <n v="7"/>
    <n v="25"/>
    <m/>
    <m/>
    <n v="0"/>
    <n v="0"/>
    <m/>
    <m/>
    <n v="2544"/>
    <n v="21120"/>
    <n v="1632"/>
    <n v="23680"/>
    <m/>
    <m/>
    <n v="1296"/>
    <n v="20288"/>
    <m/>
    <m/>
    <n v="960"/>
    <n v="26672"/>
    <m/>
    <m/>
    <n v="2176"/>
    <n v="20688"/>
    <m/>
    <m/>
    <n v="1344"/>
    <n v="21328"/>
    <m/>
    <m/>
    <n v="1568"/>
    <n v="28624"/>
    <m/>
    <m/>
    <x v="7"/>
    <x v="1"/>
    <s v="MidCoast"/>
    <x v="24"/>
  </r>
  <r>
    <n v="7"/>
    <n v="26"/>
    <m/>
    <m/>
    <n v="3372576"/>
    <n v="7141808"/>
    <m/>
    <m/>
    <n v="7395776"/>
    <n v="14101392"/>
    <n v="6081984"/>
    <n v="12706832"/>
    <m/>
    <m/>
    <n v="6411344"/>
    <n v="13018048"/>
    <m/>
    <m/>
    <n v="6313472"/>
    <n v="12884816"/>
    <m/>
    <m/>
    <n v="6319408"/>
    <n v="12893664"/>
    <m/>
    <m/>
    <n v="6336720"/>
    <n v="12895984"/>
    <m/>
    <m/>
    <n v="6285632"/>
    <n v="12880656"/>
    <m/>
    <m/>
    <x v="7"/>
    <x v="0"/>
    <s v="Morice"/>
    <x v="25"/>
  </r>
  <r>
    <n v="7"/>
    <n v="27"/>
    <m/>
    <m/>
    <n v="2640"/>
    <n v="4416"/>
    <m/>
    <m/>
    <n v="512"/>
    <n v="5184"/>
    <n v="0"/>
    <n v="5056"/>
    <m/>
    <m/>
    <n v="0"/>
    <n v="3952"/>
    <m/>
    <m/>
    <n v="0"/>
    <n v="4672"/>
    <m/>
    <m/>
    <n v="0"/>
    <n v="3696"/>
    <m/>
    <m/>
    <n v="0"/>
    <n v="3232"/>
    <m/>
    <m/>
    <n v="0"/>
    <n v="3952"/>
    <m/>
    <m/>
    <x v="7"/>
    <x v="1"/>
    <s v="Nass"/>
    <x v="26"/>
  </r>
  <r>
    <n v="7"/>
    <n v="28"/>
    <m/>
    <m/>
    <n v="0"/>
    <n v="0"/>
    <m/>
    <m/>
    <n v="0"/>
    <n v="0"/>
    <n v="0"/>
    <n v="0"/>
    <m/>
    <m/>
    <n v="0"/>
    <n v="0"/>
    <m/>
    <m/>
    <n v="0"/>
    <n v="0"/>
    <m/>
    <m/>
    <n v="0"/>
    <n v="0"/>
    <m/>
    <m/>
    <n v="0"/>
    <n v="0"/>
    <m/>
    <m/>
    <n v="0"/>
    <n v="0"/>
    <m/>
    <m/>
    <x v="7"/>
    <x v="1"/>
    <s v="NorthCoast"/>
    <x v="27"/>
  </r>
  <r>
    <n v="7"/>
    <n v="29"/>
    <m/>
    <m/>
    <n v="2189168"/>
    <n v="4458912"/>
    <m/>
    <m/>
    <n v="2007296"/>
    <n v="4347504"/>
    <n v="1313488"/>
    <n v="3725584"/>
    <m/>
    <m/>
    <n v="1392176"/>
    <n v="3859456"/>
    <m/>
    <m/>
    <n v="1344880"/>
    <n v="3736256"/>
    <m/>
    <m/>
    <n v="1342512"/>
    <n v="3756576"/>
    <m/>
    <m/>
    <n v="1332960"/>
    <n v="3749760"/>
    <m/>
    <m/>
    <n v="1298816"/>
    <n v="3622576"/>
    <m/>
    <m/>
    <x v="7"/>
    <x v="0"/>
    <s v="Okanagan"/>
    <x v="28"/>
  </r>
  <r>
    <n v="7"/>
    <n v="30"/>
    <m/>
    <m/>
    <n v="7660016"/>
    <n v="31796768"/>
    <m/>
    <m/>
    <n v="10232368"/>
    <n v="40401216"/>
    <n v="7664192"/>
    <n v="37498064"/>
    <m/>
    <m/>
    <n v="8314160"/>
    <n v="38265712"/>
    <m/>
    <m/>
    <n v="8203152"/>
    <n v="38047616"/>
    <m/>
    <m/>
    <n v="8241552"/>
    <n v="38257968"/>
    <m/>
    <m/>
    <n v="8266960"/>
    <n v="38247104"/>
    <m/>
    <m/>
    <n v="8163264"/>
    <n v="38108752"/>
    <m/>
    <m/>
    <x v="7"/>
    <x v="0"/>
    <s v="PrinceGeorge"/>
    <x v="29"/>
  </r>
  <r>
    <n v="7"/>
    <n v="31"/>
    <m/>
    <m/>
    <n v="0"/>
    <n v="0"/>
    <m/>
    <m/>
    <n v="0"/>
    <n v="0"/>
    <n v="0"/>
    <n v="0"/>
    <m/>
    <m/>
    <n v="0"/>
    <n v="0"/>
    <m/>
    <m/>
    <n v="0"/>
    <n v="0"/>
    <m/>
    <m/>
    <n v="0"/>
    <n v="0"/>
    <m/>
    <m/>
    <n v="0"/>
    <n v="0"/>
    <m/>
    <m/>
    <n v="0"/>
    <n v="0"/>
    <m/>
    <m/>
    <x v="7"/>
    <x v="1"/>
    <s v="QueenCharlotte"/>
    <x v="30"/>
  </r>
  <r>
    <n v="7"/>
    <n v="32"/>
    <m/>
    <m/>
    <n v="12601104"/>
    <n v="76424912"/>
    <m/>
    <m/>
    <n v="12437536"/>
    <n v="84433232"/>
    <n v="11286736"/>
    <n v="82892224"/>
    <m/>
    <m/>
    <n v="11745808"/>
    <n v="83537664"/>
    <m/>
    <m/>
    <n v="11821776"/>
    <n v="83595232"/>
    <m/>
    <m/>
    <n v="11858592"/>
    <n v="83534768"/>
    <m/>
    <m/>
    <n v="11827776"/>
    <n v="83599888"/>
    <m/>
    <m/>
    <n v="11795584"/>
    <n v="83592640"/>
    <m/>
    <m/>
    <x v="7"/>
    <x v="0"/>
    <s v="Quesnel"/>
    <x v="31"/>
  </r>
  <r>
    <n v="7"/>
    <n v="33"/>
    <m/>
    <m/>
    <n v="656"/>
    <n v="832"/>
    <m/>
    <m/>
    <n v="1536"/>
    <n v="2832"/>
    <n v="1712"/>
    <n v="2944"/>
    <m/>
    <m/>
    <n v="1728"/>
    <n v="2976"/>
    <m/>
    <m/>
    <n v="1472"/>
    <n v="2752"/>
    <m/>
    <m/>
    <n v="1488"/>
    <n v="2560"/>
    <m/>
    <m/>
    <n v="1664"/>
    <n v="2720"/>
    <m/>
    <m/>
    <n v="1392"/>
    <n v="2704"/>
    <m/>
    <m/>
    <x v="7"/>
    <x v="1"/>
    <s v="Revelstoke"/>
    <x v="32"/>
  </r>
  <r>
    <n v="7"/>
    <n v="34"/>
    <m/>
    <m/>
    <n v="298944"/>
    <n v="655696"/>
    <m/>
    <m/>
    <n v="257808"/>
    <n v="686880"/>
    <n v="182592"/>
    <n v="616144"/>
    <m/>
    <m/>
    <n v="209072"/>
    <n v="644912"/>
    <m/>
    <m/>
    <n v="195264"/>
    <n v="618016"/>
    <m/>
    <m/>
    <n v="197184"/>
    <n v="634112"/>
    <m/>
    <m/>
    <n v="200288"/>
    <n v="623904"/>
    <m/>
    <m/>
    <n v="197488"/>
    <n v="615040"/>
    <m/>
    <m/>
    <x v="7"/>
    <x v="0"/>
    <s v="RobsonValley"/>
    <x v="33"/>
  </r>
  <r>
    <n v="7"/>
    <n v="35"/>
    <m/>
    <m/>
    <n v="4448"/>
    <n v="15232"/>
    <m/>
    <m/>
    <n v="8304"/>
    <n v="147264"/>
    <n v="49808"/>
    <n v="198400"/>
    <m/>
    <m/>
    <n v="59456"/>
    <n v="205104"/>
    <m/>
    <m/>
    <n v="64544"/>
    <n v="209680"/>
    <m/>
    <m/>
    <n v="59264"/>
    <n v="211312"/>
    <m/>
    <m/>
    <n v="53824"/>
    <n v="198912"/>
    <m/>
    <m/>
    <n v="55600"/>
    <n v="199696"/>
    <m/>
    <m/>
    <x v="7"/>
    <x v="1"/>
    <s v="Soo"/>
    <x v="34"/>
  </r>
  <r>
    <n v="7"/>
    <n v="36"/>
    <m/>
    <m/>
    <n v="0"/>
    <n v="0"/>
    <m/>
    <m/>
    <n v="0"/>
    <n v="0"/>
    <n v="0"/>
    <n v="0"/>
    <m/>
    <m/>
    <n v="0"/>
    <n v="0"/>
    <m/>
    <m/>
    <n v="0"/>
    <n v="0"/>
    <m/>
    <m/>
    <n v="0"/>
    <n v="0"/>
    <m/>
    <m/>
    <n v="0"/>
    <n v="0"/>
    <m/>
    <m/>
    <n v="0"/>
    <n v="0"/>
    <m/>
    <m/>
    <x v="7"/>
    <x v="1"/>
    <s v="Strathcona"/>
    <x v="35"/>
  </r>
  <r>
    <n v="7"/>
    <n v="37"/>
    <m/>
    <m/>
    <n v="0"/>
    <n v="0"/>
    <m/>
    <m/>
    <n v="0"/>
    <n v="0"/>
    <n v="0"/>
    <n v="0"/>
    <m/>
    <m/>
    <n v="0"/>
    <n v="0"/>
    <m/>
    <m/>
    <n v="0"/>
    <n v="0"/>
    <m/>
    <m/>
    <n v="0"/>
    <n v="0"/>
    <m/>
    <m/>
    <n v="0"/>
    <n v="0"/>
    <m/>
    <m/>
    <n v="0"/>
    <n v="0"/>
    <m/>
    <m/>
    <x v="7"/>
    <x v="1"/>
    <s v="SunshineCoast"/>
    <x v="36"/>
  </r>
  <r>
    <n v="7"/>
    <n v="38"/>
    <m/>
    <m/>
    <n v="10765840"/>
    <n v="55795152"/>
    <m/>
    <m/>
    <n v="9457632"/>
    <n v="69508624"/>
    <n v="6608544"/>
    <n v="65726816"/>
    <m/>
    <m/>
    <n v="7169440"/>
    <n v="66814624"/>
    <m/>
    <m/>
    <n v="7085776"/>
    <n v="66144368"/>
    <m/>
    <m/>
    <n v="7114336"/>
    <n v="66460448"/>
    <m/>
    <m/>
    <n v="7127648"/>
    <n v="66349600"/>
    <m/>
    <m/>
    <n v="7100416"/>
    <n v="66084720"/>
    <m/>
    <m/>
    <x v="7"/>
    <x v="0"/>
    <s v="Vanderhoof"/>
    <x v="37"/>
  </r>
  <r>
    <n v="7"/>
    <n v="39"/>
    <m/>
    <m/>
    <n v="15926864"/>
    <n v="50754320"/>
    <m/>
    <m/>
    <n v="18646144"/>
    <n v="59866864"/>
    <n v="19549776"/>
    <n v="60402240"/>
    <m/>
    <m/>
    <n v="20781024"/>
    <n v="62276704"/>
    <m/>
    <m/>
    <n v="20509856"/>
    <n v="61948688"/>
    <m/>
    <m/>
    <n v="20549216"/>
    <n v="62029168"/>
    <m/>
    <m/>
    <n v="20577488"/>
    <n v="62091360"/>
    <m/>
    <m/>
    <n v="20420416"/>
    <n v="61840752"/>
    <m/>
    <m/>
    <x v="7"/>
    <x v="0"/>
    <s v="WilliamsLake"/>
    <x v="38"/>
  </r>
  <r>
    <n v="7"/>
    <n v="40"/>
    <m/>
    <m/>
    <n v="2688"/>
    <n v="7488"/>
    <m/>
    <m/>
    <n v="240"/>
    <n v="1520"/>
    <n v="0"/>
    <n v="1280"/>
    <m/>
    <m/>
    <n v="0"/>
    <n v="1280"/>
    <m/>
    <m/>
    <n v="0"/>
    <n v="1280"/>
    <m/>
    <m/>
    <n v="0"/>
    <n v="1280"/>
    <m/>
    <m/>
    <n v="0"/>
    <n v="1280"/>
    <m/>
    <m/>
    <n v="0"/>
    <n v="1280"/>
    <m/>
    <m/>
    <x v="7"/>
    <x v="2"/>
    <s v="InteriorTFLs"/>
    <x v="39"/>
  </r>
  <r>
    <n v="7"/>
    <n v="40"/>
    <m/>
    <m/>
    <n v="0"/>
    <n v="0"/>
    <m/>
    <m/>
    <n v="400"/>
    <n v="400"/>
    <n v="0"/>
    <n v="0"/>
    <m/>
    <m/>
    <n v="0"/>
    <n v="0"/>
    <m/>
    <m/>
    <n v="0"/>
    <n v="0"/>
    <m/>
    <m/>
    <n v="0"/>
    <n v="0"/>
    <m/>
    <m/>
    <n v="0"/>
    <n v="0"/>
    <m/>
    <m/>
    <n v="0"/>
    <n v="0"/>
    <m/>
    <m/>
    <x v="7"/>
    <x v="2"/>
    <s v="InteriorTFLs"/>
    <x v="39"/>
  </r>
  <r>
    <n v="7"/>
    <n v="40"/>
    <m/>
    <m/>
    <n v="0"/>
    <n v="0"/>
    <m/>
    <m/>
    <n v="0"/>
    <n v="0"/>
    <n v="0"/>
    <n v="0"/>
    <m/>
    <m/>
    <n v="0"/>
    <n v="0"/>
    <m/>
    <m/>
    <n v="0"/>
    <n v="0"/>
    <m/>
    <m/>
    <n v="0"/>
    <n v="0"/>
    <m/>
    <m/>
    <n v="0"/>
    <n v="0"/>
    <m/>
    <m/>
    <n v="0"/>
    <n v="0"/>
    <m/>
    <m/>
    <x v="7"/>
    <x v="2"/>
    <s v="InteriorTFLs"/>
    <x v="39"/>
  </r>
  <r>
    <n v="7"/>
    <n v="40"/>
    <m/>
    <m/>
    <n v="0"/>
    <n v="0"/>
    <m/>
    <m/>
    <n v="48"/>
    <n v="48"/>
    <n v="0"/>
    <n v="0"/>
    <m/>
    <m/>
    <n v="0"/>
    <n v="0"/>
    <m/>
    <m/>
    <n v="0"/>
    <n v="0"/>
    <m/>
    <m/>
    <n v="0"/>
    <n v="0"/>
    <m/>
    <m/>
    <n v="0"/>
    <n v="0"/>
    <m/>
    <m/>
    <n v="0"/>
    <n v="0"/>
    <m/>
    <m/>
    <x v="7"/>
    <x v="2"/>
    <s v="InteriorTFLs"/>
    <x v="39"/>
  </r>
  <r>
    <n v="7"/>
    <n v="40"/>
    <m/>
    <m/>
    <n v="25760"/>
    <n v="31776"/>
    <m/>
    <m/>
    <n v="2208"/>
    <n v="5696"/>
    <n v="2592"/>
    <n v="8336"/>
    <m/>
    <m/>
    <n v="3216"/>
    <n v="7424"/>
    <m/>
    <m/>
    <n v="1792"/>
    <n v="7680"/>
    <m/>
    <m/>
    <n v="1792"/>
    <n v="5760"/>
    <m/>
    <m/>
    <n v="4672"/>
    <n v="8624"/>
    <m/>
    <m/>
    <n v="3200"/>
    <n v="7104"/>
    <m/>
    <m/>
    <x v="7"/>
    <x v="2"/>
    <s v="InteriorTFLs"/>
    <x v="39"/>
  </r>
  <r>
    <n v="7"/>
    <n v="40"/>
    <m/>
    <m/>
    <n v="864"/>
    <n v="1168"/>
    <m/>
    <m/>
    <n v="4224"/>
    <n v="7872"/>
    <n v="6096"/>
    <n v="7440"/>
    <m/>
    <m/>
    <n v="4320"/>
    <n v="7680"/>
    <m/>
    <m/>
    <n v="4288"/>
    <n v="7712"/>
    <m/>
    <m/>
    <n v="5984"/>
    <n v="8512"/>
    <m/>
    <m/>
    <n v="4624"/>
    <n v="7984"/>
    <m/>
    <m/>
    <n v="4064"/>
    <n v="7424"/>
    <m/>
    <m/>
    <x v="7"/>
    <x v="2"/>
    <s v="InteriorTFLs"/>
    <x v="39"/>
  </r>
  <r>
    <n v="7"/>
    <n v="40"/>
    <m/>
    <m/>
    <n v="50400"/>
    <n v="72880"/>
    <m/>
    <m/>
    <n v="51408"/>
    <n v="73456"/>
    <n v="17968"/>
    <n v="39504"/>
    <m/>
    <m/>
    <n v="19360"/>
    <n v="38416"/>
    <m/>
    <m/>
    <n v="20656"/>
    <n v="41296"/>
    <m/>
    <m/>
    <n v="18576"/>
    <n v="36944"/>
    <m/>
    <m/>
    <n v="18912"/>
    <n v="40208"/>
    <m/>
    <m/>
    <n v="17280"/>
    <n v="37936"/>
    <m/>
    <m/>
    <x v="7"/>
    <x v="2"/>
    <s v="InteriorTFLs"/>
    <x v="39"/>
  </r>
  <r>
    <n v="7"/>
    <n v="40"/>
    <m/>
    <m/>
    <n v="197616"/>
    <n v="345216"/>
    <m/>
    <m/>
    <n v="115872"/>
    <n v="257584"/>
    <n v="70400"/>
    <n v="217696"/>
    <m/>
    <m/>
    <n v="75024"/>
    <n v="221728"/>
    <m/>
    <m/>
    <n v="70448"/>
    <n v="221456"/>
    <m/>
    <m/>
    <n v="69792"/>
    <n v="218352"/>
    <m/>
    <m/>
    <n v="82992"/>
    <n v="223776"/>
    <m/>
    <m/>
    <n v="69424"/>
    <n v="211152"/>
    <m/>
    <m/>
    <x v="7"/>
    <x v="2"/>
    <s v="InteriorTFLs"/>
    <x v="39"/>
  </r>
  <r>
    <n v="7"/>
    <n v="40"/>
    <m/>
    <m/>
    <n v="175648"/>
    <n v="1364688"/>
    <m/>
    <m/>
    <n v="102416"/>
    <n v="1570640"/>
    <n v="60560"/>
    <n v="1510032"/>
    <m/>
    <m/>
    <n v="57888"/>
    <n v="1516688"/>
    <m/>
    <m/>
    <n v="67216"/>
    <n v="1472032"/>
    <m/>
    <m/>
    <n v="79184"/>
    <n v="1520272"/>
    <m/>
    <m/>
    <n v="74160"/>
    <n v="1523984"/>
    <m/>
    <m/>
    <n v="77232"/>
    <n v="1417504"/>
    <m/>
    <m/>
    <x v="7"/>
    <x v="2"/>
    <s v="InteriorTFLs"/>
    <x v="39"/>
  </r>
  <r>
    <n v="7"/>
    <n v="40"/>
    <m/>
    <m/>
    <n v="563952"/>
    <n v="2113232"/>
    <m/>
    <m/>
    <n v="264368"/>
    <n v="3269872"/>
    <n v="91248"/>
    <n v="3087088"/>
    <m/>
    <m/>
    <n v="114784"/>
    <n v="3055920"/>
    <m/>
    <m/>
    <n v="90128"/>
    <n v="2744960"/>
    <m/>
    <m/>
    <n v="92240"/>
    <n v="2843744"/>
    <m/>
    <m/>
    <n v="91536"/>
    <n v="2855488"/>
    <m/>
    <m/>
    <n v="89936"/>
    <n v="2785808"/>
    <m/>
    <m/>
    <x v="7"/>
    <x v="2"/>
    <s v="InteriorTFLs"/>
    <x v="39"/>
  </r>
  <r>
    <n v="7"/>
    <n v="40"/>
    <m/>
    <m/>
    <n v="151520"/>
    <n v="427952"/>
    <m/>
    <m/>
    <n v="142816"/>
    <n v="661680"/>
    <n v="94384"/>
    <n v="629424"/>
    <m/>
    <m/>
    <n v="101024"/>
    <n v="631600"/>
    <m/>
    <m/>
    <n v="110000"/>
    <n v="654256"/>
    <m/>
    <m/>
    <n v="104224"/>
    <n v="633568"/>
    <m/>
    <m/>
    <n v="102544"/>
    <n v="625952"/>
    <m/>
    <m/>
    <n v="93088"/>
    <n v="598784"/>
    <m/>
    <m/>
    <x v="7"/>
    <x v="2"/>
    <s v="InteriorTFLs"/>
    <x v="39"/>
  </r>
  <r>
    <n v="7"/>
    <n v="40"/>
    <m/>
    <m/>
    <n v="94240"/>
    <n v="281312"/>
    <m/>
    <m/>
    <n v="117040"/>
    <n v="440944"/>
    <n v="121584"/>
    <n v="443808"/>
    <m/>
    <m/>
    <n v="138752"/>
    <n v="478752"/>
    <m/>
    <m/>
    <n v="144288"/>
    <n v="470416"/>
    <m/>
    <m/>
    <n v="150208"/>
    <n v="473840"/>
    <m/>
    <m/>
    <n v="144528"/>
    <n v="470656"/>
    <m/>
    <m/>
    <n v="139872"/>
    <n v="464624"/>
    <m/>
    <m/>
    <x v="7"/>
    <x v="2"/>
    <s v="InteriorTFLs"/>
    <x v="39"/>
  </r>
  <r>
    <n v="7"/>
    <n v="40"/>
    <m/>
    <m/>
    <n v="303584"/>
    <n v="453328"/>
    <m/>
    <m/>
    <n v="269152"/>
    <n v="427920"/>
    <n v="135888"/>
    <n v="293200"/>
    <m/>
    <m/>
    <n v="172720"/>
    <n v="337488"/>
    <m/>
    <m/>
    <n v="172496"/>
    <n v="332912"/>
    <m/>
    <m/>
    <n v="170928"/>
    <n v="330224"/>
    <m/>
    <m/>
    <n v="170416"/>
    <n v="334608"/>
    <m/>
    <m/>
    <n v="169536"/>
    <n v="326448"/>
    <m/>
    <m/>
    <x v="7"/>
    <x v="2"/>
    <s v="InteriorTFLs"/>
    <x v="39"/>
  </r>
  <r>
    <n v="7"/>
    <n v="40"/>
    <m/>
    <m/>
    <n v="263456"/>
    <n v="667696"/>
    <m/>
    <m/>
    <n v="447488"/>
    <n v="1263056"/>
    <n v="384592"/>
    <n v="1167632"/>
    <m/>
    <m/>
    <n v="387168"/>
    <n v="1181184"/>
    <m/>
    <m/>
    <n v="377440"/>
    <n v="1132352"/>
    <m/>
    <m/>
    <n v="382352"/>
    <n v="1157712"/>
    <m/>
    <m/>
    <n v="381568"/>
    <n v="1161792"/>
    <m/>
    <m/>
    <n v="359504"/>
    <n v="1096208"/>
    <m/>
    <m/>
    <x v="7"/>
    <x v="2"/>
    <s v="InteriorTFLs"/>
    <x v="39"/>
  </r>
  <r>
    <n v="7"/>
    <n v="40"/>
    <m/>
    <m/>
    <n v="450272"/>
    <n v="1737584"/>
    <m/>
    <m/>
    <n v="495088"/>
    <n v="2217792"/>
    <n v="363552"/>
    <n v="2069824"/>
    <m/>
    <m/>
    <n v="390880"/>
    <n v="2088048"/>
    <m/>
    <m/>
    <n v="370080"/>
    <n v="2048688"/>
    <m/>
    <m/>
    <n v="377824"/>
    <n v="2091776"/>
    <m/>
    <m/>
    <n v="377312"/>
    <n v="2077632"/>
    <m/>
    <m/>
    <n v="367856"/>
    <n v="2023360"/>
    <m/>
    <m/>
    <x v="7"/>
    <x v="2"/>
    <s v="InteriorTFLs"/>
    <x v="39"/>
  </r>
  <r>
    <n v="7"/>
    <n v="40"/>
    <m/>
    <m/>
    <n v="578784"/>
    <n v="1530048"/>
    <m/>
    <m/>
    <n v="816336"/>
    <n v="2468736"/>
    <n v="356416"/>
    <n v="2024784"/>
    <m/>
    <m/>
    <n v="386608"/>
    <n v="2013504"/>
    <m/>
    <m/>
    <n v="371488"/>
    <n v="2006368"/>
    <m/>
    <m/>
    <n v="377424"/>
    <n v="2062416"/>
    <m/>
    <m/>
    <n v="381168"/>
    <n v="2060224"/>
    <m/>
    <m/>
    <n v="386464"/>
    <n v="2022848"/>
    <m/>
    <m/>
    <x v="7"/>
    <x v="2"/>
    <s v="InteriorTFLs"/>
    <x v="39"/>
  </r>
  <r>
    <n v="7"/>
    <n v="40"/>
    <m/>
    <m/>
    <n v="723744"/>
    <n v="1942192"/>
    <m/>
    <m/>
    <n v="1015600"/>
    <n v="2439920"/>
    <n v="745824"/>
    <n v="2168928"/>
    <m/>
    <m/>
    <n v="790416"/>
    <n v="2211488"/>
    <m/>
    <m/>
    <n v="739680"/>
    <n v="2014560"/>
    <m/>
    <m/>
    <n v="754480"/>
    <n v="2107104"/>
    <m/>
    <m/>
    <n v="770592"/>
    <n v="2120640"/>
    <m/>
    <m/>
    <n v="772480"/>
    <n v="2024960"/>
    <m/>
    <m/>
    <x v="7"/>
    <x v="2"/>
    <s v="InteriorTFLs"/>
    <x v="39"/>
  </r>
  <r>
    <n v="7"/>
    <n v="40"/>
    <m/>
    <m/>
    <n v="1964416"/>
    <n v="10105504"/>
    <m/>
    <m/>
    <n v="1430144"/>
    <n v="14248288"/>
    <n v="1025824"/>
    <n v="13784192"/>
    <m/>
    <m/>
    <n v="1015952"/>
    <n v="13566912"/>
    <m/>
    <m/>
    <n v="993168"/>
    <n v="13009536"/>
    <m/>
    <m/>
    <n v="999152"/>
    <n v="13226720"/>
    <m/>
    <m/>
    <n v="993248"/>
    <n v="13148256"/>
    <m/>
    <m/>
    <n v="970288"/>
    <n v="12827536"/>
    <m/>
    <m/>
    <x v="7"/>
    <x v="2"/>
    <s v="InteriorTFLs"/>
    <x v="39"/>
  </r>
  <r>
    <n v="7"/>
    <n v="40"/>
    <m/>
    <m/>
    <n v="306032"/>
    <n v="533232"/>
    <m/>
    <m/>
    <n v="990336"/>
    <n v="1550560"/>
    <n v="1027024"/>
    <n v="1569536"/>
    <m/>
    <m/>
    <n v="1058304"/>
    <n v="1584976"/>
    <m/>
    <m/>
    <n v="1064464"/>
    <n v="1597344"/>
    <m/>
    <m/>
    <n v="1070512"/>
    <n v="1588704"/>
    <m/>
    <m/>
    <n v="1067504"/>
    <n v="1587072"/>
    <m/>
    <m/>
    <n v="1035280"/>
    <n v="1557328"/>
    <m/>
    <m/>
    <x v="7"/>
    <x v="2"/>
    <s v="InteriorTFLs"/>
    <x v="39"/>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48"/>
    <n v="48"/>
    <m/>
    <m/>
    <n v="48"/>
    <n v="48"/>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7"/>
    <n v="41"/>
    <m/>
    <m/>
    <n v="0"/>
    <n v="0"/>
    <m/>
    <m/>
    <n v="0"/>
    <n v="0"/>
    <n v="0"/>
    <n v="0"/>
    <m/>
    <m/>
    <n v="0"/>
    <n v="0"/>
    <m/>
    <m/>
    <n v="0"/>
    <n v="0"/>
    <m/>
    <m/>
    <n v="0"/>
    <n v="0"/>
    <m/>
    <m/>
    <n v="0"/>
    <n v="0"/>
    <m/>
    <m/>
    <n v="0"/>
    <n v="0"/>
    <m/>
    <m/>
    <x v="7"/>
    <x v="3"/>
    <s v="CoastTFLs"/>
    <x v="40"/>
  </r>
  <r>
    <n v="8"/>
    <n v="1"/>
    <m/>
    <m/>
    <n v="7229568"/>
    <n v="23298656"/>
    <m/>
    <m/>
    <n v="9863120"/>
    <n v="36132960"/>
    <m/>
    <m/>
    <n v="6513984"/>
    <n v="38235296"/>
    <n v="7141232"/>
    <n v="39307680"/>
    <m/>
    <m/>
    <n v="7511616"/>
    <n v="39587024"/>
    <m/>
    <m/>
    <n v="7560416"/>
    <n v="39760192"/>
    <m/>
    <m/>
    <n v="7524176"/>
    <n v="39722400"/>
    <m/>
    <m/>
    <n v="7537568"/>
    <n v="39600176"/>
    <m/>
    <m/>
    <x v="8"/>
    <x v="0"/>
    <s v="100MileHouse"/>
    <x v="0"/>
  </r>
  <r>
    <n v="8"/>
    <n v="2"/>
    <m/>
    <m/>
    <n v="751856"/>
    <n v="2321072"/>
    <m/>
    <m/>
    <n v="1368096"/>
    <n v="3565376"/>
    <m/>
    <m/>
    <n v="654304"/>
    <n v="2462480"/>
    <n v="153952"/>
    <n v="1980176"/>
    <m/>
    <m/>
    <n v="189968"/>
    <n v="1965088"/>
    <m/>
    <m/>
    <n v="197536"/>
    <n v="1976496"/>
    <m/>
    <m/>
    <n v="200128"/>
    <n v="2029552"/>
    <m/>
    <m/>
    <n v="188016"/>
    <n v="1984912"/>
    <m/>
    <m/>
    <x v="8"/>
    <x v="0"/>
    <s v="Arrow"/>
    <x v="1"/>
  </r>
  <r>
    <n v="8"/>
    <n v="3"/>
    <m/>
    <m/>
    <n v="0"/>
    <n v="0"/>
    <m/>
    <m/>
    <n v="0"/>
    <n v="0"/>
    <m/>
    <m/>
    <n v="0"/>
    <n v="0"/>
    <n v="0"/>
    <n v="0"/>
    <m/>
    <m/>
    <n v="0"/>
    <n v="0"/>
    <m/>
    <m/>
    <n v="0"/>
    <n v="0"/>
    <m/>
    <m/>
    <n v="0"/>
    <n v="0"/>
    <m/>
    <m/>
    <n v="0"/>
    <n v="0"/>
    <m/>
    <m/>
    <x v="8"/>
    <x v="1"/>
    <s v="Arrowsmith"/>
    <x v="2"/>
  </r>
  <r>
    <n v="8"/>
    <n v="4"/>
    <m/>
    <m/>
    <n v="713808"/>
    <n v="1252960"/>
    <m/>
    <m/>
    <n v="1006688"/>
    <n v="1561392"/>
    <m/>
    <m/>
    <n v="322304"/>
    <n v="701456"/>
    <n v="80448"/>
    <n v="483344"/>
    <m/>
    <m/>
    <n v="96624"/>
    <n v="496256"/>
    <m/>
    <m/>
    <n v="102496"/>
    <n v="484192"/>
    <m/>
    <m/>
    <n v="96320"/>
    <n v="488528"/>
    <m/>
    <m/>
    <n v="93184"/>
    <n v="487392"/>
    <m/>
    <m/>
    <x v="8"/>
    <x v="0"/>
    <s v="Boundary"/>
    <x v="3"/>
  </r>
  <r>
    <n v="8"/>
    <n v="5"/>
    <m/>
    <m/>
    <n v="775296"/>
    <n v="1571152"/>
    <m/>
    <m/>
    <n v="1160368"/>
    <n v="1894768"/>
    <m/>
    <m/>
    <n v="265536"/>
    <n v="708176"/>
    <n v="183696"/>
    <n v="640240"/>
    <m/>
    <m/>
    <n v="194512"/>
    <n v="654320"/>
    <m/>
    <m/>
    <n v="196176"/>
    <n v="643680"/>
    <m/>
    <m/>
    <n v="238336"/>
    <n v="695856"/>
    <m/>
    <m/>
    <n v="244192"/>
    <n v="696176"/>
    <m/>
    <m/>
    <x v="8"/>
    <x v="0"/>
    <s v="Bulkley"/>
    <x v="4"/>
  </r>
  <r>
    <n v="8"/>
    <n v="6"/>
    <m/>
    <m/>
    <n v="5728"/>
    <n v="7792"/>
    <m/>
    <m/>
    <n v="0"/>
    <n v="352"/>
    <m/>
    <m/>
    <n v="0"/>
    <n v="352"/>
    <n v="0"/>
    <n v="352"/>
    <m/>
    <m/>
    <n v="0"/>
    <n v="352"/>
    <m/>
    <m/>
    <n v="0"/>
    <n v="352"/>
    <m/>
    <m/>
    <n v="0"/>
    <n v="352"/>
    <m/>
    <m/>
    <n v="0"/>
    <n v="352"/>
    <m/>
    <m/>
    <x v="8"/>
    <x v="1"/>
    <s v="Cassiar"/>
    <x v="5"/>
  </r>
  <r>
    <n v="8"/>
    <n v="7"/>
    <m/>
    <m/>
    <n v="2896"/>
    <n v="4160"/>
    <m/>
    <m/>
    <n v="432"/>
    <n v="480"/>
    <m/>
    <m/>
    <n v="16"/>
    <n v="16"/>
    <n v="0"/>
    <n v="0"/>
    <m/>
    <m/>
    <n v="0"/>
    <n v="0"/>
    <m/>
    <m/>
    <n v="0"/>
    <n v="0"/>
    <m/>
    <m/>
    <n v="0"/>
    <n v="0"/>
    <m/>
    <m/>
    <n v="0"/>
    <n v="0"/>
    <m/>
    <m/>
    <x v="8"/>
    <x v="1"/>
    <s v="Cranberry"/>
    <x v="6"/>
  </r>
  <r>
    <n v="8"/>
    <n v="8"/>
    <m/>
    <m/>
    <n v="1941808"/>
    <n v="4247824"/>
    <m/>
    <m/>
    <n v="2300688"/>
    <n v="4718752"/>
    <m/>
    <m/>
    <n v="748880"/>
    <n v="2667056"/>
    <n v="195232"/>
    <n v="2158544"/>
    <m/>
    <m/>
    <n v="281600"/>
    <n v="2245488"/>
    <m/>
    <m/>
    <n v="264400"/>
    <n v="2204944"/>
    <m/>
    <m/>
    <n v="269200"/>
    <n v="2182720"/>
    <m/>
    <m/>
    <n v="269040"/>
    <n v="2208000"/>
    <m/>
    <m/>
    <x v="8"/>
    <x v="0"/>
    <s v="Cranbrook"/>
    <x v="7"/>
  </r>
  <r>
    <n v="8"/>
    <n v="9"/>
    <m/>
    <m/>
    <n v="330080"/>
    <n v="538288"/>
    <m/>
    <m/>
    <n v="319392"/>
    <n v="467200"/>
    <m/>
    <m/>
    <n v="264064"/>
    <n v="436592"/>
    <n v="2702128"/>
    <n v="2869184"/>
    <m/>
    <m/>
    <n v="2673328"/>
    <n v="2850528"/>
    <m/>
    <m/>
    <n v="2694176"/>
    <n v="2868000"/>
    <m/>
    <m/>
    <n v="2679504"/>
    <n v="2850496"/>
    <m/>
    <m/>
    <n v="2690544"/>
    <n v="2865200"/>
    <m/>
    <m/>
    <x v="8"/>
    <x v="0"/>
    <s v="DawsonCreek"/>
    <x v="8"/>
  </r>
  <r>
    <n v="8"/>
    <n v="10"/>
    <m/>
    <m/>
    <n v="0"/>
    <n v="0"/>
    <m/>
    <m/>
    <n v="0"/>
    <n v="0"/>
    <m/>
    <m/>
    <n v="0"/>
    <n v="0"/>
    <n v="0"/>
    <n v="0"/>
    <m/>
    <m/>
    <n v="0"/>
    <n v="0"/>
    <m/>
    <m/>
    <n v="0"/>
    <n v="0"/>
    <m/>
    <m/>
    <n v="0"/>
    <n v="0"/>
    <m/>
    <m/>
    <n v="0"/>
    <n v="0"/>
    <m/>
    <m/>
    <x v="8"/>
    <x v="1"/>
    <s v="FortNelson"/>
    <x v="9"/>
  </r>
  <r>
    <n v="8"/>
    <n v="11"/>
    <m/>
    <m/>
    <n v="8592"/>
    <n v="21168"/>
    <m/>
    <m/>
    <n v="25184"/>
    <n v="45216"/>
    <m/>
    <m/>
    <n v="27792"/>
    <n v="63744"/>
    <n v="57296"/>
    <n v="99360"/>
    <m/>
    <m/>
    <n v="58304"/>
    <n v="94608"/>
    <m/>
    <m/>
    <n v="58016"/>
    <n v="96032"/>
    <m/>
    <m/>
    <n v="58704"/>
    <n v="93872"/>
    <m/>
    <m/>
    <n v="58432"/>
    <n v="95696"/>
    <m/>
    <m/>
    <x v="8"/>
    <x v="1"/>
    <s v="Fraser"/>
    <x v="10"/>
  </r>
  <r>
    <n v="8"/>
    <n v="12"/>
    <m/>
    <m/>
    <n v="10725424"/>
    <n v="35297344"/>
    <m/>
    <m/>
    <n v="16848736"/>
    <n v="54956912"/>
    <m/>
    <m/>
    <n v="11423280"/>
    <n v="39937184"/>
    <n v="14684752"/>
    <n v="45001488"/>
    <m/>
    <m/>
    <n v="14962768"/>
    <n v="45264272"/>
    <m/>
    <m/>
    <n v="14899888"/>
    <n v="45131440"/>
    <m/>
    <m/>
    <n v="15366256"/>
    <n v="45622400"/>
    <m/>
    <m/>
    <n v="15233984"/>
    <n v="45456992"/>
    <m/>
    <m/>
    <x v="8"/>
    <x v="0"/>
    <s v="FtStJames"/>
    <x v="11"/>
  </r>
  <r>
    <n v="8"/>
    <n v="13"/>
    <m/>
    <m/>
    <n v="53408"/>
    <n v="90784"/>
    <m/>
    <m/>
    <n v="41872"/>
    <n v="59856"/>
    <m/>
    <m/>
    <n v="4944"/>
    <n v="16624"/>
    <n v="32464"/>
    <n v="45664"/>
    <m/>
    <m/>
    <n v="33056"/>
    <n v="48384"/>
    <m/>
    <m/>
    <n v="31488"/>
    <n v="46304"/>
    <m/>
    <m/>
    <n v="30464"/>
    <n v="42768"/>
    <m/>
    <m/>
    <n v="32784"/>
    <n v="47536"/>
    <m/>
    <m/>
    <x v="8"/>
    <x v="1"/>
    <s v="FtStJohn"/>
    <x v="12"/>
  </r>
  <r>
    <n v="8"/>
    <n v="14"/>
    <m/>
    <m/>
    <n v="387200"/>
    <n v="1042272"/>
    <m/>
    <m/>
    <n v="670272"/>
    <n v="1530800"/>
    <m/>
    <m/>
    <n v="293008"/>
    <n v="1038672"/>
    <n v="70064"/>
    <n v="823280"/>
    <m/>
    <m/>
    <n v="96032"/>
    <n v="828352"/>
    <m/>
    <m/>
    <n v="93520"/>
    <n v="847600"/>
    <m/>
    <m/>
    <n v="97200"/>
    <n v="848624"/>
    <m/>
    <m/>
    <n v="94624"/>
    <n v="807056"/>
    <m/>
    <m/>
    <x v="8"/>
    <x v="0"/>
    <s v="Golden"/>
    <x v="13"/>
  </r>
  <r>
    <n v="8"/>
    <n v="15"/>
    <m/>
    <m/>
    <n v="757680"/>
    <n v="1751280"/>
    <m/>
    <m/>
    <n v="1112384"/>
    <n v="2134080"/>
    <m/>
    <m/>
    <n v="418416"/>
    <n v="1262416"/>
    <n v="173008"/>
    <n v="1016800"/>
    <m/>
    <m/>
    <n v="240624"/>
    <n v="1119888"/>
    <m/>
    <m/>
    <n v="230384"/>
    <n v="1100672"/>
    <m/>
    <m/>
    <n v="236976"/>
    <n v="1105248"/>
    <m/>
    <m/>
    <n v="220384"/>
    <n v="1077264"/>
    <m/>
    <m/>
    <x v="8"/>
    <x v="0"/>
    <s v="Invermere"/>
    <x v="14"/>
  </r>
  <r>
    <n v="8"/>
    <n v="16"/>
    <m/>
    <m/>
    <n v="416"/>
    <n v="480"/>
    <m/>
    <m/>
    <n v="304"/>
    <n v="1952"/>
    <m/>
    <m/>
    <n v="128"/>
    <n v="1696"/>
    <n v="0"/>
    <n v="592"/>
    <m/>
    <m/>
    <n v="0"/>
    <n v="384"/>
    <m/>
    <m/>
    <n v="0"/>
    <n v="1376"/>
    <m/>
    <m/>
    <n v="0"/>
    <n v="1952"/>
    <m/>
    <m/>
    <n v="0"/>
    <n v="1712"/>
    <m/>
    <m/>
    <x v="8"/>
    <x v="1"/>
    <s v="Kalum"/>
    <x v="15"/>
  </r>
  <r>
    <n v="8"/>
    <n v="17"/>
    <m/>
    <m/>
    <n v="5137904"/>
    <n v="16256000"/>
    <m/>
    <m/>
    <n v="8657600"/>
    <n v="26337200"/>
    <m/>
    <m/>
    <n v="7102688"/>
    <n v="26157088"/>
    <n v="6804160"/>
    <n v="26510208"/>
    <m/>
    <m/>
    <n v="7056768"/>
    <n v="26788928"/>
    <m/>
    <m/>
    <n v="6902736"/>
    <n v="26459216"/>
    <m/>
    <m/>
    <n v="6862784"/>
    <n v="26315184"/>
    <m/>
    <m/>
    <n v="6753392"/>
    <n v="26379808"/>
    <m/>
    <m/>
    <x v="8"/>
    <x v="0"/>
    <s v="Kamloops"/>
    <x v="16"/>
  </r>
  <r>
    <n v="8"/>
    <n v="18"/>
    <m/>
    <m/>
    <n v="0"/>
    <n v="0"/>
    <m/>
    <m/>
    <n v="0"/>
    <n v="0"/>
    <m/>
    <m/>
    <n v="0"/>
    <n v="0"/>
    <n v="0"/>
    <n v="0"/>
    <m/>
    <m/>
    <n v="0"/>
    <n v="0"/>
    <m/>
    <m/>
    <n v="0"/>
    <n v="0"/>
    <m/>
    <m/>
    <n v="0"/>
    <n v="0"/>
    <m/>
    <m/>
    <n v="0"/>
    <n v="0"/>
    <m/>
    <m/>
    <x v="8"/>
    <x v="1"/>
    <s v="Kingcome"/>
    <x v="17"/>
  </r>
  <r>
    <n v="8"/>
    <n v="19"/>
    <m/>
    <m/>
    <n v="18992"/>
    <n v="37648"/>
    <m/>
    <m/>
    <n v="54016"/>
    <n v="69920"/>
    <m/>
    <m/>
    <n v="4992"/>
    <n v="8224"/>
    <n v="224"/>
    <n v="5328"/>
    <m/>
    <m/>
    <n v="192"/>
    <n v="7344"/>
    <m/>
    <m/>
    <n v="224"/>
    <n v="4336"/>
    <m/>
    <m/>
    <n v="11280"/>
    <n v="18032"/>
    <m/>
    <m/>
    <n v="7248"/>
    <n v="10896"/>
    <m/>
    <m/>
    <x v="8"/>
    <x v="1"/>
    <s v="Kispiox"/>
    <x v="18"/>
  </r>
  <r>
    <n v="8"/>
    <n v="20"/>
    <m/>
    <m/>
    <n v="809136"/>
    <n v="1820192"/>
    <m/>
    <m/>
    <n v="1265696"/>
    <n v="2529872"/>
    <m/>
    <m/>
    <n v="597184"/>
    <n v="1681712"/>
    <n v="224624"/>
    <n v="1316208"/>
    <m/>
    <m/>
    <n v="300368"/>
    <n v="1386240"/>
    <m/>
    <m/>
    <n v="292352"/>
    <n v="1393168"/>
    <m/>
    <m/>
    <n v="287568"/>
    <n v="1374128"/>
    <m/>
    <m/>
    <n v="286384"/>
    <n v="1402384"/>
    <m/>
    <m/>
    <x v="8"/>
    <x v="0"/>
    <s v="KootenayLake"/>
    <x v="19"/>
  </r>
  <r>
    <n v="8"/>
    <n v="21"/>
    <m/>
    <m/>
    <n v="5797360"/>
    <n v="36187840"/>
    <m/>
    <m/>
    <n v="7032352"/>
    <n v="52221536"/>
    <m/>
    <m/>
    <n v="6852000"/>
    <n v="50865296"/>
    <n v="6168336"/>
    <n v="50768384"/>
    <m/>
    <m/>
    <n v="6360208"/>
    <n v="50659328"/>
    <m/>
    <m/>
    <n v="6377712"/>
    <n v="50592640"/>
    <m/>
    <m/>
    <n v="6470048"/>
    <n v="50713056"/>
    <m/>
    <m/>
    <n v="6427984"/>
    <n v="50450432"/>
    <m/>
    <m/>
    <x v="8"/>
    <x v="0"/>
    <s v="Lakes"/>
    <x v="20"/>
  </r>
  <r>
    <n v="8"/>
    <n v="22"/>
    <m/>
    <m/>
    <n v="760736"/>
    <n v="1420112"/>
    <m/>
    <m/>
    <n v="1906016"/>
    <n v="3437696"/>
    <m/>
    <m/>
    <n v="1623040"/>
    <n v="3147648"/>
    <n v="1248688"/>
    <n v="2808608"/>
    <m/>
    <m/>
    <n v="1310032"/>
    <n v="2865664"/>
    <m/>
    <m/>
    <n v="1290176"/>
    <n v="2860912"/>
    <m/>
    <m/>
    <n v="1276656"/>
    <n v="2808512"/>
    <m/>
    <m/>
    <n v="1251280"/>
    <n v="2788704"/>
    <m/>
    <m/>
    <x v="8"/>
    <x v="0"/>
    <s v="Lillooet"/>
    <x v="21"/>
  </r>
  <r>
    <n v="8"/>
    <n v="23"/>
    <m/>
    <m/>
    <n v="2919968"/>
    <n v="4942464"/>
    <m/>
    <m/>
    <n v="5593056"/>
    <n v="8905920"/>
    <m/>
    <m/>
    <n v="4744112"/>
    <n v="8203600"/>
    <n v="4837744"/>
    <n v="8242592"/>
    <m/>
    <m/>
    <n v="5093984"/>
    <n v="8592000"/>
    <m/>
    <m/>
    <n v="5099616"/>
    <n v="8483920"/>
    <m/>
    <m/>
    <n v="6396032"/>
    <n v="9763392"/>
    <m/>
    <m/>
    <n v="6435856"/>
    <n v="9815728"/>
    <m/>
    <m/>
    <x v="8"/>
    <x v="0"/>
    <s v="Mackenzie"/>
    <x v="22"/>
  </r>
  <r>
    <n v="8"/>
    <n v="24"/>
    <m/>
    <m/>
    <n v="5437200"/>
    <n v="12886448"/>
    <m/>
    <m/>
    <n v="7333072"/>
    <n v="14063664"/>
    <m/>
    <m/>
    <n v="4640048"/>
    <n v="10337424"/>
    <n v="3901344"/>
    <n v="9755824"/>
    <m/>
    <m/>
    <n v="4080448"/>
    <n v="9935280"/>
    <m/>
    <m/>
    <n v="3846400"/>
    <n v="9640064"/>
    <m/>
    <m/>
    <n v="3856080"/>
    <n v="9607440"/>
    <m/>
    <m/>
    <n v="3779712"/>
    <n v="9575968"/>
    <m/>
    <m/>
    <x v="8"/>
    <x v="0"/>
    <s v="Merritt"/>
    <x v="23"/>
  </r>
  <r>
    <n v="8"/>
    <n v="25"/>
    <m/>
    <m/>
    <n v="0"/>
    <n v="0"/>
    <m/>
    <m/>
    <n v="1264"/>
    <n v="22384"/>
    <m/>
    <m/>
    <n v="848"/>
    <n v="24528"/>
    <n v="224"/>
    <n v="20512"/>
    <m/>
    <m/>
    <n v="1136"/>
    <n v="27808"/>
    <m/>
    <m/>
    <n v="1136"/>
    <n v="21824"/>
    <m/>
    <m/>
    <n v="480"/>
    <n v="21808"/>
    <m/>
    <m/>
    <n v="720"/>
    <n v="29344"/>
    <m/>
    <m/>
    <x v="8"/>
    <x v="1"/>
    <s v="MidCoast"/>
    <x v="24"/>
  </r>
  <r>
    <n v="8"/>
    <n v="26"/>
    <m/>
    <m/>
    <n v="4734656"/>
    <n v="11876464"/>
    <m/>
    <m/>
    <n v="10876096"/>
    <n v="24977488"/>
    <m/>
    <m/>
    <n v="8448768"/>
    <n v="21155600"/>
    <n v="5776576"/>
    <n v="18794624"/>
    <m/>
    <m/>
    <n v="7115952"/>
    <n v="20000768"/>
    <m/>
    <m/>
    <n v="7122784"/>
    <n v="20016448"/>
    <m/>
    <m/>
    <n v="7132736"/>
    <n v="20028720"/>
    <m/>
    <m/>
    <n v="7125328"/>
    <n v="20005984"/>
    <m/>
    <m/>
    <x v="8"/>
    <x v="0"/>
    <s v="Morice"/>
    <x v="25"/>
  </r>
  <r>
    <n v="8"/>
    <n v="27"/>
    <m/>
    <m/>
    <n v="5776"/>
    <n v="10192"/>
    <m/>
    <m/>
    <n v="6384"/>
    <n v="11568"/>
    <m/>
    <m/>
    <n v="0"/>
    <n v="5056"/>
    <n v="304"/>
    <n v="4256"/>
    <m/>
    <m/>
    <n v="304"/>
    <n v="4976"/>
    <m/>
    <m/>
    <n v="304"/>
    <n v="4000"/>
    <m/>
    <m/>
    <n v="304"/>
    <n v="3536"/>
    <m/>
    <m/>
    <n v="304"/>
    <n v="4256"/>
    <m/>
    <m/>
    <x v="8"/>
    <x v="1"/>
    <s v="Nass"/>
    <x v="26"/>
  </r>
  <r>
    <n v="8"/>
    <n v="28"/>
    <m/>
    <m/>
    <n v="0"/>
    <n v="0"/>
    <m/>
    <m/>
    <n v="0"/>
    <n v="0"/>
    <m/>
    <m/>
    <n v="0"/>
    <n v="0"/>
    <n v="0"/>
    <n v="0"/>
    <m/>
    <m/>
    <n v="0"/>
    <n v="0"/>
    <m/>
    <m/>
    <n v="0"/>
    <n v="0"/>
    <m/>
    <m/>
    <n v="0"/>
    <n v="0"/>
    <m/>
    <m/>
    <n v="0"/>
    <n v="0"/>
    <m/>
    <m/>
    <x v="8"/>
    <x v="1"/>
    <s v="NorthCoast"/>
    <x v="27"/>
  </r>
  <r>
    <n v="8"/>
    <n v="29"/>
    <m/>
    <m/>
    <n v="3547584"/>
    <n v="8006496"/>
    <m/>
    <m/>
    <n v="4151520"/>
    <n v="8499024"/>
    <m/>
    <m/>
    <n v="2172992"/>
    <n v="5898576"/>
    <n v="1680448"/>
    <n v="5539904"/>
    <m/>
    <m/>
    <n v="1714672"/>
    <n v="5450928"/>
    <m/>
    <m/>
    <n v="1699472"/>
    <n v="5456048"/>
    <m/>
    <m/>
    <n v="1676432"/>
    <n v="5426192"/>
    <m/>
    <m/>
    <n v="1625872"/>
    <n v="5248448"/>
    <m/>
    <m/>
    <x v="8"/>
    <x v="0"/>
    <s v="Okanagan"/>
    <x v="28"/>
  </r>
  <r>
    <n v="8"/>
    <n v="30"/>
    <m/>
    <m/>
    <n v="7463952"/>
    <n v="39260720"/>
    <m/>
    <m/>
    <n v="8527872"/>
    <n v="48929088"/>
    <m/>
    <m/>
    <n v="7631248"/>
    <n v="45129312"/>
    <n v="7715568"/>
    <n v="45981280"/>
    <m/>
    <m/>
    <n v="8045888"/>
    <n v="46093504"/>
    <m/>
    <m/>
    <n v="8021808"/>
    <n v="46279776"/>
    <m/>
    <m/>
    <n v="8233152"/>
    <n v="46480256"/>
    <m/>
    <m/>
    <n v="8220096"/>
    <n v="46328848"/>
    <m/>
    <m/>
    <x v="8"/>
    <x v="0"/>
    <s v="PrinceGeorge"/>
    <x v="29"/>
  </r>
  <r>
    <n v="8"/>
    <n v="31"/>
    <m/>
    <m/>
    <n v="0"/>
    <n v="0"/>
    <m/>
    <m/>
    <n v="0"/>
    <n v="0"/>
    <m/>
    <m/>
    <n v="0"/>
    <n v="0"/>
    <n v="0"/>
    <n v="0"/>
    <m/>
    <m/>
    <n v="0"/>
    <n v="0"/>
    <m/>
    <m/>
    <n v="0"/>
    <n v="0"/>
    <m/>
    <m/>
    <n v="0"/>
    <n v="0"/>
    <m/>
    <m/>
    <n v="0"/>
    <n v="0"/>
    <m/>
    <m/>
    <x v="8"/>
    <x v="1"/>
    <s v="QueenCharlotte"/>
    <x v="30"/>
  </r>
  <r>
    <n v="8"/>
    <n v="32"/>
    <m/>
    <m/>
    <n v="8194608"/>
    <n v="84619520"/>
    <m/>
    <m/>
    <n v="4796864"/>
    <n v="89230096"/>
    <m/>
    <m/>
    <n v="5403744"/>
    <n v="88295968"/>
    <n v="5050336"/>
    <n v="88588000"/>
    <m/>
    <m/>
    <n v="5060944"/>
    <n v="88656176"/>
    <m/>
    <m/>
    <n v="5115200"/>
    <n v="88649968"/>
    <m/>
    <m/>
    <n v="5118000"/>
    <n v="88717888"/>
    <m/>
    <m/>
    <n v="5059104"/>
    <n v="88651744"/>
    <m/>
    <m/>
    <x v="8"/>
    <x v="0"/>
    <s v="Quesnel"/>
    <x v="31"/>
  </r>
  <r>
    <n v="8"/>
    <n v="33"/>
    <m/>
    <m/>
    <n v="1280"/>
    <n v="2112"/>
    <m/>
    <m/>
    <n v="4848"/>
    <n v="7680"/>
    <m/>
    <m/>
    <n v="3360"/>
    <n v="6304"/>
    <n v="464"/>
    <n v="3440"/>
    <m/>
    <m/>
    <n v="464"/>
    <n v="3216"/>
    <m/>
    <m/>
    <n v="464"/>
    <n v="3024"/>
    <m/>
    <m/>
    <n v="768"/>
    <n v="3488"/>
    <m/>
    <m/>
    <n v="464"/>
    <n v="3168"/>
    <m/>
    <m/>
    <x v="8"/>
    <x v="1"/>
    <s v="Revelstoke"/>
    <x v="32"/>
  </r>
  <r>
    <n v="8"/>
    <n v="34"/>
    <m/>
    <m/>
    <n v="457664"/>
    <n v="1113360"/>
    <m/>
    <m/>
    <n v="529952"/>
    <n v="1216832"/>
    <m/>
    <m/>
    <n v="328576"/>
    <n v="944720"/>
    <n v="299760"/>
    <n v="944672"/>
    <m/>
    <m/>
    <n v="328160"/>
    <n v="946176"/>
    <m/>
    <m/>
    <n v="316976"/>
    <n v="951088"/>
    <m/>
    <m/>
    <n v="319840"/>
    <n v="943744"/>
    <m/>
    <m/>
    <n v="313584"/>
    <n v="928624"/>
    <m/>
    <m/>
    <x v="8"/>
    <x v="0"/>
    <s v="RobsonValley"/>
    <x v="33"/>
  </r>
  <r>
    <n v="8"/>
    <n v="35"/>
    <m/>
    <m/>
    <n v="3792"/>
    <n v="19024"/>
    <m/>
    <m/>
    <n v="20432"/>
    <n v="167696"/>
    <m/>
    <m/>
    <n v="44720"/>
    <n v="243120"/>
    <n v="39648"/>
    <n v="244752"/>
    <m/>
    <m/>
    <n v="40864"/>
    <n v="250544"/>
    <m/>
    <m/>
    <n v="49264"/>
    <n v="260576"/>
    <m/>
    <m/>
    <n v="42352"/>
    <n v="241264"/>
    <m/>
    <m/>
    <n v="45984"/>
    <n v="245680"/>
    <m/>
    <m/>
    <x v="8"/>
    <x v="1"/>
    <s v="Soo"/>
    <x v="34"/>
  </r>
  <r>
    <n v="8"/>
    <n v="36"/>
    <m/>
    <m/>
    <n v="0"/>
    <n v="0"/>
    <m/>
    <m/>
    <n v="0"/>
    <n v="0"/>
    <m/>
    <m/>
    <n v="0"/>
    <n v="0"/>
    <n v="0"/>
    <n v="0"/>
    <m/>
    <m/>
    <n v="0"/>
    <n v="0"/>
    <m/>
    <m/>
    <n v="0"/>
    <n v="0"/>
    <m/>
    <m/>
    <n v="0"/>
    <n v="0"/>
    <m/>
    <m/>
    <n v="0"/>
    <n v="0"/>
    <m/>
    <m/>
    <x v="8"/>
    <x v="1"/>
    <s v="Strathcona"/>
    <x v="35"/>
  </r>
  <r>
    <n v="8"/>
    <n v="37"/>
    <m/>
    <m/>
    <n v="0"/>
    <n v="0"/>
    <m/>
    <m/>
    <n v="0"/>
    <n v="0"/>
    <m/>
    <m/>
    <n v="112"/>
    <n v="112"/>
    <n v="176"/>
    <n v="176"/>
    <m/>
    <m/>
    <n v="192"/>
    <n v="192"/>
    <m/>
    <m/>
    <n v="176"/>
    <n v="176"/>
    <m/>
    <m/>
    <n v="192"/>
    <n v="192"/>
    <m/>
    <m/>
    <n v="176"/>
    <n v="176"/>
    <m/>
    <m/>
    <x v="8"/>
    <x v="1"/>
    <s v="SunshineCoast"/>
    <x v="36"/>
  </r>
  <r>
    <n v="8"/>
    <n v="38"/>
    <m/>
    <m/>
    <n v="8368032"/>
    <n v="64163184"/>
    <m/>
    <m/>
    <n v="4916800"/>
    <n v="74425424"/>
    <m/>
    <m/>
    <n v="4540016"/>
    <n v="70266832"/>
    <n v="3899664"/>
    <n v="70714288"/>
    <m/>
    <m/>
    <n v="3932144"/>
    <n v="70076512"/>
    <m/>
    <m/>
    <n v="3869216"/>
    <n v="70329664"/>
    <m/>
    <m/>
    <n v="3952064"/>
    <n v="70301664"/>
    <m/>
    <m/>
    <n v="3931536"/>
    <n v="70016256"/>
    <m/>
    <m/>
    <x v="8"/>
    <x v="0"/>
    <s v="Vanderhoof"/>
    <x v="37"/>
  </r>
  <r>
    <n v="8"/>
    <n v="39"/>
    <m/>
    <m/>
    <n v="15511440"/>
    <n v="66265760"/>
    <m/>
    <m/>
    <n v="15772800"/>
    <n v="75639664"/>
    <m/>
    <m/>
    <n v="15928384"/>
    <n v="76330624"/>
    <n v="17521808"/>
    <n v="79798512"/>
    <m/>
    <m/>
    <n v="17730656"/>
    <n v="79679344"/>
    <m/>
    <m/>
    <n v="17771888"/>
    <n v="79801056"/>
    <m/>
    <m/>
    <n v="17730672"/>
    <n v="79822032"/>
    <m/>
    <m/>
    <n v="17602272"/>
    <n v="79443024"/>
    <m/>
    <m/>
    <x v="8"/>
    <x v="0"/>
    <s v="WilliamsLake"/>
    <x v="38"/>
  </r>
  <r>
    <n v="8"/>
    <n v="40"/>
    <m/>
    <m/>
    <n v="0"/>
    <n v="0"/>
    <m/>
    <m/>
    <n v="2240"/>
    <n v="2240"/>
    <m/>
    <m/>
    <n v="0"/>
    <n v="0"/>
    <n v="0"/>
    <n v="0"/>
    <m/>
    <m/>
    <n v="0"/>
    <n v="0"/>
    <m/>
    <m/>
    <n v="0"/>
    <n v="0"/>
    <m/>
    <m/>
    <n v="0"/>
    <n v="0"/>
    <m/>
    <m/>
    <n v="0"/>
    <n v="0"/>
    <m/>
    <m/>
    <x v="8"/>
    <x v="2"/>
    <s v="InteriorTFLs"/>
    <x v="39"/>
  </r>
  <r>
    <n v="8"/>
    <n v="40"/>
    <m/>
    <m/>
    <n v="0"/>
    <n v="0"/>
    <m/>
    <m/>
    <n v="0"/>
    <n v="48"/>
    <m/>
    <m/>
    <n v="0"/>
    <n v="0"/>
    <n v="0"/>
    <n v="0"/>
    <m/>
    <m/>
    <n v="0"/>
    <n v="0"/>
    <m/>
    <m/>
    <n v="0"/>
    <n v="0"/>
    <m/>
    <m/>
    <n v="0"/>
    <n v="0"/>
    <m/>
    <m/>
    <n v="0"/>
    <n v="0"/>
    <m/>
    <m/>
    <x v="8"/>
    <x v="2"/>
    <s v="InteriorTFLs"/>
    <x v="39"/>
  </r>
  <r>
    <n v="8"/>
    <n v="40"/>
    <m/>
    <m/>
    <n v="0"/>
    <n v="0"/>
    <m/>
    <m/>
    <n v="1824"/>
    <n v="2224"/>
    <m/>
    <m/>
    <n v="560"/>
    <n v="560"/>
    <n v="192"/>
    <n v="192"/>
    <m/>
    <m/>
    <n v="192"/>
    <n v="192"/>
    <m/>
    <m/>
    <n v="192"/>
    <n v="192"/>
    <m/>
    <m/>
    <n v="192"/>
    <n v="192"/>
    <m/>
    <m/>
    <n v="192"/>
    <n v="192"/>
    <m/>
    <m/>
    <x v="8"/>
    <x v="2"/>
    <s v="InteriorTFLs"/>
    <x v="39"/>
  </r>
  <r>
    <n v="8"/>
    <n v="40"/>
    <m/>
    <m/>
    <n v="91536"/>
    <n v="123312"/>
    <m/>
    <m/>
    <n v="18416"/>
    <n v="24112"/>
    <m/>
    <m/>
    <n v="2784"/>
    <n v="11120"/>
    <n v="512"/>
    <n v="7936"/>
    <m/>
    <m/>
    <n v="512"/>
    <n v="8192"/>
    <m/>
    <m/>
    <n v="512"/>
    <n v="6272"/>
    <m/>
    <m/>
    <n v="560"/>
    <n v="9184"/>
    <m/>
    <m/>
    <n v="512"/>
    <n v="7616"/>
    <m/>
    <m/>
    <x v="8"/>
    <x v="2"/>
    <s v="InteriorTFLs"/>
    <x v="39"/>
  </r>
  <r>
    <n v="8"/>
    <n v="40"/>
    <m/>
    <m/>
    <n v="6272"/>
    <n v="13760"/>
    <m/>
    <m/>
    <n v="3008"/>
    <n v="4528"/>
    <m/>
    <m/>
    <n v="320"/>
    <n v="1600"/>
    <n v="784"/>
    <n v="2064"/>
    <m/>
    <m/>
    <n v="784"/>
    <n v="2064"/>
    <m/>
    <m/>
    <n v="784"/>
    <n v="2064"/>
    <m/>
    <m/>
    <n v="784"/>
    <n v="2064"/>
    <m/>
    <m/>
    <n v="784"/>
    <n v="2064"/>
    <m/>
    <m/>
    <x v="8"/>
    <x v="2"/>
    <s v="InteriorTFLs"/>
    <x v="39"/>
  </r>
  <r>
    <n v="8"/>
    <n v="40"/>
    <m/>
    <m/>
    <n v="116272"/>
    <n v="189152"/>
    <m/>
    <m/>
    <n v="139968"/>
    <n v="213424"/>
    <m/>
    <m/>
    <n v="22704"/>
    <n v="62208"/>
    <n v="6624"/>
    <n v="45040"/>
    <m/>
    <m/>
    <n v="10432"/>
    <n v="51728"/>
    <m/>
    <m/>
    <n v="7696"/>
    <n v="44640"/>
    <m/>
    <m/>
    <n v="6096"/>
    <n v="46304"/>
    <m/>
    <m/>
    <n v="13104"/>
    <n v="51040"/>
    <m/>
    <m/>
    <x v="8"/>
    <x v="2"/>
    <s v="InteriorTFLs"/>
    <x v="39"/>
  </r>
  <r>
    <n v="8"/>
    <n v="40"/>
    <m/>
    <m/>
    <n v="126992"/>
    <n v="1491680"/>
    <m/>
    <m/>
    <n v="58512"/>
    <n v="1629152"/>
    <m/>
    <m/>
    <n v="30992"/>
    <n v="1541024"/>
    <n v="20736"/>
    <n v="1537424"/>
    <m/>
    <m/>
    <n v="26400"/>
    <n v="1498432"/>
    <m/>
    <m/>
    <n v="28240"/>
    <n v="1548512"/>
    <m/>
    <m/>
    <n v="26096"/>
    <n v="1550080"/>
    <m/>
    <m/>
    <n v="23968"/>
    <n v="1441472"/>
    <m/>
    <m/>
    <x v="8"/>
    <x v="2"/>
    <s v="InteriorTFLs"/>
    <x v="39"/>
  </r>
  <r>
    <n v="8"/>
    <n v="40"/>
    <m/>
    <m/>
    <n v="2192"/>
    <n v="3360"/>
    <m/>
    <m/>
    <n v="11792"/>
    <n v="19664"/>
    <m/>
    <m/>
    <n v="5712"/>
    <n v="13152"/>
    <n v="18800"/>
    <n v="26480"/>
    <m/>
    <m/>
    <n v="16576"/>
    <n v="24288"/>
    <m/>
    <m/>
    <n v="18208"/>
    <n v="26720"/>
    <m/>
    <m/>
    <n v="16144"/>
    <n v="24128"/>
    <m/>
    <m/>
    <n v="26224"/>
    <n v="33648"/>
    <m/>
    <m/>
    <x v="8"/>
    <x v="2"/>
    <s v="InteriorTFLs"/>
    <x v="39"/>
  </r>
  <r>
    <n v="8"/>
    <n v="40"/>
    <m/>
    <m/>
    <n v="422688"/>
    <n v="2535920"/>
    <m/>
    <m/>
    <n v="88192"/>
    <n v="3358064"/>
    <m/>
    <m/>
    <n v="26528"/>
    <n v="3113616"/>
    <n v="34560"/>
    <n v="3090480"/>
    <m/>
    <m/>
    <n v="31216"/>
    <n v="2776176"/>
    <m/>
    <m/>
    <n v="37744"/>
    <n v="2881488"/>
    <m/>
    <m/>
    <n v="36304"/>
    <n v="2891792"/>
    <m/>
    <m/>
    <n v="27776"/>
    <n v="2813584"/>
    <m/>
    <m/>
    <x v="8"/>
    <x v="2"/>
    <s v="InteriorTFLs"/>
    <x v="39"/>
  </r>
  <r>
    <n v="8"/>
    <n v="40"/>
    <m/>
    <m/>
    <n v="105936"/>
    <n v="387248"/>
    <m/>
    <m/>
    <n v="120464"/>
    <n v="561408"/>
    <m/>
    <m/>
    <n v="58576"/>
    <n v="502384"/>
    <n v="34416"/>
    <n v="513168"/>
    <m/>
    <m/>
    <n v="45392"/>
    <n v="515808"/>
    <m/>
    <m/>
    <n v="43920"/>
    <n v="517760"/>
    <m/>
    <m/>
    <n v="44512"/>
    <n v="515168"/>
    <m/>
    <m/>
    <n v="38880"/>
    <n v="503504"/>
    <m/>
    <m/>
    <x v="8"/>
    <x v="2"/>
    <s v="InteriorTFLs"/>
    <x v="39"/>
  </r>
  <r>
    <n v="8"/>
    <n v="40"/>
    <m/>
    <m/>
    <n v="291504"/>
    <n v="636720"/>
    <m/>
    <m/>
    <n v="339360"/>
    <n v="596944"/>
    <m/>
    <m/>
    <n v="131984"/>
    <n v="349680"/>
    <n v="51536"/>
    <n v="273264"/>
    <m/>
    <m/>
    <n v="50464"/>
    <n v="271920"/>
    <m/>
    <m/>
    <n v="55024"/>
    <n v="273376"/>
    <m/>
    <m/>
    <n v="55568"/>
    <n v="279344"/>
    <m/>
    <m/>
    <n v="49056"/>
    <n v="260208"/>
    <m/>
    <m/>
    <x v="8"/>
    <x v="2"/>
    <s v="InteriorTFLs"/>
    <x v="39"/>
  </r>
  <r>
    <n v="8"/>
    <n v="40"/>
    <m/>
    <m/>
    <n v="147296"/>
    <n v="575248"/>
    <m/>
    <m/>
    <n v="108048"/>
    <n v="769728"/>
    <m/>
    <m/>
    <n v="99760"/>
    <n v="729184"/>
    <n v="102832"/>
    <n v="734432"/>
    <m/>
    <m/>
    <n v="93792"/>
    <n v="748048"/>
    <m/>
    <m/>
    <n v="99360"/>
    <n v="732928"/>
    <m/>
    <m/>
    <n v="100272"/>
    <n v="726224"/>
    <m/>
    <m/>
    <n v="87920"/>
    <n v="686704"/>
    <m/>
    <m/>
    <x v="8"/>
    <x v="2"/>
    <s v="InteriorTFLs"/>
    <x v="39"/>
  </r>
  <r>
    <n v="8"/>
    <n v="40"/>
    <m/>
    <m/>
    <n v="1436576"/>
    <n v="11542080"/>
    <m/>
    <m/>
    <n v="592992"/>
    <n v="14841280"/>
    <m/>
    <m/>
    <n v="319392"/>
    <n v="14103584"/>
    <n v="139568"/>
    <n v="13706480"/>
    <m/>
    <m/>
    <n v="122224"/>
    <n v="13131760"/>
    <m/>
    <m/>
    <n v="132576"/>
    <n v="13359296"/>
    <m/>
    <m/>
    <n v="131792"/>
    <n v="13280048"/>
    <m/>
    <m/>
    <n v="130960"/>
    <n v="12958496"/>
    <m/>
    <m/>
    <x v="8"/>
    <x v="2"/>
    <s v="InteriorTFLs"/>
    <x v="39"/>
  </r>
  <r>
    <n v="8"/>
    <n v="40"/>
    <m/>
    <m/>
    <n v="693632"/>
    <n v="2223680"/>
    <m/>
    <m/>
    <n v="1014416"/>
    <n v="3483152"/>
    <m/>
    <m/>
    <n v="406848"/>
    <n v="2431632"/>
    <n v="135712"/>
    <n v="2149216"/>
    <m/>
    <m/>
    <n v="178192"/>
    <n v="2184560"/>
    <m/>
    <m/>
    <n v="179280"/>
    <n v="2241696"/>
    <m/>
    <m/>
    <n v="180672"/>
    <n v="2240896"/>
    <m/>
    <m/>
    <n v="176608"/>
    <n v="2199456"/>
    <m/>
    <m/>
    <x v="8"/>
    <x v="2"/>
    <s v="InteriorTFLs"/>
    <x v="39"/>
  </r>
  <r>
    <n v="8"/>
    <n v="40"/>
    <m/>
    <m/>
    <n v="300368"/>
    <n v="968064"/>
    <m/>
    <m/>
    <n v="443424"/>
    <n v="1706480"/>
    <m/>
    <m/>
    <n v="338032"/>
    <n v="1505664"/>
    <n v="258592"/>
    <n v="1439776"/>
    <m/>
    <m/>
    <n v="251776"/>
    <n v="1384128"/>
    <m/>
    <m/>
    <n v="272944"/>
    <n v="1430656"/>
    <m/>
    <m/>
    <n v="252528"/>
    <n v="1414320"/>
    <m/>
    <m/>
    <n v="254320"/>
    <n v="1350528"/>
    <m/>
    <m/>
    <x v="8"/>
    <x v="2"/>
    <s v="InteriorTFLs"/>
    <x v="39"/>
  </r>
  <r>
    <n v="8"/>
    <n v="40"/>
    <m/>
    <m/>
    <n v="394208"/>
    <n v="2131792"/>
    <m/>
    <m/>
    <n v="395200"/>
    <n v="2612992"/>
    <m/>
    <m/>
    <n v="301232"/>
    <n v="2371056"/>
    <n v="261856"/>
    <n v="2349904"/>
    <m/>
    <m/>
    <n v="254560"/>
    <n v="2303248"/>
    <m/>
    <m/>
    <n v="256704"/>
    <n v="2348480"/>
    <m/>
    <m/>
    <n v="260624"/>
    <n v="2338256"/>
    <m/>
    <m/>
    <n v="262496"/>
    <n v="2285856"/>
    <m/>
    <m/>
    <x v="8"/>
    <x v="2"/>
    <s v="InteriorTFLs"/>
    <x v="39"/>
  </r>
  <r>
    <n v="8"/>
    <n v="40"/>
    <m/>
    <m/>
    <n v="819760"/>
    <n v="2761952"/>
    <m/>
    <m/>
    <n v="1425232"/>
    <n v="3865152"/>
    <m/>
    <m/>
    <n v="970352"/>
    <n v="3139280"/>
    <n v="897472"/>
    <n v="3108960"/>
    <m/>
    <m/>
    <n v="905408"/>
    <n v="2919968"/>
    <m/>
    <m/>
    <n v="893824"/>
    <n v="3000928"/>
    <m/>
    <m/>
    <n v="903488"/>
    <n v="3024128"/>
    <m/>
    <m/>
    <n v="897136"/>
    <n v="2922096"/>
    <m/>
    <m/>
    <x v="8"/>
    <x v="2"/>
    <s v="InteriorTFLs"/>
    <x v="39"/>
  </r>
  <r>
    <n v="8"/>
    <n v="40"/>
    <m/>
    <m/>
    <n v="439280"/>
    <n v="972512"/>
    <m/>
    <m/>
    <n v="1165536"/>
    <n v="2716096"/>
    <m/>
    <m/>
    <n v="939088"/>
    <n v="2508624"/>
    <n v="964352"/>
    <n v="2549328"/>
    <m/>
    <m/>
    <n v="1004272"/>
    <n v="2601616"/>
    <m/>
    <m/>
    <n v="1014192"/>
    <n v="2602896"/>
    <m/>
    <m/>
    <n v="1000720"/>
    <n v="2587792"/>
    <m/>
    <m/>
    <n v="1003680"/>
    <n v="2561008"/>
    <m/>
    <m/>
    <x v="8"/>
    <x v="2"/>
    <s v="InteriorTFLs"/>
    <x v="39"/>
  </r>
  <r>
    <n v="8"/>
    <n v="40"/>
    <m/>
    <m/>
    <n v="726464"/>
    <n v="1179792"/>
    <m/>
    <m/>
    <n v="745376"/>
    <n v="1173296"/>
    <m/>
    <m/>
    <n v="403920"/>
    <n v="697120"/>
    <n v="5455632"/>
    <n v="5793120"/>
    <m/>
    <m/>
    <n v="5401664"/>
    <n v="5734576"/>
    <m/>
    <m/>
    <n v="5452928"/>
    <n v="5783152"/>
    <m/>
    <m/>
    <n v="5439136"/>
    <n v="5773744"/>
    <m/>
    <m/>
    <n v="5369648"/>
    <n v="5696096"/>
    <m/>
    <m/>
    <x v="8"/>
    <x v="2"/>
    <s v="InteriorTFLs"/>
    <x v="39"/>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8"/>
    <n v="41"/>
    <m/>
    <m/>
    <n v="0"/>
    <n v="0"/>
    <m/>
    <m/>
    <n v="0"/>
    <n v="0"/>
    <m/>
    <m/>
    <n v="128"/>
    <n v="128"/>
    <n v="0"/>
    <n v="0"/>
    <m/>
    <m/>
    <n v="0"/>
    <n v="0"/>
    <m/>
    <m/>
    <n v="48"/>
    <n v="96"/>
    <m/>
    <m/>
    <n v="48"/>
    <n v="96"/>
    <m/>
    <m/>
    <n v="0"/>
    <n v="0"/>
    <m/>
    <m/>
    <x v="8"/>
    <x v="3"/>
    <s v="CoastTFLs"/>
    <x v="40"/>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8"/>
    <n v="41"/>
    <m/>
    <m/>
    <n v="0"/>
    <n v="0"/>
    <m/>
    <m/>
    <n v="0"/>
    <n v="0"/>
    <m/>
    <m/>
    <n v="0"/>
    <n v="0"/>
    <n v="0"/>
    <n v="0"/>
    <m/>
    <m/>
    <n v="0"/>
    <n v="0"/>
    <m/>
    <m/>
    <n v="0"/>
    <n v="0"/>
    <m/>
    <m/>
    <n v="0"/>
    <n v="0"/>
    <m/>
    <m/>
    <n v="0"/>
    <n v="0"/>
    <m/>
    <m/>
    <x v="8"/>
    <x v="3"/>
    <s v="CoastTFLs"/>
    <x v="40"/>
  </r>
  <r>
    <n v="9"/>
    <n v="1"/>
    <m/>
    <m/>
    <n v="6848272"/>
    <n v="30146928"/>
    <m/>
    <m/>
    <n v="5729968"/>
    <n v="41862928"/>
    <m/>
    <m/>
    <n v="3673200"/>
    <n v="41908496"/>
    <m/>
    <m/>
    <n v="2691456"/>
    <n v="41999136"/>
    <n v="1864224"/>
    <n v="41451248"/>
    <m/>
    <m/>
    <n v="1855408"/>
    <n v="41615600"/>
    <m/>
    <m/>
    <n v="1830064"/>
    <n v="41552464"/>
    <m/>
    <m/>
    <n v="1846288"/>
    <n v="41446464"/>
    <m/>
    <m/>
    <x v="9"/>
    <x v="0"/>
    <s v="100MileHouse"/>
    <x v="0"/>
  </r>
  <r>
    <n v="9"/>
    <n v="2"/>
    <m/>
    <m/>
    <n v="770096"/>
    <n v="3091168"/>
    <m/>
    <m/>
    <n v="1228576"/>
    <n v="4793952"/>
    <m/>
    <m/>
    <n v="910768"/>
    <n v="3373248"/>
    <m/>
    <m/>
    <n v="281424"/>
    <n v="2261600"/>
    <n v="220176"/>
    <n v="2185264"/>
    <m/>
    <m/>
    <n v="236128"/>
    <n v="2212624"/>
    <m/>
    <m/>
    <n v="241888"/>
    <n v="2271440"/>
    <m/>
    <m/>
    <n v="224432"/>
    <n v="2209344"/>
    <m/>
    <m/>
    <x v="9"/>
    <x v="0"/>
    <s v="Arrow"/>
    <x v="1"/>
  </r>
  <r>
    <n v="9"/>
    <n v="3"/>
    <m/>
    <m/>
    <n v="0"/>
    <n v="0"/>
    <m/>
    <m/>
    <n v="0"/>
    <n v="0"/>
    <m/>
    <m/>
    <n v="0"/>
    <n v="0"/>
    <m/>
    <m/>
    <n v="0"/>
    <n v="0"/>
    <n v="0"/>
    <n v="0"/>
    <m/>
    <m/>
    <n v="0"/>
    <n v="0"/>
    <m/>
    <m/>
    <n v="0"/>
    <n v="0"/>
    <m/>
    <m/>
    <n v="0"/>
    <n v="0"/>
    <m/>
    <m/>
    <x v="9"/>
    <x v="1"/>
    <s v="Arrowsmith"/>
    <x v="2"/>
  </r>
  <r>
    <n v="9"/>
    <n v="4"/>
    <m/>
    <m/>
    <n v="1075792"/>
    <n v="2328752"/>
    <m/>
    <m/>
    <n v="1929648"/>
    <n v="3491040"/>
    <m/>
    <m/>
    <n v="805088"/>
    <n v="1506544"/>
    <m/>
    <m/>
    <n v="208272"/>
    <n v="691616"/>
    <n v="88080"/>
    <n v="584336"/>
    <m/>
    <m/>
    <n v="95728"/>
    <n v="579920"/>
    <m/>
    <m/>
    <n v="98272"/>
    <n v="586800"/>
    <m/>
    <m/>
    <n v="97200"/>
    <n v="584592"/>
    <m/>
    <m/>
    <x v="9"/>
    <x v="0"/>
    <s v="Boundary"/>
    <x v="3"/>
  </r>
  <r>
    <n v="9"/>
    <n v="5"/>
    <m/>
    <m/>
    <n v="1072160"/>
    <n v="2643312"/>
    <m/>
    <m/>
    <n v="2367408"/>
    <n v="4262176"/>
    <m/>
    <m/>
    <n v="914848"/>
    <n v="1623024"/>
    <m/>
    <m/>
    <n v="641200"/>
    <n v="1281440"/>
    <n v="376256"/>
    <n v="1030576"/>
    <m/>
    <m/>
    <n v="425488"/>
    <n v="1069168"/>
    <m/>
    <m/>
    <n v="572144"/>
    <n v="1268000"/>
    <m/>
    <m/>
    <n v="563968"/>
    <n v="1260144"/>
    <m/>
    <m/>
    <x v="9"/>
    <x v="0"/>
    <s v="Bulkley"/>
    <x v="4"/>
  </r>
  <r>
    <n v="9"/>
    <n v="6"/>
    <m/>
    <m/>
    <n v="16976"/>
    <n v="24768"/>
    <m/>
    <m/>
    <n v="0"/>
    <n v="352"/>
    <m/>
    <m/>
    <n v="0"/>
    <n v="352"/>
    <m/>
    <m/>
    <n v="0"/>
    <n v="352"/>
    <n v="0"/>
    <n v="352"/>
    <m/>
    <m/>
    <n v="0"/>
    <n v="352"/>
    <m/>
    <m/>
    <n v="0"/>
    <n v="352"/>
    <m/>
    <m/>
    <n v="0"/>
    <n v="352"/>
    <m/>
    <m/>
    <x v="9"/>
    <x v="1"/>
    <s v="Cassiar"/>
    <x v="5"/>
  </r>
  <r>
    <n v="9"/>
    <n v="7"/>
    <m/>
    <m/>
    <n v="6128"/>
    <n v="10288"/>
    <m/>
    <m/>
    <n v="4128"/>
    <n v="4608"/>
    <m/>
    <m/>
    <n v="1056"/>
    <n v="1072"/>
    <m/>
    <m/>
    <n v="144"/>
    <n v="144"/>
    <n v="0"/>
    <n v="0"/>
    <m/>
    <m/>
    <n v="0"/>
    <n v="0"/>
    <m/>
    <m/>
    <n v="1856"/>
    <n v="1856"/>
    <m/>
    <m/>
    <n v="1664"/>
    <n v="1664"/>
    <m/>
    <m/>
    <x v="9"/>
    <x v="1"/>
    <s v="Cranberry"/>
    <x v="6"/>
  </r>
  <r>
    <n v="9"/>
    <n v="8"/>
    <m/>
    <m/>
    <n v="2524992"/>
    <n v="6772816"/>
    <m/>
    <m/>
    <n v="3609008"/>
    <n v="8327760"/>
    <m/>
    <m/>
    <n v="1548080"/>
    <n v="4215136"/>
    <m/>
    <m/>
    <n v="356160"/>
    <n v="2514704"/>
    <n v="573296"/>
    <n v="2818784"/>
    <m/>
    <m/>
    <n v="587424"/>
    <n v="2792368"/>
    <m/>
    <m/>
    <n v="592752"/>
    <n v="2775472"/>
    <m/>
    <m/>
    <n v="590960"/>
    <n v="2798960"/>
    <m/>
    <m/>
    <x v="9"/>
    <x v="0"/>
    <s v="Cranbrook"/>
    <x v="7"/>
  </r>
  <r>
    <n v="9"/>
    <n v="9"/>
    <m/>
    <m/>
    <n v="619440"/>
    <n v="1157728"/>
    <m/>
    <m/>
    <n v="1078352"/>
    <n v="1545552"/>
    <m/>
    <m/>
    <n v="676720"/>
    <n v="1113312"/>
    <m/>
    <m/>
    <n v="3388800"/>
    <n v="6257984"/>
    <n v="985056"/>
    <n v="3835584"/>
    <m/>
    <m/>
    <n v="1549568"/>
    <n v="4417568"/>
    <m/>
    <m/>
    <n v="3265104"/>
    <n v="6115600"/>
    <m/>
    <m/>
    <n v="3281920"/>
    <n v="6147120"/>
    <m/>
    <m/>
    <x v="9"/>
    <x v="0"/>
    <s v="DawsonCreek"/>
    <x v="8"/>
  </r>
  <r>
    <n v="9"/>
    <n v="10"/>
    <m/>
    <m/>
    <n v="0"/>
    <n v="0"/>
    <m/>
    <m/>
    <n v="0"/>
    <n v="0"/>
    <m/>
    <m/>
    <n v="0"/>
    <n v="0"/>
    <m/>
    <m/>
    <n v="0"/>
    <n v="0"/>
    <n v="0"/>
    <n v="0"/>
    <m/>
    <m/>
    <n v="0"/>
    <n v="0"/>
    <m/>
    <m/>
    <n v="160"/>
    <n v="160"/>
    <m/>
    <m/>
    <n v="144"/>
    <n v="144"/>
    <m/>
    <m/>
    <x v="9"/>
    <x v="1"/>
    <s v="FortNelson"/>
    <x v="9"/>
  </r>
  <r>
    <n v="9"/>
    <n v="11"/>
    <m/>
    <m/>
    <n v="14112"/>
    <n v="35280"/>
    <m/>
    <m/>
    <n v="67824"/>
    <n v="113040"/>
    <m/>
    <m/>
    <n v="66224"/>
    <n v="129968"/>
    <m/>
    <m/>
    <n v="58688"/>
    <n v="158048"/>
    <n v="63664"/>
    <n v="158272"/>
    <m/>
    <m/>
    <n v="64640"/>
    <n v="160672"/>
    <m/>
    <m/>
    <n v="64528"/>
    <n v="158400"/>
    <m/>
    <m/>
    <n v="63904"/>
    <n v="159600"/>
    <m/>
    <m/>
    <x v="9"/>
    <x v="1"/>
    <s v="Fraser"/>
    <x v="10"/>
  </r>
  <r>
    <n v="9"/>
    <n v="12"/>
    <m/>
    <m/>
    <n v="11117024"/>
    <n v="46414368"/>
    <m/>
    <m/>
    <n v="14733600"/>
    <n v="69690512"/>
    <m/>
    <m/>
    <n v="12057008"/>
    <n v="51994192"/>
    <m/>
    <m/>
    <n v="10770672"/>
    <n v="55772160"/>
    <n v="3918672"/>
    <n v="49182944"/>
    <m/>
    <m/>
    <n v="5103120"/>
    <n v="50234560"/>
    <m/>
    <m/>
    <n v="9609376"/>
    <n v="55231776"/>
    <m/>
    <m/>
    <n v="9664896"/>
    <n v="55121888"/>
    <m/>
    <m/>
    <x v="9"/>
    <x v="0"/>
    <s v="FtStJames"/>
    <x v="11"/>
  </r>
  <r>
    <n v="9"/>
    <n v="13"/>
    <m/>
    <m/>
    <n v="105824"/>
    <n v="196608"/>
    <m/>
    <m/>
    <n v="182960"/>
    <n v="242816"/>
    <m/>
    <m/>
    <n v="54224"/>
    <n v="70848"/>
    <m/>
    <m/>
    <n v="141952"/>
    <n v="187616"/>
    <n v="183216"/>
    <n v="231600"/>
    <m/>
    <m/>
    <n v="184736"/>
    <n v="231040"/>
    <m/>
    <m/>
    <n v="428160"/>
    <n v="470928"/>
    <m/>
    <m/>
    <n v="420880"/>
    <n v="468416"/>
    <m/>
    <m/>
    <x v="9"/>
    <x v="1"/>
    <s v="FtStJohn"/>
    <x v="12"/>
  </r>
  <r>
    <n v="9"/>
    <n v="14"/>
    <m/>
    <m/>
    <n v="420976"/>
    <n v="1463248"/>
    <m/>
    <m/>
    <n v="764448"/>
    <n v="2295248"/>
    <m/>
    <m/>
    <n v="470832"/>
    <n v="1509504"/>
    <m/>
    <m/>
    <n v="109696"/>
    <n v="932976"/>
    <n v="132368"/>
    <n v="960720"/>
    <m/>
    <m/>
    <n v="142784"/>
    <n v="990384"/>
    <m/>
    <m/>
    <n v="136704"/>
    <n v="985328"/>
    <m/>
    <m/>
    <n v="140432"/>
    <n v="947488"/>
    <m/>
    <m/>
    <x v="9"/>
    <x v="0"/>
    <s v="Golden"/>
    <x v="13"/>
  </r>
  <r>
    <n v="9"/>
    <n v="15"/>
    <m/>
    <m/>
    <n v="983584"/>
    <n v="2734864"/>
    <m/>
    <m/>
    <n v="1775040"/>
    <n v="3909120"/>
    <m/>
    <m/>
    <n v="907120"/>
    <n v="2169536"/>
    <m/>
    <m/>
    <n v="317488"/>
    <n v="1334288"/>
    <n v="281824"/>
    <n v="1401712"/>
    <m/>
    <m/>
    <n v="303136"/>
    <n v="1403808"/>
    <m/>
    <m/>
    <n v="304128"/>
    <n v="1409376"/>
    <m/>
    <m/>
    <n v="303456"/>
    <n v="1380720"/>
    <m/>
    <m/>
    <x v="9"/>
    <x v="0"/>
    <s v="Invermere"/>
    <x v="14"/>
  </r>
  <r>
    <n v="9"/>
    <n v="16"/>
    <m/>
    <m/>
    <n v="352"/>
    <n v="832"/>
    <m/>
    <m/>
    <n v="1120"/>
    <n v="3072"/>
    <m/>
    <m/>
    <n v="2560"/>
    <n v="4256"/>
    <m/>
    <m/>
    <n v="496"/>
    <n v="1088"/>
    <n v="17088"/>
    <n v="17472"/>
    <m/>
    <m/>
    <n v="14976"/>
    <n v="16352"/>
    <m/>
    <m/>
    <n v="17152"/>
    <n v="19104"/>
    <m/>
    <m/>
    <n v="15952"/>
    <n v="17664"/>
    <m/>
    <m/>
    <x v="9"/>
    <x v="1"/>
    <s v="Kalum"/>
    <x v="15"/>
  </r>
  <r>
    <n v="9"/>
    <n v="17"/>
    <m/>
    <m/>
    <n v="5484416"/>
    <n v="21740416"/>
    <m/>
    <m/>
    <n v="7537296"/>
    <n v="33874496"/>
    <m/>
    <m/>
    <n v="6151248"/>
    <n v="32308336"/>
    <m/>
    <m/>
    <n v="5125968"/>
    <n v="31636176"/>
    <n v="1983616"/>
    <n v="28772544"/>
    <m/>
    <m/>
    <n v="2077120"/>
    <n v="28536336"/>
    <m/>
    <m/>
    <n v="2084512"/>
    <n v="28399696"/>
    <m/>
    <m/>
    <n v="2001808"/>
    <n v="28381616"/>
    <m/>
    <m/>
    <x v="9"/>
    <x v="0"/>
    <s v="Kamloops"/>
    <x v="16"/>
  </r>
  <r>
    <n v="9"/>
    <n v="18"/>
    <m/>
    <m/>
    <n v="0"/>
    <n v="0"/>
    <m/>
    <m/>
    <n v="0"/>
    <n v="0"/>
    <m/>
    <m/>
    <n v="0"/>
    <n v="0"/>
    <m/>
    <m/>
    <n v="0"/>
    <n v="0"/>
    <n v="0"/>
    <n v="0"/>
    <m/>
    <m/>
    <n v="0"/>
    <n v="0"/>
    <m/>
    <m/>
    <n v="0"/>
    <n v="0"/>
    <m/>
    <m/>
    <n v="0"/>
    <n v="0"/>
    <m/>
    <m/>
    <x v="9"/>
    <x v="1"/>
    <s v="Kingcome"/>
    <x v="17"/>
  </r>
  <r>
    <n v="9"/>
    <n v="19"/>
    <m/>
    <m/>
    <n v="36688"/>
    <n v="74336"/>
    <m/>
    <m/>
    <n v="185120"/>
    <n v="255040"/>
    <m/>
    <m/>
    <n v="33792"/>
    <n v="42016"/>
    <m/>
    <m/>
    <n v="13328"/>
    <n v="18656"/>
    <n v="2864"/>
    <n v="10208"/>
    <m/>
    <m/>
    <n v="3920"/>
    <n v="8256"/>
    <m/>
    <m/>
    <n v="87680"/>
    <n v="105712"/>
    <m/>
    <m/>
    <n v="82432"/>
    <n v="93328"/>
    <m/>
    <m/>
    <x v="9"/>
    <x v="1"/>
    <s v="Kispiox"/>
    <x v="18"/>
  </r>
  <r>
    <n v="9"/>
    <n v="20"/>
    <m/>
    <m/>
    <n v="1052912"/>
    <n v="2873104"/>
    <m/>
    <m/>
    <n v="1891920"/>
    <n v="4421792"/>
    <m/>
    <m/>
    <n v="996000"/>
    <n v="2677712"/>
    <m/>
    <m/>
    <n v="388048"/>
    <n v="1704256"/>
    <n v="469008"/>
    <n v="1855248"/>
    <m/>
    <m/>
    <n v="483312"/>
    <n v="1876480"/>
    <m/>
    <m/>
    <n v="500192"/>
    <n v="1874320"/>
    <m/>
    <m/>
    <n v="475632"/>
    <n v="1878016"/>
    <m/>
    <m/>
    <x v="9"/>
    <x v="0"/>
    <s v="KootenayLake"/>
    <x v="19"/>
  </r>
  <r>
    <n v="9"/>
    <n v="21"/>
    <m/>
    <m/>
    <n v="5513952"/>
    <n v="41701792"/>
    <m/>
    <m/>
    <n v="3874672"/>
    <n v="56096208"/>
    <m/>
    <m/>
    <n v="3536720"/>
    <n v="54402016"/>
    <m/>
    <m/>
    <n v="3416448"/>
    <n v="54184832"/>
    <n v="1267008"/>
    <n v="51926336"/>
    <m/>
    <m/>
    <n v="1787344"/>
    <n v="52379984"/>
    <m/>
    <m/>
    <n v="2767168"/>
    <n v="53480224"/>
    <m/>
    <m/>
    <n v="2727600"/>
    <n v="53178032"/>
    <m/>
    <m/>
    <x v="9"/>
    <x v="0"/>
    <s v="Lakes"/>
    <x v="20"/>
  </r>
  <r>
    <n v="9"/>
    <n v="22"/>
    <m/>
    <m/>
    <n v="1151856"/>
    <n v="2571968"/>
    <m/>
    <m/>
    <n v="2648880"/>
    <n v="6086576"/>
    <m/>
    <m/>
    <n v="2557392"/>
    <n v="5705040"/>
    <m/>
    <m/>
    <n v="2154192"/>
    <n v="4962800"/>
    <n v="984256"/>
    <n v="3849920"/>
    <m/>
    <m/>
    <n v="1067152"/>
    <n v="3928064"/>
    <m/>
    <m/>
    <n v="1081504"/>
    <n v="3890016"/>
    <m/>
    <m/>
    <n v="1071968"/>
    <n v="3860672"/>
    <m/>
    <m/>
    <x v="9"/>
    <x v="0"/>
    <s v="Lillooet"/>
    <x v="21"/>
  </r>
  <r>
    <n v="9"/>
    <n v="23"/>
    <m/>
    <m/>
    <n v="4785568"/>
    <n v="9728032"/>
    <m/>
    <m/>
    <n v="10278000"/>
    <n v="19183920"/>
    <m/>
    <m/>
    <n v="8633968"/>
    <n v="16837568"/>
    <m/>
    <m/>
    <n v="5463040"/>
    <n v="13705632"/>
    <n v="2218432"/>
    <n v="10810432"/>
    <m/>
    <m/>
    <n v="3462352"/>
    <n v="11946272"/>
    <m/>
    <m/>
    <n v="9033680"/>
    <n v="18797072"/>
    <m/>
    <m/>
    <n v="9132976"/>
    <n v="18948704"/>
    <m/>
    <m/>
    <x v="9"/>
    <x v="0"/>
    <s v="Mackenzie"/>
    <x v="22"/>
  </r>
  <r>
    <n v="9"/>
    <n v="24"/>
    <m/>
    <m/>
    <n v="6526224"/>
    <n v="19412672"/>
    <m/>
    <m/>
    <n v="9822064"/>
    <n v="23885728"/>
    <m/>
    <m/>
    <n v="7601920"/>
    <n v="17939344"/>
    <m/>
    <m/>
    <n v="6088064"/>
    <n v="15843888"/>
    <n v="3533280"/>
    <n v="13468560"/>
    <m/>
    <m/>
    <n v="3717616"/>
    <n v="13357680"/>
    <m/>
    <m/>
    <n v="3732800"/>
    <n v="13340240"/>
    <m/>
    <m/>
    <n v="3645104"/>
    <n v="13221072"/>
    <m/>
    <m/>
    <x v="9"/>
    <x v="0"/>
    <s v="Merritt"/>
    <x v="23"/>
  </r>
  <r>
    <n v="9"/>
    <n v="25"/>
    <m/>
    <m/>
    <n v="0"/>
    <n v="0"/>
    <m/>
    <m/>
    <n v="2128"/>
    <n v="24512"/>
    <m/>
    <m/>
    <n v="2064"/>
    <n v="26592"/>
    <m/>
    <m/>
    <n v="752"/>
    <n v="21264"/>
    <n v="64"/>
    <n v="27872"/>
    <m/>
    <m/>
    <n v="0"/>
    <n v="21824"/>
    <m/>
    <m/>
    <n v="0"/>
    <n v="21808"/>
    <m/>
    <m/>
    <n v="0"/>
    <n v="29344"/>
    <m/>
    <m/>
    <x v="9"/>
    <x v="1"/>
    <s v="MidCoast"/>
    <x v="24"/>
  </r>
  <r>
    <n v="9"/>
    <n v="26"/>
    <m/>
    <m/>
    <n v="5485808"/>
    <n v="17362272"/>
    <m/>
    <m/>
    <n v="9314576"/>
    <n v="34292064"/>
    <m/>
    <m/>
    <n v="7754304"/>
    <n v="28909904"/>
    <m/>
    <m/>
    <n v="6458768"/>
    <n v="25253392"/>
    <n v="6199792"/>
    <n v="26200560"/>
    <m/>
    <m/>
    <n v="6521568"/>
    <n v="26538016"/>
    <m/>
    <m/>
    <n v="6922432"/>
    <n v="26951152"/>
    <m/>
    <m/>
    <n v="6913872"/>
    <n v="26919856"/>
    <m/>
    <m/>
    <x v="9"/>
    <x v="0"/>
    <s v="Morice"/>
    <x v="25"/>
  </r>
  <r>
    <n v="9"/>
    <n v="27"/>
    <m/>
    <m/>
    <n v="10768"/>
    <n v="20960"/>
    <m/>
    <m/>
    <n v="12304"/>
    <n v="23872"/>
    <m/>
    <m/>
    <n v="272"/>
    <n v="5328"/>
    <m/>
    <m/>
    <n v="192"/>
    <n v="4448"/>
    <n v="0"/>
    <n v="4976"/>
    <m/>
    <m/>
    <n v="0"/>
    <n v="4000"/>
    <m/>
    <m/>
    <n v="1472"/>
    <n v="5008"/>
    <m/>
    <m/>
    <n v="752"/>
    <n v="5008"/>
    <m/>
    <m/>
    <x v="9"/>
    <x v="1"/>
    <s v="Nass"/>
    <x v="26"/>
  </r>
  <r>
    <n v="9"/>
    <n v="28"/>
    <m/>
    <m/>
    <n v="0"/>
    <n v="0"/>
    <m/>
    <m/>
    <n v="0"/>
    <n v="0"/>
    <m/>
    <m/>
    <n v="0"/>
    <n v="0"/>
    <m/>
    <m/>
    <n v="0"/>
    <n v="0"/>
    <n v="0"/>
    <n v="0"/>
    <m/>
    <m/>
    <n v="0"/>
    <n v="0"/>
    <m/>
    <m/>
    <n v="0"/>
    <n v="0"/>
    <m/>
    <m/>
    <n v="0"/>
    <n v="0"/>
    <m/>
    <m/>
    <x v="9"/>
    <x v="1"/>
    <s v="NorthCoast"/>
    <x v="27"/>
  </r>
  <r>
    <n v="9"/>
    <n v="29"/>
    <m/>
    <m/>
    <n v="4697952"/>
    <n v="12704448"/>
    <m/>
    <m/>
    <n v="6763392"/>
    <n v="15262416"/>
    <m/>
    <m/>
    <n v="4181536"/>
    <n v="10080112"/>
    <m/>
    <m/>
    <n v="2581904"/>
    <n v="8121808"/>
    <n v="1572480"/>
    <n v="7023408"/>
    <m/>
    <m/>
    <n v="1638528"/>
    <n v="7094576"/>
    <m/>
    <m/>
    <n v="1630720"/>
    <n v="7056912"/>
    <m/>
    <m/>
    <n v="1596288"/>
    <n v="6844736"/>
    <m/>
    <m/>
    <x v="9"/>
    <x v="0"/>
    <s v="Okanagan"/>
    <x v="28"/>
  </r>
  <r>
    <n v="9"/>
    <n v="30"/>
    <m/>
    <m/>
    <n v="6679344"/>
    <n v="45940064"/>
    <m/>
    <m/>
    <n v="5310112"/>
    <n v="54239200"/>
    <m/>
    <m/>
    <n v="4955744"/>
    <n v="50085056"/>
    <m/>
    <m/>
    <n v="3260272"/>
    <n v="49241552"/>
    <n v="274192"/>
    <n v="46367696"/>
    <m/>
    <m/>
    <n v="358288"/>
    <n v="46638064"/>
    <m/>
    <m/>
    <n v="2385040"/>
    <n v="48865296"/>
    <m/>
    <m/>
    <n v="2446608"/>
    <n v="48775456"/>
    <m/>
    <m/>
    <x v="9"/>
    <x v="0"/>
    <s v="PrinceGeorge"/>
    <x v="29"/>
  </r>
  <r>
    <n v="9"/>
    <n v="31"/>
    <m/>
    <m/>
    <n v="0"/>
    <n v="0"/>
    <m/>
    <m/>
    <n v="0"/>
    <n v="0"/>
    <m/>
    <m/>
    <n v="0"/>
    <n v="0"/>
    <m/>
    <m/>
    <n v="0"/>
    <n v="0"/>
    <n v="0"/>
    <n v="0"/>
    <m/>
    <m/>
    <n v="0"/>
    <n v="0"/>
    <m/>
    <m/>
    <n v="0"/>
    <n v="0"/>
    <m/>
    <m/>
    <n v="0"/>
    <n v="0"/>
    <m/>
    <m/>
    <x v="9"/>
    <x v="1"/>
    <s v="QueenCharlotte"/>
    <x v="30"/>
  </r>
  <r>
    <n v="9"/>
    <n v="32"/>
    <m/>
    <m/>
    <n v="5174672"/>
    <n v="89794192"/>
    <m/>
    <m/>
    <n v="1769504"/>
    <n v="90999600"/>
    <m/>
    <m/>
    <n v="1963904"/>
    <n v="90259872"/>
    <m/>
    <m/>
    <n v="1712560"/>
    <n v="90300560"/>
    <n v="871424"/>
    <n v="89527600"/>
    <m/>
    <m/>
    <n v="881232"/>
    <n v="89531200"/>
    <m/>
    <m/>
    <n v="901632"/>
    <n v="89619520"/>
    <m/>
    <m/>
    <n v="896432"/>
    <n v="89548176"/>
    <m/>
    <m/>
    <x v="9"/>
    <x v="0"/>
    <s v="Quesnel"/>
    <x v="31"/>
  </r>
  <r>
    <n v="9"/>
    <n v="33"/>
    <m/>
    <m/>
    <n v="1584"/>
    <n v="3696"/>
    <m/>
    <m/>
    <n v="11328"/>
    <n v="19008"/>
    <m/>
    <m/>
    <n v="5760"/>
    <n v="12064"/>
    <m/>
    <m/>
    <n v="2256"/>
    <n v="5696"/>
    <n v="2272"/>
    <n v="5488"/>
    <m/>
    <m/>
    <n v="3168"/>
    <n v="6192"/>
    <m/>
    <m/>
    <n v="2336"/>
    <n v="5824"/>
    <m/>
    <m/>
    <n v="2912"/>
    <n v="6080"/>
    <m/>
    <m/>
    <x v="9"/>
    <x v="1"/>
    <s v="Revelstoke"/>
    <x v="32"/>
  </r>
  <r>
    <n v="9"/>
    <n v="34"/>
    <m/>
    <m/>
    <n v="575872"/>
    <n v="1689232"/>
    <m/>
    <m/>
    <n v="863808"/>
    <n v="2080640"/>
    <m/>
    <m/>
    <n v="591840"/>
    <n v="1536560"/>
    <m/>
    <m/>
    <n v="446720"/>
    <n v="1391392"/>
    <n v="388608"/>
    <n v="1334784"/>
    <m/>
    <m/>
    <n v="394592"/>
    <n v="1345680"/>
    <m/>
    <m/>
    <n v="412768"/>
    <n v="1356512"/>
    <m/>
    <m/>
    <n v="416192"/>
    <n v="1344816"/>
    <m/>
    <m/>
    <x v="9"/>
    <x v="0"/>
    <s v="RobsonValley"/>
    <x v="33"/>
  </r>
  <r>
    <n v="9"/>
    <n v="35"/>
    <m/>
    <m/>
    <n v="5456"/>
    <n v="24480"/>
    <m/>
    <m/>
    <n v="36400"/>
    <n v="204096"/>
    <m/>
    <m/>
    <n v="52800"/>
    <n v="295920"/>
    <m/>
    <m/>
    <n v="33136"/>
    <n v="277888"/>
    <n v="19488"/>
    <n v="270032"/>
    <m/>
    <m/>
    <n v="19456"/>
    <n v="280032"/>
    <m/>
    <m/>
    <n v="18736"/>
    <n v="260000"/>
    <m/>
    <m/>
    <n v="17984"/>
    <n v="263664"/>
    <m/>
    <m/>
    <x v="9"/>
    <x v="1"/>
    <s v="Soo"/>
    <x v="34"/>
  </r>
  <r>
    <n v="9"/>
    <n v="36"/>
    <m/>
    <m/>
    <n v="0"/>
    <n v="0"/>
    <m/>
    <m/>
    <n v="0"/>
    <n v="0"/>
    <m/>
    <m/>
    <n v="0"/>
    <n v="0"/>
    <m/>
    <m/>
    <n v="0"/>
    <n v="0"/>
    <n v="0"/>
    <n v="0"/>
    <m/>
    <m/>
    <n v="0"/>
    <n v="0"/>
    <m/>
    <m/>
    <n v="0"/>
    <n v="0"/>
    <m/>
    <m/>
    <n v="0"/>
    <n v="0"/>
    <m/>
    <m/>
    <x v="9"/>
    <x v="1"/>
    <s v="Strathcona"/>
    <x v="35"/>
  </r>
  <r>
    <n v="9"/>
    <n v="37"/>
    <m/>
    <m/>
    <n v="0"/>
    <n v="0"/>
    <m/>
    <m/>
    <n v="160"/>
    <n v="160"/>
    <m/>
    <m/>
    <n v="128"/>
    <n v="240"/>
    <m/>
    <m/>
    <n v="176"/>
    <n v="352"/>
    <n v="0"/>
    <n v="192"/>
    <m/>
    <m/>
    <n v="0"/>
    <n v="176"/>
    <m/>
    <m/>
    <n v="0"/>
    <n v="192"/>
    <m/>
    <m/>
    <n v="0"/>
    <n v="176"/>
    <m/>
    <m/>
    <x v="9"/>
    <x v="1"/>
    <s v="SunshineCoast"/>
    <x v="36"/>
  </r>
  <r>
    <n v="9"/>
    <n v="38"/>
    <m/>
    <m/>
    <n v="6442176"/>
    <n v="70605360"/>
    <m/>
    <m/>
    <n v="2611952"/>
    <n v="77037376"/>
    <m/>
    <m/>
    <n v="2579664"/>
    <n v="72846496"/>
    <m/>
    <m/>
    <n v="1997744"/>
    <n v="72712032"/>
    <n v="140608"/>
    <n v="70217120"/>
    <m/>
    <m/>
    <n v="283296"/>
    <n v="70612960"/>
    <m/>
    <m/>
    <n v="1112528"/>
    <n v="71414192"/>
    <m/>
    <m/>
    <n v="1111136"/>
    <n v="71127392"/>
    <m/>
    <m/>
    <x v="9"/>
    <x v="0"/>
    <s v="Vanderhoof"/>
    <x v="37"/>
  </r>
  <r>
    <n v="9"/>
    <n v="39"/>
    <m/>
    <m/>
    <n v="13348016"/>
    <n v="79613776"/>
    <m/>
    <m/>
    <n v="12609584"/>
    <n v="88249248"/>
    <m/>
    <m/>
    <n v="12892336"/>
    <n v="89222960"/>
    <m/>
    <m/>
    <n v="12924304"/>
    <n v="92722816"/>
    <n v="4499520"/>
    <n v="84178864"/>
    <m/>
    <m/>
    <n v="4781616"/>
    <n v="84582672"/>
    <m/>
    <m/>
    <n v="4781040"/>
    <n v="84603072"/>
    <m/>
    <m/>
    <n v="4753856"/>
    <n v="84196880"/>
    <m/>
    <m/>
    <x v="9"/>
    <x v="0"/>
    <s v="WilliamsLake"/>
    <x v="38"/>
  </r>
  <r>
    <n v="9"/>
    <n v="40"/>
    <m/>
    <m/>
    <n v="0"/>
    <n v="0"/>
    <m/>
    <m/>
    <n v="0"/>
    <n v="48"/>
    <m/>
    <m/>
    <n v="0"/>
    <n v="0"/>
    <m/>
    <m/>
    <n v="0"/>
    <n v="0"/>
    <n v="48"/>
    <n v="48"/>
    <m/>
    <m/>
    <n v="48"/>
    <n v="48"/>
    <m/>
    <m/>
    <n v="48"/>
    <n v="48"/>
    <m/>
    <m/>
    <n v="48"/>
    <n v="48"/>
    <m/>
    <m/>
    <x v="9"/>
    <x v="2"/>
    <s v="InteriorTFLs"/>
    <x v="39"/>
  </r>
  <r>
    <n v="9"/>
    <n v="40"/>
    <m/>
    <m/>
    <n v="149632"/>
    <n v="272944"/>
    <m/>
    <m/>
    <n v="60048"/>
    <n v="84160"/>
    <m/>
    <m/>
    <n v="14384"/>
    <n v="25504"/>
    <m/>
    <m/>
    <n v="6688"/>
    <n v="14624"/>
    <n v="800"/>
    <n v="8992"/>
    <m/>
    <m/>
    <n v="800"/>
    <n v="7072"/>
    <m/>
    <m/>
    <n v="800"/>
    <n v="9984"/>
    <m/>
    <m/>
    <n v="768"/>
    <n v="8384"/>
    <m/>
    <m/>
    <x v="9"/>
    <x v="2"/>
    <s v="InteriorTFLs"/>
    <x v="39"/>
  </r>
  <r>
    <n v="9"/>
    <n v="40"/>
    <m/>
    <m/>
    <n v="285280"/>
    <n v="2821200"/>
    <m/>
    <m/>
    <n v="32208"/>
    <n v="3390272"/>
    <m/>
    <m/>
    <n v="22400"/>
    <n v="3136016"/>
    <m/>
    <m/>
    <n v="15168"/>
    <n v="3105648"/>
    <n v="2720"/>
    <n v="2778896"/>
    <m/>
    <m/>
    <n v="3056"/>
    <n v="2884544"/>
    <m/>
    <m/>
    <n v="4192"/>
    <n v="2895984"/>
    <m/>
    <m/>
    <n v="2528"/>
    <n v="2816112"/>
    <m/>
    <m/>
    <x v="9"/>
    <x v="2"/>
    <s v="InteriorTFLs"/>
    <x v="39"/>
  </r>
  <r>
    <n v="9"/>
    <n v="40"/>
    <m/>
    <m/>
    <n v="0"/>
    <n v="0"/>
    <m/>
    <m/>
    <n v="160"/>
    <n v="2400"/>
    <m/>
    <m/>
    <n v="160"/>
    <n v="160"/>
    <m/>
    <m/>
    <n v="0"/>
    <n v="0"/>
    <n v="3424"/>
    <n v="3424"/>
    <m/>
    <m/>
    <n v="3424"/>
    <n v="3424"/>
    <m/>
    <m/>
    <n v="5680"/>
    <n v="5680"/>
    <m/>
    <m/>
    <n v="3424"/>
    <n v="3424"/>
    <m/>
    <m/>
    <x v="9"/>
    <x v="2"/>
    <s v="InteriorTFLs"/>
    <x v="39"/>
  </r>
  <r>
    <n v="9"/>
    <n v="40"/>
    <m/>
    <m/>
    <n v="0"/>
    <n v="0"/>
    <m/>
    <m/>
    <n v="3920"/>
    <n v="6144"/>
    <m/>
    <m/>
    <n v="1856"/>
    <n v="2416"/>
    <m/>
    <m/>
    <n v="944"/>
    <n v="1136"/>
    <n v="4800"/>
    <n v="4992"/>
    <m/>
    <m/>
    <n v="4800"/>
    <n v="4992"/>
    <m/>
    <m/>
    <n v="7008"/>
    <n v="7200"/>
    <m/>
    <m/>
    <n v="7008"/>
    <n v="7200"/>
    <m/>
    <m/>
    <x v="9"/>
    <x v="2"/>
    <s v="InteriorTFLs"/>
    <x v="39"/>
  </r>
  <r>
    <n v="9"/>
    <n v="40"/>
    <m/>
    <m/>
    <n v="72816"/>
    <n v="1564496"/>
    <m/>
    <m/>
    <n v="19104"/>
    <n v="1648256"/>
    <m/>
    <m/>
    <n v="18592"/>
    <n v="1559616"/>
    <m/>
    <m/>
    <n v="5664"/>
    <n v="1543088"/>
    <n v="6768"/>
    <n v="1505200"/>
    <m/>
    <m/>
    <n v="5632"/>
    <n v="1554144"/>
    <m/>
    <m/>
    <n v="3920"/>
    <n v="1554000"/>
    <m/>
    <m/>
    <n v="7136"/>
    <n v="1448608"/>
    <m/>
    <m/>
    <x v="9"/>
    <x v="2"/>
    <s v="InteriorTFLs"/>
    <x v="39"/>
  </r>
  <r>
    <n v="9"/>
    <n v="40"/>
    <m/>
    <m/>
    <n v="188704"/>
    <n v="377856"/>
    <m/>
    <m/>
    <n v="399744"/>
    <n v="613168"/>
    <m/>
    <m/>
    <n v="85392"/>
    <n v="147600"/>
    <m/>
    <m/>
    <n v="32016"/>
    <n v="77056"/>
    <n v="9120"/>
    <n v="60848"/>
    <m/>
    <m/>
    <n v="9136"/>
    <n v="53776"/>
    <m/>
    <m/>
    <n v="6752"/>
    <n v="53056"/>
    <m/>
    <m/>
    <n v="8960"/>
    <n v="60000"/>
    <m/>
    <m/>
    <x v="9"/>
    <x v="2"/>
    <s v="InteriorTFLs"/>
    <x v="39"/>
  </r>
  <r>
    <n v="9"/>
    <n v="40"/>
    <m/>
    <m/>
    <n v="2704"/>
    <n v="6064"/>
    <m/>
    <m/>
    <n v="32656"/>
    <n v="52320"/>
    <m/>
    <m/>
    <n v="11088"/>
    <n v="24240"/>
    <m/>
    <m/>
    <n v="11088"/>
    <n v="37568"/>
    <n v="12240"/>
    <n v="36528"/>
    <m/>
    <m/>
    <n v="14160"/>
    <n v="40880"/>
    <m/>
    <m/>
    <n v="13488"/>
    <n v="37616"/>
    <m/>
    <m/>
    <n v="10432"/>
    <n v="44080"/>
    <m/>
    <m/>
    <x v="9"/>
    <x v="2"/>
    <s v="InteriorTFLs"/>
    <x v="39"/>
  </r>
  <r>
    <n v="9"/>
    <n v="40"/>
    <m/>
    <m/>
    <n v="1038624"/>
    <n v="12580704"/>
    <m/>
    <m/>
    <n v="210528"/>
    <n v="15051808"/>
    <m/>
    <m/>
    <n v="155872"/>
    <n v="14259456"/>
    <m/>
    <m/>
    <n v="83760"/>
    <n v="13790240"/>
    <n v="12448"/>
    <n v="13144208"/>
    <m/>
    <m/>
    <n v="12080"/>
    <n v="13371376"/>
    <m/>
    <m/>
    <n v="11712"/>
    <n v="13291760"/>
    <m/>
    <m/>
    <n v="10912"/>
    <n v="12969408"/>
    <m/>
    <m/>
    <x v="9"/>
    <x v="2"/>
    <s v="InteriorTFLs"/>
    <x v="39"/>
  </r>
  <r>
    <n v="9"/>
    <n v="40"/>
    <m/>
    <m/>
    <n v="104384"/>
    <n v="491632"/>
    <m/>
    <m/>
    <n v="114464"/>
    <n v="675872"/>
    <m/>
    <m/>
    <n v="62976"/>
    <n v="565360"/>
    <m/>
    <m/>
    <n v="22848"/>
    <n v="536016"/>
    <n v="20560"/>
    <n v="536368"/>
    <m/>
    <m/>
    <n v="24304"/>
    <n v="542064"/>
    <m/>
    <m/>
    <n v="24288"/>
    <n v="539456"/>
    <m/>
    <m/>
    <n v="26112"/>
    <n v="529616"/>
    <m/>
    <m/>
    <x v="9"/>
    <x v="2"/>
    <s v="InteriorTFLs"/>
    <x v="39"/>
  </r>
  <r>
    <n v="9"/>
    <n v="40"/>
    <m/>
    <m/>
    <n v="10880"/>
    <n v="24640"/>
    <m/>
    <m/>
    <n v="9408"/>
    <n v="13936"/>
    <m/>
    <m/>
    <n v="2064"/>
    <n v="3664"/>
    <m/>
    <m/>
    <n v="672"/>
    <n v="2736"/>
    <n v="26752"/>
    <n v="28816"/>
    <m/>
    <m/>
    <n v="25136"/>
    <n v="27200"/>
    <m/>
    <m/>
    <n v="26400"/>
    <n v="28464"/>
    <m/>
    <m/>
    <n v="27296"/>
    <n v="29360"/>
    <m/>
    <m/>
    <x v="9"/>
    <x v="2"/>
    <s v="InteriorTFLs"/>
    <x v="39"/>
  </r>
  <r>
    <n v="9"/>
    <n v="40"/>
    <m/>
    <m/>
    <n v="355936"/>
    <n v="992656"/>
    <m/>
    <m/>
    <n v="547920"/>
    <n v="1144864"/>
    <m/>
    <m/>
    <n v="299280"/>
    <n v="648960"/>
    <m/>
    <m/>
    <n v="68848"/>
    <n v="342112"/>
    <n v="28400"/>
    <n v="300320"/>
    <m/>
    <m/>
    <n v="33408"/>
    <n v="306784"/>
    <m/>
    <m/>
    <n v="34864"/>
    <n v="314208"/>
    <m/>
    <m/>
    <n v="31424"/>
    <n v="291632"/>
    <m/>
    <m/>
    <x v="9"/>
    <x v="2"/>
    <s v="InteriorTFLs"/>
    <x v="39"/>
  </r>
  <r>
    <n v="9"/>
    <n v="40"/>
    <m/>
    <m/>
    <n v="140224"/>
    <n v="715472"/>
    <m/>
    <m/>
    <n v="71840"/>
    <n v="841568"/>
    <m/>
    <m/>
    <n v="85376"/>
    <n v="814560"/>
    <m/>
    <m/>
    <n v="31904"/>
    <n v="766336"/>
    <n v="4368"/>
    <n v="752416"/>
    <m/>
    <m/>
    <n v="4688"/>
    <n v="737616"/>
    <m/>
    <m/>
    <n v="48032"/>
    <n v="774256"/>
    <m/>
    <m/>
    <n v="46576"/>
    <n v="733280"/>
    <m/>
    <m/>
    <x v="9"/>
    <x v="2"/>
    <s v="InteriorTFLs"/>
    <x v="39"/>
  </r>
  <r>
    <n v="9"/>
    <n v="40"/>
    <m/>
    <m/>
    <n v="277776"/>
    <n v="1245840"/>
    <m/>
    <m/>
    <n v="310672"/>
    <n v="2017152"/>
    <m/>
    <m/>
    <n v="240144"/>
    <n v="1745808"/>
    <m/>
    <m/>
    <n v="163040"/>
    <n v="1602816"/>
    <n v="93632"/>
    <n v="1477760"/>
    <m/>
    <m/>
    <n v="97264"/>
    <n v="1527920"/>
    <m/>
    <m/>
    <n v="92656"/>
    <n v="1506976"/>
    <m/>
    <m/>
    <n v="82912"/>
    <n v="1433440"/>
    <m/>
    <m/>
    <x v="9"/>
    <x v="2"/>
    <s v="InteriorTFLs"/>
    <x v="39"/>
  </r>
  <r>
    <n v="9"/>
    <n v="40"/>
    <m/>
    <m/>
    <n v="307104"/>
    <n v="2438896"/>
    <m/>
    <m/>
    <n v="231584"/>
    <n v="2844576"/>
    <m/>
    <m/>
    <n v="212384"/>
    <n v="2583440"/>
    <m/>
    <m/>
    <n v="232176"/>
    <n v="2582080"/>
    <n v="140624"/>
    <n v="2443872"/>
    <m/>
    <m/>
    <n v="145872"/>
    <n v="2494352"/>
    <m/>
    <m/>
    <n v="156288"/>
    <n v="2494544"/>
    <m/>
    <m/>
    <n v="153856"/>
    <n v="2439712"/>
    <m/>
    <m/>
    <x v="9"/>
    <x v="2"/>
    <s v="InteriorTFLs"/>
    <x v="39"/>
  </r>
  <r>
    <n v="9"/>
    <n v="40"/>
    <m/>
    <m/>
    <n v="742816"/>
    <n v="2966496"/>
    <m/>
    <m/>
    <n v="1172672"/>
    <n v="4655824"/>
    <m/>
    <m/>
    <n v="759232"/>
    <n v="3190864"/>
    <m/>
    <m/>
    <n v="214448"/>
    <n v="2363664"/>
    <n v="182400"/>
    <n v="2366960"/>
    <m/>
    <m/>
    <n v="195552"/>
    <n v="2437248"/>
    <m/>
    <m/>
    <n v="194544"/>
    <n v="2435440"/>
    <m/>
    <m/>
    <n v="202208"/>
    <n v="2401664"/>
    <m/>
    <m/>
    <x v="9"/>
    <x v="2"/>
    <s v="InteriorTFLs"/>
    <x v="39"/>
  </r>
  <r>
    <n v="9"/>
    <n v="40"/>
    <m/>
    <m/>
    <n v="520992"/>
    <n v="1493504"/>
    <m/>
    <m/>
    <n v="916976"/>
    <n v="3633072"/>
    <m/>
    <m/>
    <n v="652928"/>
    <n v="3161552"/>
    <m/>
    <m/>
    <n v="553216"/>
    <n v="3102544"/>
    <n v="229024"/>
    <n v="2830640"/>
    <m/>
    <m/>
    <n v="221424"/>
    <n v="2824320"/>
    <m/>
    <m/>
    <n v="214992"/>
    <n v="2802784"/>
    <m/>
    <m/>
    <n v="214976"/>
    <n v="2775984"/>
    <m/>
    <m/>
    <x v="9"/>
    <x v="2"/>
    <s v="InteriorTFLs"/>
    <x v="39"/>
  </r>
  <r>
    <n v="9"/>
    <n v="40"/>
    <m/>
    <m/>
    <n v="862448"/>
    <n v="3624400"/>
    <m/>
    <m/>
    <n v="1367504"/>
    <n v="5232656"/>
    <m/>
    <m/>
    <n v="1136240"/>
    <n v="4275520"/>
    <m/>
    <m/>
    <n v="941072"/>
    <n v="4050032"/>
    <n v="522336"/>
    <n v="3442304"/>
    <m/>
    <m/>
    <n v="546528"/>
    <n v="3547456"/>
    <m/>
    <m/>
    <n v="550320"/>
    <n v="3574448"/>
    <m/>
    <m/>
    <n v="536656"/>
    <n v="3458752"/>
    <m/>
    <m/>
    <x v="9"/>
    <x v="2"/>
    <s v="InteriorTFLs"/>
    <x v="39"/>
  </r>
  <r>
    <n v="9"/>
    <n v="40"/>
    <m/>
    <m/>
    <n v="1192544"/>
    <n v="2372336"/>
    <m/>
    <m/>
    <n v="2147072"/>
    <n v="3320368"/>
    <m/>
    <m/>
    <n v="1190128"/>
    <n v="1887248"/>
    <m/>
    <m/>
    <n v="4551760"/>
    <n v="10344880"/>
    <n v="1102000"/>
    <n v="6836576"/>
    <m/>
    <m/>
    <n v="2045968"/>
    <n v="7829120"/>
    <m/>
    <m/>
    <n v="4666144"/>
    <n v="10439888"/>
    <m/>
    <m/>
    <n v="4623120"/>
    <n v="10319216"/>
    <m/>
    <m/>
    <x v="9"/>
    <x v="2"/>
    <s v="InteriorTFLs"/>
    <x v="39"/>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9"/>
    <n v="41"/>
    <m/>
    <m/>
    <n v="0"/>
    <n v="0"/>
    <m/>
    <m/>
    <n v="208"/>
    <n v="208"/>
    <m/>
    <m/>
    <n v="128"/>
    <n v="256"/>
    <m/>
    <m/>
    <n v="0"/>
    <n v="0"/>
    <n v="0"/>
    <n v="0"/>
    <m/>
    <m/>
    <n v="0"/>
    <n v="96"/>
    <m/>
    <m/>
    <n v="0"/>
    <n v="96"/>
    <m/>
    <m/>
    <n v="0"/>
    <n v="0"/>
    <m/>
    <m/>
    <x v="9"/>
    <x v="3"/>
    <s v="CoastTFLs"/>
    <x v="40"/>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9"/>
    <n v="41"/>
    <m/>
    <m/>
    <n v="0"/>
    <n v="0"/>
    <m/>
    <m/>
    <n v="0"/>
    <n v="0"/>
    <m/>
    <m/>
    <n v="0"/>
    <n v="0"/>
    <m/>
    <m/>
    <n v="0"/>
    <n v="0"/>
    <n v="0"/>
    <n v="0"/>
    <m/>
    <m/>
    <n v="0"/>
    <n v="0"/>
    <m/>
    <m/>
    <n v="0"/>
    <n v="0"/>
    <m/>
    <m/>
    <n v="0"/>
    <n v="0"/>
    <m/>
    <m/>
    <x v="9"/>
    <x v="3"/>
    <s v="CoastTFLs"/>
    <x v="40"/>
  </r>
  <r>
    <n v="10"/>
    <n v="1"/>
    <m/>
    <m/>
    <n v="5802528"/>
    <n v="35949456"/>
    <m/>
    <m/>
    <n v="2888240"/>
    <n v="44751168"/>
    <m/>
    <m/>
    <n v="2010608"/>
    <n v="43919104"/>
    <m/>
    <m/>
    <n v="1334480"/>
    <n v="43333616"/>
    <m/>
    <m/>
    <n v="753280"/>
    <n v="42204528"/>
    <n v="68976"/>
    <n v="41684576"/>
    <m/>
    <m/>
    <n v="72160"/>
    <n v="41624624"/>
    <m/>
    <m/>
    <n v="72768"/>
    <n v="41519232"/>
    <m/>
    <m/>
    <x v="10"/>
    <x v="0"/>
    <s v="100MileHouse"/>
    <x v="0"/>
  </r>
  <r>
    <n v="10"/>
    <n v="2"/>
    <m/>
    <m/>
    <n v="741936"/>
    <n v="3833104"/>
    <m/>
    <m/>
    <n v="858336"/>
    <n v="5652288"/>
    <m/>
    <m/>
    <n v="999312"/>
    <n v="4372560"/>
    <m/>
    <m/>
    <n v="584080"/>
    <n v="2845680"/>
    <m/>
    <m/>
    <n v="369216"/>
    <n v="2554480"/>
    <n v="112464"/>
    <n v="2325088"/>
    <m/>
    <m/>
    <n v="126528"/>
    <n v="2397968"/>
    <m/>
    <m/>
    <n v="126336"/>
    <n v="2335680"/>
    <m/>
    <m/>
    <x v="10"/>
    <x v="0"/>
    <s v="Arrow"/>
    <x v="1"/>
  </r>
  <r>
    <n v="10"/>
    <n v="3"/>
    <m/>
    <m/>
    <n v="0"/>
    <n v="0"/>
    <m/>
    <m/>
    <n v="0"/>
    <n v="0"/>
    <m/>
    <m/>
    <n v="0"/>
    <n v="0"/>
    <m/>
    <m/>
    <n v="0"/>
    <n v="0"/>
    <m/>
    <m/>
    <n v="0"/>
    <n v="0"/>
    <n v="0"/>
    <n v="0"/>
    <m/>
    <m/>
    <n v="0"/>
    <n v="0"/>
    <m/>
    <m/>
    <n v="0"/>
    <n v="0"/>
    <m/>
    <m/>
    <x v="10"/>
    <x v="1"/>
    <s v="Arrowsmith"/>
    <x v="2"/>
  </r>
  <r>
    <n v="10"/>
    <n v="4"/>
    <m/>
    <m/>
    <n v="1353680"/>
    <n v="3682432"/>
    <m/>
    <m/>
    <n v="2452032"/>
    <n v="5943072"/>
    <m/>
    <m/>
    <n v="1597872"/>
    <n v="3104416"/>
    <m/>
    <m/>
    <n v="556304"/>
    <n v="1247920"/>
    <m/>
    <m/>
    <n v="304432"/>
    <n v="888768"/>
    <n v="98032"/>
    <n v="677952"/>
    <m/>
    <m/>
    <n v="101264"/>
    <n v="688064"/>
    <m/>
    <m/>
    <n v="99696"/>
    <n v="684288"/>
    <m/>
    <m/>
    <x v="10"/>
    <x v="0"/>
    <s v="Boundary"/>
    <x v="3"/>
  </r>
  <r>
    <n v="10"/>
    <n v="5"/>
    <m/>
    <m/>
    <n v="1222352"/>
    <n v="3865664"/>
    <m/>
    <m/>
    <n v="2725888"/>
    <n v="6988064"/>
    <m/>
    <m/>
    <n v="1925136"/>
    <n v="3548160"/>
    <m/>
    <m/>
    <n v="1483232"/>
    <n v="2764672"/>
    <m/>
    <m/>
    <n v="783952"/>
    <n v="1814528"/>
    <n v="463120"/>
    <n v="1532288"/>
    <m/>
    <m/>
    <n v="563456"/>
    <n v="1831456"/>
    <m/>
    <m/>
    <n v="550592"/>
    <n v="1810736"/>
    <m/>
    <m/>
    <x v="10"/>
    <x v="0"/>
    <s v="Bulkley"/>
    <x v="4"/>
  </r>
  <r>
    <n v="10"/>
    <n v="6"/>
    <m/>
    <m/>
    <n v="37776"/>
    <n v="62544"/>
    <m/>
    <m/>
    <n v="0"/>
    <n v="352"/>
    <m/>
    <m/>
    <n v="0"/>
    <n v="352"/>
    <m/>
    <m/>
    <n v="0"/>
    <n v="352"/>
    <m/>
    <m/>
    <n v="0"/>
    <n v="352"/>
    <n v="1424"/>
    <n v="1776"/>
    <m/>
    <m/>
    <n v="1360"/>
    <n v="1712"/>
    <m/>
    <m/>
    <n v="1376"/>
    <n v="1728"/>
    <m/>
    <m/>
    <x v="10"/>
    <x v="1"/>
    <s v="Cassiar"/>
    <x v="5"/>
  </r>
  <r>
    <n v="10"/>
    <n v="7"/>
    <m/>
    <m/>
    <n v="14016"/>
    <n v="24304"/>
    <m/>
    <m/>
    <n v="6800"/>
    <n v="11408"/>
    <m/>
    <m/>
    <n v="4080"/>
    <n v="5152"/>
    <m/>
    <m/>
    <n v="1504"/>
    <n v="1648"/>
    <m/>
    <m/>
    <n v="336"/>
    <n v="336"/>
    <n v="0"/>
    <n v="0"/>
    <m/>
    <m/>
    <n v="0"/>
    <n v="1856"/>
    <m/>
    <m/>
    <n v="0"/>
    <n v="1664"/>
    <m/>
    <m/>
    <x v="10"/>
    <x v="1"/>
    <s v="Cranberry"/>
    <x v="6"/>
  </r>
  <r>
    <n v="10"/>
    <n v="8"/>
    <m/>
    <m/>
    <n v="2867600"/>
    <n v="9640416"/>
    <m/>
    <m/>
    <n v="4137376"/>
    <n v="12465136"/>
    <m/>
    <m/>
    <n v="2601168"/>
    <n v="6816304"/>
    <m/>
    <m/>
    <n v="813392"/>
    <n v="3328096"/>
    <m/>
    <m/>
    <n v="743936"/>
    <n v="3562720"/>
    <n v="287664"/>
    <n v="3080032"/>
    <m/>
    <m/>
    <n v="348336"/>
    <n v="3123808"/>
    <m/>
    <m/>
    <n v="342224"/>
    <n v="3141184"/>
    <m/>
    <m/>
    <x v="10"/>
    <x v="0"/>
    <s v="Cranbrook"/>
    <x v="7"/>
  </r>
  <r>
    <n v="10"/>
    <n v="9"/>
    <m/>
    <m/>
    <n v="904576"/>
    <n v="2062304"/>
    <m/>
    <m/>
    <n v="2923840"/>
    <n v="4469392"/>
    <m/>
    <m/>
    <n v="1644688"/>
    <n v="2758000"/>
    <m/>
    <m/>
    <n v="4307072"/>
    <n v="10565056"/>
    <m/>
    <m/>
    <n v="1893952"/>
    <n v="5729536"/>
    <n v="1608112"/>
    <n v="6025680"/>
    <m/>
    <m/>
    <n v="1892016"/>
    <n v="8007616"/>
    <m/>
    <m/>
    <n v="1862192"/>
    <n v="8009312"/>
    <m/>
    <m/>
    <x v="10"/>
    <x v="0"/>
    <s v="DawsonCreek"/>
    <x v="8"/>
  </r>
  <r>
    <n v="10"/>
    <n v="10"/>
    <m/>
    <m/>
    <n v="0"/>
    <n v="0"/>
    <m/>
    <m/>
    <n v="0"/>
    <n v="0"/>
    <m/>
    <m/>
    <n v="0"/>
    <n v="0"/>
    <m/>
    <m/>
    <n v="0"/>
    <n v="0"/>
    <m/>
    <m/>
    <n v="0"/>
    <n v="0"/>
    <n v="0"/>
    <n v="0"/>
    <m/>
    <m/>
    <n v="4832"/>
    <n v="4992"/>
    <m/>
    <m/>
    <n v="5344"/>
    <n v="5488"/>
    <m/>
    <m/>
    <x v="10"/>
    <x v="1"/>
    <s v="FortNelson"/>
    <x v="9"/>
  </r>
  <r>
    <n v="10"/>
    <n v="11"/>
    <m/>
    <m/>
    <n v="12992"/>
    <n v="48272"/>
    <m/>
    <m/>
    <n v="109408"/>
    <n v="222448"/>
    <m/>
    <m/>
    <n v="76752"/>
    <n v="206720"/>
    <m/>
    <m/>
    <n v="83616"/>
    <n v="241664"/>
    <m/>
    <m/>
    <n v="57856"/>
    <n v="216128"/>
    <n v="23824"/>
    <n v="184496"/>
    <m/>
    <m/>
    <n v="30992"/>
    <n v="189392"/>
    <m/>
    <m/>
    <n v="27296"/>
    <n v="186896"/>
    <m/>
    <m/>
    <x v="10"/>
    <x v="1"/>
    <s v="Fraser"/>
    <x v="10"/>
  </r>
  <r>
    <n v="10"/>
    <n v="12"/>
    <m/>
    <m/>
    <n v="10419872"/>
    <n v="56834240"/>
    <m/>
    <m/>
    <n v="11385968"/>
    <n v="81076480"/>
    <m/>
    <m/>
    <n v="10874816"/>
    <n v="62869008"/>
    <m/>
    <m/>
    <n v="9257232"/>
    <n v="65029392"/>
    <m/>
    <m/>
    <n v="4513728"/>
    <n v="53696672"/>
    <n v="4785120"/>
    <n v="55019680"/>
    <m/>
    <m/>
    <n v="6162128"/>
    <n v="61393904"/>
    <m/>
    <m/>
    <n v="6181584"/>
    <n v="61303472"/>
    <m/>
    <m/>
    <x v="10"/>
    <x v="0"/>
    <s v="FtStJames"/>
    <x v="11"/>
  </r>
  <r>
    <n v="10"/>
    <n v="13"/>
    <m/>
    <m/>
    <n v="184464"/>
    <n v="381072"/>
    <m/>
    <m/>
    <n v="654000"/>
    <n v="896816"/>
    <m/>
    <m/>
    <n v="224304"/>
    <n v="295152"/>
    <m/>
    <m/>
    <n v="556512"/>
    <n v="744128"/>
    <m/>
    <m/>
    <n v="475360"/>
    <n v="706960"/>
    <n v="1050816"/>
    <n v="1281856"/>
    <m/>
    <m/>
    <n v="1208224"/>
    <n v="1679152"/>
    <m/>
    <m/>
    <n v="1223840"/>
    <n v="1692256"/>
    <m/>
    <m/>
    <x v="10"/>
    <x v="1"/>
    <s v="FtStJohn"/>
    <x v="12"/>
  </r>
  <r>
    <n v="10"/>
    <n v="14"/>
    <m/>
    <m/>
    <n v="450832"/>
    <n v="1914080"/>
    <m/>
    <m/>
    <n v="668992"/>
    <n v="2964240"/>
    <m/>
    <m/>
    <n v="582016"/>
    <n v="2091520"/>
    <m/>
    <m/>
    <n v="208944"/>
    <n v="1141920"/>
    <m/>
    <m/>
    <n v="133632"/>
    <n v="1094352"/>
    <n v="43312"/>
    <n v="1033696"/>
    <m/>
    <m/>
    <n v="48736"/>
    <n v="1034064"/>
    <m/>
    <m/>
    <n v="41280"/>
    <n v="988768"/>
    <m/>
    <m/>
    <x v="10"/>
    <x v="0"/>
    <s v="Golden"/>
    <x v="13"/>
  </r>
  <r>
    <n v="10"/>
    <n v="15"/>
    <m/>
    <m/>
    <n v="1047408"/>
    <n v="3782272"/>
    <m/>
    <m/>
    <n v="1630016"/>
    <n v="5539136"/>
    <m/>
    <m/>
    <n v="1282880"/>
    <n v="3452416"/>
    <m/>
    <m/>
    <n v="704448"/>
    <n v="2038736"/>
    <m/>
    <m/>
    <n v="342720"/>
    <n v="1744432"/>
    <n v="209584"/>
    <n v="1613392"/>
    <m/>
    <m/>
    <n v="211088"/>
    <n v="1620464"/>
    <m/>
    <m/>
    <n v="220192"/>
    <n v="1600912"/>
    <m/>
    <m/>
    <x v="10"/>
    <x v="0"/>
    <s v="Invermere"/>
    <x v="14"/>
  </r>
  <r>
    <n v="10"/>
    <n v="16"/>
    <m/>
    <m/>
    <n v="1808"/>
    <n v="2640"/>
    <m/>
    <m/>
    <n v="1664"/>
    <n v="4736"/>
    <m/>
    <m/>
    <n v="6928"/>
    <n v="11184"/>
    <m/>
    <m/>
    <n v="2704"/>
    <n v="3792"/>
    <m/>
    <m/>
    <n v="16864"/>
    <n v="34336"/>
    <n v="4256"/>
    <n v="20608"/>
    <m/>
    <m/>
    <n v="6576"/>
    <n v="25680"/>
    <m/>
    <m/>
    <n v="6080"/>
    <n v="23744"/>
    <m/>
    <m/>
    <x v="10"/>
    <x v="1"/>
    <s v="Kalum"/>
    <x v="15"/>
  </r>
  <r>
    <n v="10"/>
    <n v="17"/>
    <m/>
    <m/>
    <n v="5475024"/>
    <n v="27215440"/>
    <m/>
    <m/>
    <n v="5468480"/>
    <n v="39342976"/>
    <m/>
    <m/>
    <n v="4705040"/>
    <n v="37013376"/>
    <m/>
    <m/>
    <n v="3903184"/>
    <n v="35539360"/>
    <m/>
    <m/>
    <n v="1989504"/>
    <n v="30762048"/>
    <n v="395824"/>
    <n v="28932160"/>
    <m/>
    <m/>
    <n v="425024"/>
    <n v="28824720"/>
    <m/>
    <m/>
    <n v="393312"/>
    <n v="28774928"/>
    <m/>
    <m/>
    <x v="10"/>
    <x v="0"/>
    <s v="Kamloops"/>
    <x v="16"/>
  </r>
  <r>
    <n v="10"/>
    <n v="18"/>
    <m/>
    <m/>
    <n v="0"/>
    <n v="0"/>
    <m/>
    <m/>
    <n v="0"/>
    <n v="0"/>
    <m/>
    <m/>
    <n v="0"/>
    <n v="0"/>
    <m/>
    <m/>
    <n v="0"/>
    <n v="0"/>
    <m/>
    <m/>
    <n v="0"/>
    <n v="0"/>
    <n v="0"/>
    <n v="0"/>
    <m/>
    <m/>
    <n v="0"/>
    <n v="0"/>
    <m/>
    <m/>
    <n v="0"/>
    <n v="0"/>
    <m/>
    <m/>
    <x v="10"/>
    <x v="1"/>
    <s v="Kingcome"/>
    <x v="17"/>
  </r>
  <r>
    <n v="10"/>
    <n v="19"/>
    <m/>
    <m/>
    <n v="62128"/>
    <n v="136464"/>
    <m/>
    <m/>
    <n v="305552"/>
    <n v="560592"/>
    <m/>
    <m/>
    <n v="129728"/>
    <n v="171744"/>
    <m/>
    <m/>
    <n v="50768"/>
    <n v="69424"/>
    <m/>
    <m/>
    <n v="21792"/>
    <n v="32000"/>
    <n v="18160"/>
    <n v="26416"/>
    <m/>
    <m/>
    <n v="26352"/>
    <n v="132064"/>
    <m/>
    <m/>
    <n v="29344"/>
    <n v="122672"/>
    <m/>
    <m/>
    <x v="10"/>
    <x v="1"/>
    <s v="Kispiox"/>
    <x v="18"/>
  </r>
  <r>
    <n v="10"/>
    <n v="20"/>
    <m/>
    <m/>
    <n v="1196752"/>
    <n v="4069856"/>
    <m/>
    <m/>
    <n v="2009792"/>
    <n v="6431584"/>
    <m/>
    <m/>
    <n v="1428560"/>
    <n v="4106272"/>
    <m/>
    <m/>
    <n v="709632"/>
    <n v="2413888"/>
    <m/>
    <m/>
    <n v="467168"/>
    <n v="2322416"/>
    <n v="229632"/>
    <n v="2106112"/>
    <m/>
    <m/>
    <n v="248960"/>
    <n v="2123280"/>
    <m/>
    <m/>
    <n v="247200"/>
    <n v="2125216"/>
    <m/>
    <m/>
    <x v="10"/>
    <x v="0"/>
    <s v="KootenayLake"/>
    <x v="19"/>
  </r>
  <r>
    <n v="10"/>
    <n v="21"/>
    <m/>
    <m/>
    <n v="4700976"/>
    <n v="46402768"/>
    <m/>
    <m/>
    <n v="1972976"/>
    <n v="58069184"/>
    <m/>
    <m/>
    <n v="1775168"/>
    <n v="56177184"/>
    <m/>
    <m/>
    <n v="1418576"/>
    <n v="55603408"/>
    <m/>
    <m/>
    <n v="512256"/>
    <n v="52438592"/>
    <n v="744896"/>
    <n v="53124880"/>
    <m/>
    <m/>
    <n v="643664"/>
    <n v="54123888"/>
    <m/>
    <m/>
    <n v="637008"/>
    <n v="53815040"/>
    <m/>
    <m/>
    <x v="10"/>
    <x v="0"/>
    <s v="Lakes"/>
    <x v="20"/>
  </r>
  <r>
    <n v="10"/>
    <n v="22"/>
    <m/>
    <m/>
    <n v="1416016"/>
    <n v="3987984"/>
    <m/>
    <m/>
    <n v="2934448"/>
    <n v="9021024"/>
    <m/>
    <m/>
    <n v="2947632"/>
    <n v="8652672"/>
    <m/>
    <m/>
    <n v="2860064"/>
    <n v="7822864"/>
    <m/>
    <m/>
    <n v="1556912"/>
    <n v="5406832"/>
    <n v="705696"/>
    <n v="4633760"/>
    <m/>
    <m/>
    <n v="770416"/>
    <n v="4660432"/>
    <m/>
    <m/>
    <n v="763328"/>
    <n v="4624000"/>
    <m/>
    <m/>
    <x v="10"/>
    <x v="0"/>
    <s v="Lillooet"/>
    <x v="21"/>
  </r>
  <r>
    <n v="10"/>
    <n v="23"/>
    <m/>
    <m/>
    <n v="6663360"/>
    <n v="16391392"/>
    <m/>
    <m/>
    <n v="13736976"/>
    <n v="32920896"/>
    <m/>
    <m/>
    <n v="10542464"/>
    <n v="27380032"/>
    <m/>
    <m/>
    <n v="7919664"/>
    <n v="21625296"/>
    <m/>
    <m/>
    <n v="4836480"/>
    <n v="15646912"/>
    <n v="21396688"/>
    <n v="33342960"/>
    <m/>
    <m/>
    <n v="21213136"/>
    <n v="40010208"/>
    <m/>
    <m/>
    <n v="21203376"/>
    <n v="40152080"/>
    <m/>
    <m/>
    <x v="10"/>
    <x v="0"/>
    <s v="Mackenzie"/>
    <x v="22"/>
  </r>
  <r>
    <n v="10"/>
    <n v="24"/>
    <m/>
    <m/>
    <n v="6878064"/>
    <n v="26290736"/>
    <m/>
    <m/>
    <n v="9850016"/>
    <n v="33735744"/>
    <m/>
    <m/>
    <n v="9058208"/>
    <n v="26997552"/>
    <m/>
    <m/>
    <n v="7752048"/>
    <n v="23595936"/>
    <m/>
    <m/>
    <n v="4822272"/>
    <n v="18290832"/>
    <n v="3313488"/>
    <n v="16671168"/>
    <m/>
    <m/>
    <n v="3437088"/>
    <n v="16777328"/>
    <m/>
    <m/>
    <n v="3379968"/>
    <n v="16601040"/>
    <m/>
    <m/>
    <x v="10"/>
    <x v="0"/>
    <s v="Merritt"/>
    <x v="23"/>
  </r>
  <r>
    <n v="10"/>
    <n v="25"/>
    <m/>
    <m/>
    <n v="0"/>
    <n v="0"/>
    <m/>
    <m/>
    <n v="4464"/>
    <n v="28976"/>
    <m/>
    <m/>
    <n v="6864"/>
    <n v="33456"/>
    <m/>
    <m/>
    <n v="736"/>
    <n v="22000"/>
    <m/>
    <m/>
    <n v="32"/>
    <n v="27904"/>
    <n v="0"/>
    <n v="21824"/>
    <m/>
    <m/>
    <n v="0"/>
    <n v="21808"/>
    <m/>
    <m/>
    <n v="0"/>
    <n v="29344"/>
    <m/>
    <m/>
    <x v="10"/>
    <x v="1"/>
    <s v="MidCoast"/>
    <x v="24"/>
  </r>
  <r>
    <n v="10"/>
    <n v="26"/>
    <m/>
    <m/>
    <n v="5700768"/>
    <n v="23063040"/>
    <m/>
    <m/>
    <n v="6034720"/>
    <n v="40326784"/>
    <m/>
    <m/>
    <n v="5959168"/>
    <n v="34869072"/>
    <m/>
    <m/>
    <n v="5954960"/>
    <n v="31208352"/>
    <m/>
    <m/>
    <n v="4812912"/>
    <n v="31013472"/>
    <n v="2102672"/>
    <n v="28640688"/>
    <m/>
    <m/>
    <n v="2259824"/>
    <n v="29210976"/>
    <m/>
    <m/>
    <n v="2205392"/>
    <n v="29125248"/>
    <m/>
    <m/>
    <x v="10"/>
    <x v="0"/>
    <s v="Morice"/>
    <x v="25"/>
  </r>
  <r>
    <n v="10"/>
    <n v="27"/>
    <m/>
    <m/>
    <n v="17280"/>
    <n v="38240"/>
    <m/>
    <m/>
    <n v="23344"/>
    <n v="47216"/>
    <m/>
    <m/>
    <n v="3584"/>
    <n v="8912"/>
    <m/>
    <m/>
    <n v="1568"/>
    <n v="6016"/>
    <m/>
    <m/>
    <n v="144"/>
    <n v="5120"/>
    <n v="0"/>
    <n v="4000"/>
    <m/>
    <m/>
    <n v="0"/>
    <n v="5008"/>
    <m/>
    <m/>
    <n v="0"/>
    <n v="5008"/>
    <m/>
    <m/>
    <x v="10"/>
    <x v="1"/>
    <s v="Nass"/>
    <x v="26"/>
  </r>
  <r>
    <n v="10"/>
    <n v="28"/>
    <m/>
    <m/>
    <n v="0"/>
    <n v="0"/>
    <m/>
    <m/>
    <n v="0"/>
    <n v="0"/>
    <m/>
    <m/>
    <n v="0"/>
    <n v="0"/>
    <m/>
    <m/>
    <n v="0"/>
    <n v="0"/>
    <m/>
    <m/>
    <n v="0"/>
    <n v="0"/>
    <n v="0"/>
    <n v="0"/>
    <m/>
    <m/>
    <n v="0"/>
    <n v="0"/>
    <m/>
    <m/>
    <n v="0"/>
    <n v="0"/>
    <m/>
    <m/>
    <x v="10"/>
    <x v="1"/>
    <s v="NorthCoast"/>
    <x v="27"/>
  </r>
  <r>
    <n v="10"/>
    <n v="29"/>
    <m/>
    <m/>
    <n v="5396000"/>
    <n v="18100448"/>
    <m/>
    <m/>
    <n v="8176784"/>
    <n v="23439200"/>
    <m/>
    <m/>
    <n v="6572400"/>
    <n v="16652512"/>
    <m/>
    <m/>
    <n v="4525456"/>
    <n v="12647264"/>
    <m/>
    <m/>
    <n v="2400864"/>
    <n v="9424272"/>
    <n v="1196048"/>
    <n v="8290624"/>
    <m/>
    <m/>
    <n v="1310624"/>
    <n v="8367536"/>
    <m/>
    <m/>
    <n v="1269744"/>
    <n v="8114480"/>
    <m/>
    <m/>
    <x v="10"/>
    <x v="0"/>
    <s v="Okanagan"/>
    <x v="28"/>
  </r>
  <r>
    <n v="10"/>
    <n v="30"/>
    <m/>
    <m/>
    <n v="5729072"/>
    <n v="51669136"/>
    <m/>
    <m/>
    <n v="2924128"/>
    <n v="57163328"/>
    <m/>
    <m/>
    <n v="2795216"/>
    <n v="52880272"/>
    <m/>
    <m/>
    <n v="1821440"/>
    <n v="51062992"/>
    <m/>
    <m/>
    <n v="214864"/>
    <n v="46582560"/>
    <n v="197520"/>
    <n v="46835584"/>
    <m/>
    <m/>
    <n v="191536"/>
    <n v="49056832"/>
    <m/>
    <m/>
    <n v="172608"/>
    <n v="48948064"/>
    <m/>
    <m/>
    <x v="10"/>
    <x v="0"/>
    <s v="PrinceGeorge"/>
    <x v="29"/>
  </r>
  <r>
    <n v="10"/>
    <n v="31"/>
    <m/>
    <m/>
    <n v="0"/>
    <n v="0"/>
    <m/>
    <m/>
    <n v="0"/>
    <n v="0"/>
    <m/>
    <m/>
    <n v="0"/>
    <n v="0"/>
    <m/>
    <m/>
    <n v="0"/>
    <n v="0"/>
    <m/>
    <m/>
    <n v="0"/>
    <n v="0"/>
    <n v="0"/>
    <n v="0"/>
    <m/>
    <m/>
    <n v="0"/>
    <n v="0"/>
    <m/>
    <m/>
    <n v="0"/>
    <n v="0"/>
    <m/>
    <m/>
    <x v="10"/>
    <x v="1"/>
    <s v="QueenCharlotte"/>
    <x v="30"/>
  </r>
  <r>
    <n v="10"/>
    <n v="32"/>
    <m/>
    <m/>
    <n v="3417648"/>
    <n v="93211840"/>
    <m/>
    <m/>
    <n v="648880"/>
    <n v="91648480"/>
    <m/>
    <m/>
    <n v="628416"/>
    <n v="90888288"/>
    <m/>
    <m/>
    <n v="538912"/>
    <n v="90839472"/>
    <m/>
    <m/>
    <n v="102784"/>
    <n v="89630384"/>
    <n v="125296"/>
    <n v="89656496"/>
    <m/>
    <m/>
    <n v="126448"/>
    <n v="89745968"/>
    <m/>
    <m/>
    <n v="126368"/>
    <n v="89674544"/>
    <m/>
    <m/>
    <x v="10"/>
    <x v="0"/>
    <s v="Quesnel"/>
    <x v="31"/>
  </r>
  <r>
    <n v="10"/>
    <n v="33"/>
    <m/>
    <m/>
    <n v="1552"/>
    <n v="5248"/>
    <m/>
    <m/>
    <n v="19088"/>
    <n v="38096"/>
    <m/>
    <m/>
    <n v="9216"/>
    <n v="21280"/>
    <m/>
    <m/>
    <n v="7136"/>
    <n v="12832"/>
    <m/>
    <m/>
    <n v="5072"/>
    <n v="10560"/>
    <n v="1184"/>
    <n v="7376"/>
    <m/>
    <m/>
    <n v="1920"/>
    <n v="7744"/>
    <m/>
    <m/>
    <n v="1616"/>
    <n v="7696"/>
    <m/>
    <m/>
    <x v="10"/>
    <x v="1"/>
    <s v="Revelstoke"/>
    <x v="32"/>
  </r>
  <r>
    <n v="10"/>
    <n v="34"/>
    <m/>
    <m/>
    <n v="599392"/>
    <n v="2288624"/>
    <m/>
    <m/>
    <n v="1009248"/>
    <n v="3089888"/>
    <m/>
    <m/>
    <n v="724464"/>
    <n v="2261024"/>
    <m/>
    <m/>
    <n v="641792"/>
    <n v="2033184"/>
    <m/>
    <m/>
    <n v="446368"/>
    <n v="1781152"/>
    <n v="342576"/>
    <n v="1688256"/>
    <m/>
    <m/>
    <n v="371920"/>
    <n v="1728432"/>
    <m/>
    <m/>
    <n v="356080"/>
    <n v="1700896"/>
    <m/>
    <m/>
    <x v="10"/>
    <x v="0"/>
    <s v="RobsonValley"/>
    <x v="33"/>
  </r>
  <r>
    <n v="10"/>
    <n v="35"/>
    <m/>
    <m/>
    <n v="4368"/>
    <n v="28848"/>
    <m/>
    <m/>
    <n v="51408"/>
    <n v="255504"/>
    <m/>
    <m/>
    <n v="53328"/>
    <n v="349248"/>
    <m/>
    <m/>
    <n v="35824"/>
    <n v="313712"/>
    <m/>
    <m/>
    <n v="19968"/>
    <n v="290000"/>
    <n v="4736"/>
    <n v="284768"/>
    <m/>
    <m/>
    <n v="5968"/>
    <n v="265968"/>
    <m/>
    <m/>
    <n v="7616"/>
    <n v="271280"/>
    <m/>
    <m/>
    <x v="10"/>
    <x v="1"/>
    <s v="Soo"/>
    <x v="34"/>
  </r>
  <r>
    <n v="10"/>
    <n v="36"/>
    <m/>
    <m/>
    <n v="0"/>
    <n v="0"/>
    <m/>
    <m/>
    <n v="0"/>
    <n v="0"/>
    <m/>
    <m/>
    <n v="0"/>
    <n v="0"/>
    <m/>
    <m/>
    <n v="0"/>
    <n v="0"/>
    <m/>
    <m/>
    <n v="0"/>
    <n v="0"/>
    <n v="0"/>
    <n v="0"/>
    <m/>
    <m/>
    <n v="0"/>
    <n v="0"/>
    <m/>
    <m/>
    <n v="0"/>
    <n v="0"/>
    <m/>
    <m/>
    <x v="10"/>
    <x v="1"/>
    <s v="Strathcona"/>
    <x v="35"/>
  </r>
  <r>
    <n v="10"/>
    <n v="37"/>
    <m/>
    <m/>
    <n v="0"/>
    <n v="0"/>
    <m/>
    <m/>
    <n v="208"/>
    <n v="368"/>
    <m/>
    <m/>
    <n v="2336"/>
    <n v="2576"/>
    <m/>
    <m/>
    <n v="944"/>
    <n v="1296"/>
    <m/>
    <m/>
    <n v="32"/>
    <n v="224"/>
    <n v="0"/>
    <n v="176"/>
    <m/>
    <m/>
    <n v="0"/>
    <n v="192"/>
    <m/>
    <m/>
    <n v="0"/>
    <n v="176"/>
    <m/>
    <m/>
    <x v="10"/>
    <x v="1"/>
    <s v="SunshineCoast"/>
    <x v="36"/>
  </r>
  <r>
    <n v="10"/>
    <n v="38"/>
    <m/>
    <m/>
    <n v="4907056"/>
    <n v="75512416"/>
    <m/>
    <m/>
    <n v="1288624"/>
    <n v="78326000"/>
    <m/>
    <m/>
    <n v="1302592"/>
    <n v="74149088"/>
    <m/>
    <m/>
    <n v="884464"/>
    <n v="73596496"/>
    <m/>
    <m/>
    <n v="58928"/>
    <n v="70276048"/>
    <n v="198784"/>
    <n v="70811744"/>
    <m/>
    <m/>
    <n v="169904"/>
    <n v="71584096"/>
    <m/>
    <m/>
    <n v="175456"/>
    <n v="71302848"/>
    <m/>
    <m/>
    <x v="10"/>
    <x v="0"/>
    <s v="Vanderhoof"/>
    <x v="37"/>
  </r>
  <r>
    <n v="10"/>
    <n v="39"/>
    <m/>
    <m/>
    <n v="11289520"/>
    <n v="90903296"/>
    <m/>
    <m/>
    <n v="9766240"/>
    <n v="98015488"/>
    <m/>
    <m/>
    <n v="9292000"/>
    <n v="98514960"/>
    <m/>
    <m/>
    <n v="8559568"/>
    <n v="101282384"/>
    <m/>
    <m/>
    <n v="2964160"/>
    <n v="87143024"/>
    <n v="1993808"/>
    <n v="86576480"/>
    <m/>
    <m/>
    <n v="1996496"/>
    <n v="86599568"/>
    <m/>
    <m/>
    <n v="1998336"/>
    <n v="86195216"/>
    <m/>
    <m/>
    <x v="10"/>
    <x v="0"/>
    <s v="WilliamsLake"/>
    <x v="38"/>
  </r>
  <r>
    <n v="10"/>
    <n v="40"/>
    <m/>
    <m/>
    <n v="51808"/>
    <n v="1616304"/>
    <m/>
    <m/>
    <n v="10944"/>
    <n v="1659200"/>
    <m/>
    <m/>
    <n v="9888"/>
    <n v="1569504"/>
    <m/>
    <m/>
    <n v="5888"/>
    <n v="1548976"/>
    <m/>
    <m/>
    <n v="768"/>
    <n v="1505968"/>
    <n v="0"/>
    <n v="1554144"/>
    <m/>
    <m/>
    <n v="0"/>
    <n v="1554000"/>
    <m/>
    <m/>
    <n v="0"/>
    <n v="1448608"/>
    <m/>
    <m/>
    <x v="10"/>
    <x v="2"/>
    <s v="InteriorTFLs"/>
    <x v="39"/>
  </r>
  <r>
    <n v="10"/>
    <n v="40"/>
    <m/>
    <m/>
    <n v="785056"/>
    <n v="13365760"/>
    <m/>
    <m/>
    <n v="77600"/>
    <n v="15129408"/>
    <m/>
    <m/>
    <n v="75680"/>
    <n v="14335136"/>
    <m/>
    <m/>
    <n v="57808"/>
    <n v="13848048"/>
    <m/>
    <m/>
    <n v="19408"/>
    <n v="13163616"/>
    <n v="0"/>
    <n v="13371376"/>
    <m/>
    <m/>
    <n v="0"/>
    <n v="13291760"/>
    <m/>
    <m/>
    <n v="0"/>
    <n v="12969408"/>
    <m/>
    <m/>
    <x v="10"/>
    <x v="2"/>
    <s v="InteriorTFLs"/>
    <x v="39"/>
  </r>
  <r>
    <n v="10"/>
    <n v="40"/>
    <m/>
    <m/>
    <n v="206160"/>
    <n v="3027360"/>
    <m/>
    <m/>
    <n v="16816"/>
    <n v="3407088"/>
    <m/>
    <m/>
    <n v="18288"/>
    <n v="3154304"/>
    <m/>
    <m/>
    <n v="11344"/>
    <n v="3116992"/>
    <m/>
    <m/>
    <n v="2912"/>
    <n v="2781808"/>
    <n v="0"/>
    <n v="2884544"/>
    <m/>
    <m/>
    <n v="0"/>
    <n v="2895984"/>
    <m/>
    <m/>
    <n v="0"/>
    <n v="2816112"/>
    <m/>
    <m/>
    <x v="10"/>
    <x v="2"/>
    <s v="InteriorTFLs"/>
    <x v="39"/>
  </r>
  <r>
    <n v="10"/>
    <n v="40"/>
    <m/>
    <m/>
    <n v="160"/>
    <n v="160"/>
    <m/>
    <m/>
    <n v="208"/>
    <n v="2608"/>
    <m/>
    <m/>
    <n v="4112"/>
    <n v="4272"/>
    <m/>
    <m/>
    <n v="0"/>
    <n v="0"/>
    <m/>
    <m/>
    <n v="352"/>
    <n v="3776"/>
    <n v="0"/>
    <n v="3424"/>
    <m/>
    <m/>
    <n v="0"/>
    <n v="5680"/>
    <m/>
    <m/>
    <n v="0"/>
    <n v="3424"/>
    <m/>
    <m/>
    <x v="10"/>
    <x v="2"/>
    <s v="InteriorTFLs"/>
    <x v="39"/>
  </r>
  <r>
    <n v="10"/>
    <n v="40"/>
    <m/>
    <m/>
    <n v="5840"/>
    <n v="11904"/>
    <m/>
    <m/>
    <n v="24432"/>
    <n v="76752"/>
    <m/>
    <m/>
    <n v="12880"/>
    <n v="37120"/>
    <m/>
    <m/>
    <n v="12368"/>
    <n v="49936"/>
    <m/>
    <m/>
    <n v="10000"/>
    <n v="46528"/>
    <n v="16"/>
    <n v="40896"/>
    <m/>
    <m/>
    <n v="16"/>
    <n v="37632"/>
    <m/>
    <m/>
    <n v="16"/>
    <n v="44096"/>
    <m/>
    <m/>
    <x v="10"/>
    <x v="2"/>
    <s v="InteriorTFLs"/>
    <x v="39"/>
  </r>
  <r>
    <n v="10"/>
    <n v="40"/>
    <m/>
    <m/>
    <n v="0"/>
    <n v="0"/>
    <m/>
    <m/>
    <n v="64"/>
    <n v="112"/>
    <m/>
    <m/>
    <n v="0"/>
    <n v="0"/>
    <m/>
    <m/>
    <n v="64"/>
    <n v="64"/>
    <m/>
    <m/>
    <n v="48"/>
    <n v="96"/>
    <n v="128"/>
    <n v="176"/>
    <m/>
    <m/>
    <n v="128"/>
    <n v="176"/>
    <m/>
    <m/>
    <n v="128"/>
    <n v="176"/>
    <m/>
    <m/>
    <x v="10"/>
    <x v="2"/>
    <s v="InteriorTFLs"/>
    <x v="39"/>
  </r>
  <r>
    <n v="10"/>
    <n v="40"/>
    <m/>
    <m/>
    <n v="0"/>
    <n v="0"/>
    <m/>
    <m/>
    <n v="4816"/>
    <n v="10960"/>
    <m/>
    <m/>
    <n v="2816"/>
    <n v="5232"/>
    <m/>
    <m/>
    <n v="1056"/>
    <n v="2192"/>
    <m/>
    <m/>
    <n v="7280"/>
    <n v="12272"/>
    <n v="3840"/>
    <n v="8832"/>
    <m/>
    <m/>
    <n v="5584"/>
    <n v="12784"/>
    <m/>
    <m/>
    <n v="6144"/>
    <n v="13344"/>
    <m/>
    <m/>
    <x v="10"/>
    <x v="2"/>
    <s v="InteriorTFLs"/>
    <x v="39"/>
  </r>
  <r>
    <n v="10"/>
    <n v="40"/>
    <m/>
    <m/>
    <n v="211616"/>
    <n v="484560"/>
    <m/>
    <m/>
    <n v="156944"/>
    <n v="241104"/>
    <m/>
    <m/>
    <n v="67520"/>
    <n v="93024"/>
    <m/>
    <m/>
    <n v="21184"/>
    <n v="35808"/>
    <m/>
    <m/>
    <n v="6208"/>
    <n v="15200"/>
    <n v="7936"/>
    <n v="15008"/>
    <m/>
    <m/>
    <n v="7584"/>
    <n v="17568"/>
    <m/>
    <m/>
    <n v="7856"/>
    <n v="16240"/>
    <m/>
    <m/>
    <x v="10"/>
    <x v="2"/>
    <s v="InteriorTFLs"/>
    <x v="39"/>
  </r>
  <r>
    <n v="10"/>
    <n v="40"/>
    <m/>
    <m/>
    <n v="135680"/>
    <n v="851152"/>
    <m/>
    <m/>
    <n v="67712"/>
    <n v="909280"/>
    <m/>
    <m/>
    <n v="76864"/>
    <n v="891424"/>
    <m/>
    <m/>
    <n v="33168"/>
    <n v="799504"/>
    <m/>
    <m/>
    <n v="8192"/>
    <n v="760608"/>
    <n v="16352"/>
    <n v="753968"/>
    <m/>
    <m/>
    <n v="14352"/>
    <n v="788608"/>
    <m/>
    <m/>
    <n v="10000"/>
    <n v="743280"/>
    <m/>
    <m/>
    <x v="10"/>
    <x v="2"/>
    <s v="InteriorTFLs"/>
    <x v="39"/>
  </r>
  <r>
    <n v="10"/>
    <n v="40"/>
    <m/>
    <m/>
    <n v="558960"/>
    <n v="2052464"/>
    <m/>
    <m/>
    <n v="537600"/>
    <n v="4170672"/>
    <m/>
    <m/>
    <n v="380432"/>
    <n v="3541984"/>
    <m/>
    <m/>
    <n v="281712"/>
    <n v="3384256"/>
    <m/>
    <m/>
    <n v="151200"/>
    <n v="2981840"/>
    <n v="12032"/>
    <n v="2836352"/>
    <m/>
    <m/>
    <n v="13184"/>
    <n v="2815968"/>
    <m/>
    <m/>
    <n v="11472"/>
    <n v="2787456"/>
    <m/>
    <m/>
    <x v="10"/>
    <x v="2"/>
    <s v="InteriorTFLs"/>
    <x v="39"/>
  </r>
  <r>
    <n v="10"/>
    <n v="40"/>
    <m/>
    <m/>
    <n v="95216"/>
    <n v="586848"/>
    <m/>
    <m/>
    <n v="73376"/>
    <n v="749248"/>
    <m/>
    <m/>
    <n v="73392"/>
    <n v="638752"/>
    <m/>
    <m/>
    <n v="30208"/>
    <n v="566224"/>
    <m/>
    <m/>
    <n v="31696"/>
    <n v="568064"/>
    <n v="12656"/>
    <n v="554720"/>
    <m/>
    <m/>
    <n v="13760"/>
    <n v="553216"/>
    <m/>
    <m/>
    <n v="12384"/>
    <n v="542000"/>
    <m/>
    <m/>
    <x v="10"/>
    <x v="2"/>
    <s v="InteriorTFLs"/>
    <x v="39"/>
  </r>
  <r>
    <n v="10"/>
    <n v="40"/>
    <m/>
    <m/>
    <n v="269552"/>
    <n v="647408"/>
    <m/>
    <m/>
    <n v="580912"/>
    <n v="1194080"/>
    <m/>
    <m/>
    <n v="315968"/>
    <n v="463568"/>
    <m/>
    <m/>
    <n v="112528"/>
    <n v="189584"/>
    <m/>
    <m/>
    <n v="47280"/>
    <n v="108128"/>
    <n v="13504"/>
    <n v="67280"/>
    <m/>
    <m/>
    <n v="12640"/>
    <n v="65696"/>
    <m/>
    <m/>
    <n v="12496"/>
    <n v="72496"/>
    <m/>
    <m/>
    <x v="10"/>
    <x v="2"/>
    <s v="InteriorTFLs"/>
    <x v="39"/>
  </r>
  <r>
    <n v="10"/>
    <n v="40"/>
    <m/>
    <m/>
    <n v="251632"/>
    <n v="1497472"/>
    <m/>
    <m/>
    <n v="182768"/>
    <n v="2199920"/>
    <m/>
    <m/>
    <n v="162304"/>
    <n v="1908112"/>
    <m/>
    <m/>
    <n v="107376"/>
    <n v="1710192"/>
    <m/>
    <m/>
    <n v="50480"/>
    <n v="1528240"/>
    <n v="14368"/>
    <n v="1542288"/>
    <m/>
    <m/>
    <n v="18656"/>
    <n v="1525632"/>
    <m/>
    <m/>
    <n v="14128"/>
    <n v="1447568"/>
    <m/>
    <m/>
    <x v="10"/>
    <x v="2"/>
    <s v="InteriorTFLs"/>
    <x v="39"/>
  </r>
  <r>
    <n v="10"/>
    <n v="40"/>
    <m/>
    <m/>
    <n v="229712"/>
    <n v="2668608"/>
    <m/>
    <m/>
    <n v="115744"/>
    <n v="2960320"/>
    <m/>
    <m/>
    <n v="120192"/>
    <n v="2703632"/>
    <m/>
    <m/>
    <n v="103472"/>
    <n v="2685552"/>
    <m/>
    <m/>
    <n v="65616"/>
    <n v="2509488"/>
    <n v="23392"/>
    <n v="2517744"/>
    <m/>
    <m/>
    <n v="26208"/>
    <n v="2520752"/>
    <m/>
    <m/>
    <n v="22464"/>
    <n v="2462176"/>
    <m/>
    <m/>
    <x v="10"/>
    <x v="2"/>
    <s v="InteriorTFLs"/>
    <x v="39"/>
  </r>
  <r>
    <n v="10"/>
    <n v="40"/>
    <m/>
    <m/>
    <n v="369792"/>
    <n v="1362448"/>
    <m/>
    <m/>
    <n v="606464"/>
    <n v="1751328"/>
    <m/>
    <m/>
    <n v="425936"/>
    <n v="1074896"/>
    <m/>
    <m/>
    <n v="147920"/>
    <n v="490032"/>
    <m/>
    <m/>
    <n v="60752"/>
    <n v="361072"/>
    <n v="23792"/>
    <n v="330576"/>
    <m/>
    <m/>
    <n v="31424"/>
    <n v="345632"/>
    <m/>
    <m/>
    <n v="26656"/>
    <n v="318288"/>
    <m/>
    <m/>
    <x v="10"/>
    <x v="2"/>
    <s v="InteriorTFLs"/>
    <x v="39"/>
  </r>
  <r>
    <n v="10"/>
    <n v="40"/>
    <m/>
    <m/>
    <n v="21040"/>
    <n v="45680"/>
    <m/>
    <m/>
    <n v="21200"/>
    <n v="35136"/>
    <m/>
    <m/>
    <n v="18624"/>
    <n v="22288"/>
    <m/>
    <m/>
    <n v="1152"/>
    <n v="3888"/>
    <m/>
    <m/>
    <n v="12384"/>
    <n v="41200"/>
    <n v="37424"/>
    <n v="64624"/>
    <m/>
    <m/>
    <n v="39648"/>
    <n v="68112"/>
    <m/>
    <m/>
    <n v="40000"/>
    <n v="69360"/>
    <m/>
    <m/>
    <x v="10"/>
    <x v="2"/>
    <s v="InteriorTFLs"/>
    <x v="39"/>
  </r>
  <r>
    <n v="10"/>
    <n v="40"/>
    <m/>
    <m/>
    <n v="770016"/>
    <n v="3736512"/>
    <m/>
    <m/>
    <n v="1102544"/>
    <n v="5758368"/>
    <m/>
    <m/>
    <n v="960320"/>
    <n v="4151184"/>
    <m/>
    <m/>
    <n v="451696"/>
    <n v="2815360"/>
    <m/>
    <m/>
    <n v="318736"/>
    <n v="2685696"/>
    <n v="113312"/>
    <n v="2550560"/>
    <m/>
    <m/>
    <n v="135776"/>
    <n v="2571216"/>
    <m/>
    <m/>
    <n v="135984"/>
    <n v="2537648"/>
    <m/>
    <m/>
    <x v="10"/>
    <x v="2"/>
    <s v="InteriorTFLs"/>
    <x v="39"/>
  </r>
  <r>
    <n v="10"/>
    <n v="40"/>
    <m/>
    <m/>
    <n v="811232"/>
    <n v="4435632"/>
    <m/>
    <m/>
    <n v="1014320"/>
    <n v="6246976"/>
    <m/>
    <m/>
    <n v="969792"/>
    <n v="5245312"/>
    <m/>
    <m/>
    <n v="810544"/>
    <n v="4860576"/>
    <m/>
    <m/>
    <n v="507712"/>
    <n v="3950016"/>
    <n v="187344"/>
    <n v="3734800"/>
    <m/>
    <m/>
    <n v="198112"/>
    <n v="3772560"/>
    <m/>
    <m/>
    <n v="186960"/>
    <n v="3645712"/>
    <m/>
    <m/>
    <x v="10"/>
    <x v="2"/>
    <s v="InteriorTFLs"/>
    <x v="39"/>
  </r>
  <r>
    <n v="10"/>
    <n v="40"/>
    <m/>
    <m/>
    <n v="1652096"/>
    <n v="4024432"/>
    <m/>
    <m/>
    <n v="4264656"/>
    <n v="7585024"/>
    <m/>
    <m/>
    <n v="2933664"/>
    <n v="4820912"/>
    <m/>
    <m/>
    <n v="3941552"/>
    <n v="14286432"/>
    <m/>
    <m/>
    <n v="1279664"/>
    <n v="8116240"/>
    <n v="3211232"/>
    <n v="11040352"/>
    <m/>
    <m/>
    <n v="3184800"/>
    <n v="13624688"/>
    <m/>
    <m/>
    <n v="3097696"/>
    <n v="13416912"/>
    <m/>
    <m/>
    <x v="10"/>
    <x v="2"/>
    <s v="InteriorTFLs"/>
    <x v="39"/>
  </r>
  <r>
    <n v="10"/>
    <n v="41"/>
    <m/>
    <m/>
    <n v="0"/>
    <n v="0"/>
    <m/>
    <m/>
    <n v="0"/>
    <n v="0"/>
    <m/>
    <m/>
    <n v="0"/>
    <n v="0"/>
    <m/>
    <m/>
    <n v="0"/>
    <n v="0"/>
    <m/>
    <m/>
    <n v="0"/>
    <n v="0"/>
    <n v="0"/>
    <n v="0"/>
    <m/>
    <m/>
    <n v="0"/>
    <n v="0"/>
    <m/>
    <m/>
    <n v="0"/>
    <n v="0"/>
    <m/>
    <m/>
    <x v="10"/>
    <x v="3"/>
    <s v="CoastTFLs"/>
    <x v="40"/>
  </r>
  <r>
    <n v="10"/>
    <n v="41"/>
    <m/>
    <m/>
    <n v="0"/>
    <n v="0"/>
    <m/>
    <m/>
    <n v="0"/>
    <n v="0"/>
    <m/>
    <m/>
    <n v="0"/>
    <n v="0"/>
    <m/>
    <m/>
    <n v="0"/>
    <n v="0"/>
    <m/>
    <m/>
    <n v="0"/>
    <n v="0"/>
    <n v="0"/>
    <n v="0"/>
    <m/>
    <m/>
    <n v="0"/>
    <n v="0"/>
    <m/>
    <m/>
    <n v="0"/>
    <n v="0"/>
    <m/>
    <m/>
    <x v="10"/>
    <x v="3"/>
    <s v="CoastTFLs"/>
    <x v="40"/>
  </r>
  <r>
    <n v="10"/>
    <n v="41"/>
    <m/>
    <m/>
    <n v="0"/>
    <n v="0"/>
    <m/>
    <m/>
    <n v="0"/>
    <n v="0"/>
    <m/>
    <m/>
    <n v="0"/>
    <n v="0"/>
    <m/>
    <m/>
    <n v="0"/>
    <n v="0"/>
    <m/>
    <m/>
    <n v="0"/>
    <n v="0"/>
    <n v="0"/>
    <n v="0"/>
    <m/>
    <m/>
    <n v="0"/>
    <n v="0"/>
    <m/>
    <m/>
    <n v="0"/>
    <n v="0"/>
    <m/>
    <m/>
    <x v="10"/>
    <x v="3"/>
    <s v="CoastTFLs"/>
    <x v="40"/>
  </r>
  <r>
    <n v="10"/>
    <n v="41"/>
    <m/>
    <m/>
    <n v="0"/>
    <n v="0"/>
    <m/>
    <m/>
    <n v="0"/>
    <n v="0"/>
    <m/>
    <m/>
    <n v="0"/>
    <n v="0"/>
    <m/>
    <m/>
    <n v="0"/>
    <n v="0"/>
    <m/>
    <m/>
    <n v="0"/>
    <n v="0"/>
    <n v="0"/>
    <n v="0"/>
    <m/>
    <m/>
    <n v="0"/>
    <n v="0"/>
    <m/>
    <m/>
    <n v="0"/>
    <n v="0"/>
    <m/>
    <m/>
    <x v="10"/>
    <x v="3"/>
    <s v="CoastTFLs"/>
    <x v="40"/>
  </r>
  <r>
    <n v="10"/>
    <n v="41"/>
    <m/>
    <m/>
    <n v="0"/>
    <n v="0"/>
    <m/>
    <m/>
    <n v="0"/>
    <n v="0"/>
    <m/>
    <m/>
    <n v="0"/>
    <n v="0"/>
    <m/>
    <m/>
    <n v="0"/>
    <n v="0"/>
    <m/>
    <m/>
    <n v="0"/>
    <n v="0"/>
    <n v="0"/>
    <n v="0"/>
    <m/>
    <m/>
    <n v="0"/>
    <n v="0"/>
    <m/>
    <m/>
    <n v="0"/>
    <n v="0"/>
    <m/>
    <m/>
    <x v="10"/>
    <x v="3"/>
    <s v="CoastTFLs"/>
    <x v="40"/>
  </r>
  <r>
    <n v="10"/>
    <n v="41"/>
    <m/>
    <m/>
    <n v="0"/>
    <n v="0"/>
    <m/>
    <m/>
    <n v="0"/>
    <n v="0"/>
    <m/>
    <m/>
    <n v="0"/>
    <n v="0"/>
    <m/>
    <m/>
    <n v="0"/>
    <n v="0"/>
    <m/>
    <m/>
    <n v="0"/>
    <n v="0"/>
    <n v="0"/>
    <n v="0"/>
    <m/>
    <m/>
    <n v="0"/>
    <n v="0"/>
    <m/>
    <m/>
    <n v="0"/>
    <n v="0"/>
    <m/>
    <m/>
    <x v="10"/>
    <x v="3"/>
    <s v="CoastTFLs"/>
    <x v="40"/>
  </r>
  <r>
    <n v="10"/>
    <n v="41"/>
    <m/>
    <m/>
    <n v="0"/>
    <n v="0"/>
    <m/>
    <m/>
    <n v="0"/>
    <n v="208"/>
    <m/>
    <m/>
    <n v="1200"/>
    <n v="1456"/>
    <m/>
    <m/>
    <n v="0"/>
    <n v="0"/>
    <m/>
    <m/>
    <n v="208"/>
    <n v="208"/>
    <n v="0"/>
    <n v="96"/>
    <m/>
    <m/>
    <n v="0"/>
    <n v="96"/>
    <m/>
    <m/>
    <n v="0"/>
    <n v="0"/>
    <m/>
    <m/>
    <x v="10"/>
    <x v="3"/>
    <s v="CoastTFLs"/>
    <x v="40"/>
  </r>
  <r>
    <n v="10"/>
    <n v="41"/>
    <m/>
    <m/>
    <n v="0"/>
    <n v="0"/>
    <m/>
    <m/>
    <n v="0"/>
    <n v="0"/>
    <m/>
    <m/>
    <n v="0"/>
    <n v="0"/>
    <m/>
    <m/>
    <n v="0"/>
    <n v="0"/>
    <m/>
    <m/>
    <n v="0"/>
    <n v="0"/>
    <n v="0"/>
    <n v="0"/>
    <m/>
    <m/>
    <n v="0"/>
    <n v="0"/>
    <m/>
    <m/>
    <n v="0"/>
    <n v="0"/>
    <m/>
    <m/>
    <x v="10"/>
    <x v="3"/>
    <s v="CoastTFLs"/>
    <x v="40"/>
  </r>
  <r>
    <n v="10"/>
    <n v="41"/>
    <m/>
    <m/>
    <n v="0"/>
    <n v="0"/>
    <m/>
    <m/>
    <n v="0"/>
    <n v="0"/>
    <m/>
    <m/>
    <n v="272"/>
    <n v="272"/>
    <m/>
    <m/>
    <n v="0"/>
    <n v="0"/>
    <m/>
    <m/>
    <n v="0"/>
    <n v="0"/>
    <n v="0"/>
    <n v="0"/>
    <m/>
    <m/>
    <n v="0"/>
    <n v="0"/>
    <m/>
    <m/>
    <n v="0"/>
    <n v="0"/>
    <m/>
    <m/>
    <x v="10"/>
    <x v="3"/>
    <s v="CoastTFLs"/>
    <x v="40"/>
  </r>
  <r>
    <n v="10"/>
    <n v="41"/>
    <m/>
    <m/>
    <n v="0"/>
    <n v="0"/>
    <m/>
    <m/>
    <n v="0"/>
    <n v="0"/>
    <m/>
    <m/>
    <n v="0"/>
    <n v="0"/>
    <m/>
    <m/>
    <n v="0"/>
    <n v="0"/>
    <m/>
    <m/>
    <n v="0"/>
    <n v="0"/>
    <n v="0"/>
    <n v="0"/>
    <m/>
    <m/>
    <n v="0"/>
    <n v="0"/>
    <m/>
    <m/>
    <n v="0"/>
    <n v="0"/>
    <m/>
    <m/>
    <x v="10"/>
    <x v="3"/>
    <s v="CoastTFLs"/>
    <x v="40"/>
  </r>
  <r>
    <n v="10"/>
    <n v="41"/>
    <m/>
    <m/>
    <n v="0"/>
    <n v="0"/>
    <m/>
    <m/>
    <n v="0"/>
    <n v="0"/>
    <m/>
    <m/>
    <n v="0"/>
    <n v="0"/>
    <m/>
    <m/>
    <n v="0"/>
    <n v="0"/>
    <m/>
    <m/>
    <n v="0"/>
    <n v="0"/>
    <n v="0"/>
    <n v="0"/>
    <m/>
    <m/>
    <n v="0"/>
    <n v="0"/>
    <m/>
    <m/>
    <n v="0"/>
    <n v="0"/>
    <m/>
    <m/>
    <x v="10"/>
    <x v="3"/>
    <s v="CoastTFLs"/>
    <x v="40"/>
  </r>
  <r>
    <n v="10"/>
    <n v="41"/>
    <m/>
    <m/>
    <n v="0"/>
    <n v="0"/>
    <m/>
    <m/>
    <n v="0"/>
    <n v="0"/>
    <m/>
    <m/>
    <n v="0"/>
    <n v="0"/>
    <m/>
    <m/>
    <n v="0"/>
    <n v="0"/>
    <m/>
    <m/>
    <n v="0"/>
    <n v="0"/>
    <n v="0"/>
    <n v="0"/>
    <m/>
    <m/>
    <n v="0"/>
    <n v="0"/>
    <m/>
    <m/>
    <n v="0"/>
    <n v="0"/>
    <m/>
    <m/>
    <x v="10"/>
    <x v="3"/>
    <s v="CoastTFLs"/>
    <x v="40"/>
  </r>
  <r>
    <n v="10"/>
    <n v="41"/>
    <m/>
    <m/>
    <n v="0"/>
    <n v="0"/>
    <m/>
    <m/>
    <n v="0"/>
    <n v="0"/>
    <m/>
    <m/>
    <n v="0"/>
    <n v="0"/>
    <m/>
    <m/>
    <n v="16"/>
    <n v="16"/>
    <m/>
    <m/>
    <n v="0"/>
    <n v="0"/>
    <n v="0"/>
    <n v="0"/>
    <m/>
    <m/>
    <n v="0"/>
    <n v="0"/>
    <m/>
    <m/>
    <n v="0"/>
    <n v="0"/>
    <m/>
    <m/>
    <x v="10"/>
    <x v="3"/>
    <s v="CoastTFLs"/>
    <x v="40"/>
  </r>
  <r>
    <n v="10"/>
    <n v="41"/>
    <m/>
    <m/>
    <n v="0"/>
    <n v="0"/>
    <m/>
    <m/>
    <n v="0"/>
    <n v="0"/>
    <m/>
    <m/>
    <n v="0"/>
    <n v="0"/>
    <m/>
    <m/>
    <n v="0"/>
    <n v="0"/>
    <m/>
    <m/>
    <n v="0"/>
    <n v="0"/>
    <n v="0"/>
    <n v="0"/>
    <m/>
    <m/>
    <n v="0"/>
    <n v="0"/>
    <m/>
    <m/>
    <n v="0"/>
    <n v="0"/>
    <m/>
    <m/>
    <x v="10"/>
    <x v="3"/>
    <s v="CoastTFLs"/>
    <x v="40"/>
  </r>
  <r>
    <n v="10"/>
    <n v="41"/>
    <m/>
    <m/>
    <n v="0"/>
    <n v="0"/>
    <m/>
    <m/>
    <n v="0"/>
    <n v="0"/>
    <m/>
    <m/>
    <n v="0"/>
    <n v="0"/>
    <m/>
    <m/>
    <n v="0"/>
    <n v="0"/>
    <m/>
    <m/>
    <n v="0"/>
    <n v="0"/>
    <n v="0"/>
    <n v="0"/>
    <m/>
    <m/>
    <n v="0"/>
    <n v="0"/>
    <m/>
    <m/>
    <n v="0"/>
    <n v="0"/>
    <m/>
    <m/>
    <x v="10"/>
    <x v="3"/>
    <s v="CoastTFLs"/>
    <x v="40"/>
  </r>
  <r>
    <n v="10"/>
    <n v="41"/>
    <m/>
    <m/>
    <n v="0"/>
    <n v="0"/>
    <m/>
    <m/>
    <n v="0"/>
    <n v="0"/>
    <m/>
    <m/>
    <n v="0"/>
    <n v="0"/>
    <m/>
    <m/>
    <n v="0"/>
    <n v="0"/>
    <m/>
    <m/>
    <n v="0"/>
    <n v="0"/>
    <n v="0"/>
    <n v="0"/>
    <m/>
    <m/>
    <n v="0"/>
    <n v="0"/>
    <m/>
    <m/>
    <n v="0"/>
    <n v="0"/>
    <m/>
    <m/>
    <x v="10"/>
    <x v="3"/>
    <s v="CoastTFLs"/>
    <x v="40"/>
  </r>
  <r>
    <n v="11"/>
    <n v="1"/>
    <m/>
    <m/>
    <n v="4761088"/>
    <n v="40710544"/>
    <m/>
    <m/>
    <n v="1296944"/>
    <n v="46048112"/>
    <m/>
    <m/>
    <n v="1054320"/>
    <n v="44973424"/>
    <m/>
    <m/>
    <n v="725312"/>
    <n v="44058928"/>
    <m/>
    <m/>
    <n v="422880"/>
    <n v="42627408"/>
    <m/>
    <m/>
    <n v="44208"/>
    <n v="41728784"/>
    <n v="9632"/>
    <n v="41634256"/>
    <m/>
    <m/>
    <n v="10224"/>
    <n v="41529456"/>
    <m/>
    <m/>
    <x v="11"/>
    <x v="0"/>
    <s v="100MileHouse"/>
    <x v="0"/>
  </r>
  <r>
    <n v="11"/>
    <n v="2"/>
    <m/>
    <m/>
    <n v="655200"/>
    <n v="4488304"/>
    <m/>
    <m/>
    <n v="538192"/>
    <n v="6190480"/>
    <m/>
    <m/>
    <n v="791616"/>
    <n v="5164176"/>
    <m/>
    <m/>
    <n v="810736"/>
    <n v="3656416"/>
    <m/>
    <m/>
    <n v="581520"/>
    <n v="3136000"/>
    <m/>
    <m/>
    <n v="243680"/>
    <n v="2568768"/>
    <n v="59712"/>
    <n v="2457680"/>
    <m/>
    <m/>
    <n v="58160"/>
    <n v="2393840"/>
    <m/>
    <m/>
    <x v="11"/>
    <x v="0"/>
    <s v="Arrow"/>
    <x v="1"/>
  </r>
  <r>
    <n v="11"/>
    <n v="3"/>
    <m/>
    <m/>
    <n v="0"/>
    <n v="0"/>
    <m/>
    <m/>
    <n v="0"/>
    <n v="0"/>
    <m/>
    <m/>
    <n v="0"/>
    <n v="0"/>
    <m/>
    <m/>
    <n v="0"/>
    <n v="0"/>
    <m/>
    <m/>
    <n v="0"/>
    <n v="0"/>
    <m/>
    <m/>
    <n v="0"/>
    <n v="0"/>
    <n v="0"/>
    <n v="0"/>
    <m/>
    <m/>
    <n v="0"/>
    <n v="0"/>
    <m/>
    <m/>
    <x v="11"/>
    <x v="1"/>
    <s v="Arrowsmith"/>
    <x v="2"/>
  </r>
  <r>
    <n v="11"/>
    <n v="4"/>
    <m/>
    <m/>
    <n v="1453136"/>
    <n v="5135568"/>
    <m/>
    <m/>
    <n v="2201632"/>
    <n v="8144704"/>
    <m/>
    <m/>
    <n v="2122384"/>
    <n v="5226800"/>
    <m/>
    <m/>
    <n v="1280752"/>
    <n v="2528672"/>
    <m/>
    <m/>
    <n v="742144"/>
    <n v="1630912"/>
    <m/>
    <m/>
    <n v="225648"/>
    <n v="903600"/>
    <n v="67536"/>
    <n v="755600"/>
    <m/>
    <m/>
    <n v="70752"/>
    <n v="755040"/>
    <m/>
    <m/>
    <x v="11"/>
    <x v="0"/>
    <s v="Boundary"/>
    <x v="3"/>
  </r>
  <r>
    <n v="11"/>
    <n v="5"/>
    <m/>
    <m/>
    <n v="1287872"/>
    <n v="5153536"/>
    <m/>
    <m/>
    <n v="1907488"/>
    <n v="8895552"/>
    <m/>
    <m/>
    <n v="2483104"/>
    <n v="6031264"/>
    <m/>
    <m/>
    <n v="2190464"/>
    <n v="4955136"/>
    <m/>
    <m/>
    <n v="1420352"/>
    <n v="3234880"/>
    <m/>
    <m/>
    <n v="969136"/>
    <n v="2501424"/>
    <n v="904896"/>
    <n v="2736352"/>
    <m/>
    <m/>
    <n v="959648"/>
    <n v="2770384"/>
    <m/>
    <m/>
    <x v="11"/>
    <x v="0"/>
    <s v="Bulkley"/>
    <x v="4"/>
  </r>
  <r>
    <n v="11"/>
    <n v="6"/>
    <m/>
    <m/>
    <n v="65424"/>
    <n v="127968"/>
    <m/>
    <m/>
    <n v="0"/>
    <n v="352"/>
    <m/>
    <m/>
    <n v="0"/>
    <n v="352"/>
    <m/>
    <m/>
    <n v="0"/>
    <n v="352"/>
    <m/>
    <m/>
    <n v="0"/>
    <n v="352"/>
    <m/>
    <m/>
    <n v="800"/>
    <n v="2576"/>
    <n v="832"/>
    <n v="2544"/>
    <m/>
    <m/>
    <n v="832"/>
    <n v="2560"/>
    <m/>
    <m/>
    <x v="11"/>
    <x v="1"/>
    <s v="Cassiar"/>
    <x v="5"/>
  </r>
  <r>
    <n v="11"/>
    <n v="7"/>
    <m/>
    <m/>
    <n v="24576"/>
    <n v="48880"/>
    <m/>
    <m/>
    <n v="20960"/>
    <n v="32368"/>
    <m/>
    <m/>
    <n v="11312"/>
    <n v="16464"/>
    <m/>
    <m/>
    <n v="5376"/>
    <n v="7024"/>
    <m/>
    <m/>
    <n v="3696"/>
    <n v="4032"/>
    <m/>
    <m/>
    <n v="1168"/>
    <n v="1168"/>
    <n v="0"/>
    <n v="1856"/>
    <m/>
    <m/>
    <n v="0"/>
    <n v="1664"/>
    <m/>
    <m/>
    <x v="11"/>
    <x v="1"/>
    <s v="Cranberry"/>
    <x v="6"/>
  </r>
  <r>
    <n v="11"/>
    <n v="8"/>
    <m/>
    <m/>
    <n v="2907440"/>
    <n v="12547856"/>
    <m/>
    <m/>
    <n v="3686016"/>
    <n v="16151152"/>
    <m/>
    <m/>
    <n v="3469312"/>
    <n v="10285616"/>
    <m/>
    <m/>
    <n v="1854352"/>
    <n v="5182448"/>
    <m/>
    <m/>
    <n v="1265328"/>
    <n v="4828048"/>
    <m/>
    <m/>
    <n v="422000"/>
    <n v="3502032"/>
    <n v="311552"/>
    <n v="3435360"/>
    <m/>
    <m/>
    <n v="340192"/>
    <n v="3481376"/>
    <m/>
    <m/>
    <x v="11"/>
    <x v="0"/>
    <s v="Cranbrook"/>
    <x v="7"/>
  </r>
  <r>
    <n v="11"/>
    <n v="9"/>
    <m/>
    <m/>
    <n v="1086800"/>
    <n v="3149104"/>
    <m/>
    <m/>
    <n v="5376672"/>
    <n v="9846064"/>
    <m/>
    <m/>
    <n v="3242320"/>
    <n v="6000320"/>
    <m/>
    <m/>
    <n v="4597792"/>
    <n v="15162848"/>
    <m/>
    <m/>
    <n v="3231376"/>
    <n v="8960912"/>
    <m/>
    <m/>
    <n v="2892448"/>
    <n v="8918128"/>
    <n v="3203968"/>
    <n v="11211584"/>
    <m/>
    <m/>
    <n v="3196752"/>
    <n v="11206064"/>
    <m/>
    <m/>
    <x v="11"/>
    <x v="0"/>
    <s v="DawsonCreek"/>
    <x v="8"/>
  </r>
  <r>
    <n v="11"/>
    <n v="10"/>
    <m/>
    <m/>
    <n v="0"/>
    <n v="0"/>
    <m/>
    <m/>
    <n v="0"/>
    <n v="0"/>
    <m/>
    <m/>
    <n v="0"/>
    <n v="0"/>
    <m/>
    <m/>
    <n v="0"/>
    <n v="0"/>
    <m/>
    <m/>
    <n v="0"/>
    <n v="0"/>
    <m/>
    <m/>
    <n v="64"/>
    <n v="64"/>
    <n v="416"/>
    <n v="5408"/>
    <m/>
    <m/>
    <n v="816"/>
    <n v="6304"/>
    <m/>
    <m/>
    <x v="11"/>
    <x v="1"/>
    <s v="FortNelson"/>
    <x v="9"/>
  </r>
  <r>
    <n v="11"/>
    <n v="11"/>
    <m/>
    <m/>
    <n v="15296"/>
    <n v="63568"/>
    <m/>
    <m/>
    <n v="91632"/>
    <n v="314080"/>
    <m/>
    <m/>
    <n v="74160"/>
    <n v="280880"/>
    <m/>
    <m/>
    <n v="65520"/>
    <n v="307184"/>
    <m/>
    <m/>
    <n v="52704"/>
    <n v="268832"/>
    <m/>
    <m/>
    <n v="33504"/>
    <n v="218000"/>
    <n v="15056"/>
    <n v="204448"/>
    <m/>
    <m/>
    <n v="18336"/>
    <n v="205232"/>
    <m/>
    <m/>
    <x v="11"/>
    <x v="1"/>
    <s v="Fraser"/>
    <x v="10"/>
  </r>
  <r>
    <n v="11"/>
    <n v="12"/>
    <m/>
    <m/>
    <n v="9371344"/>
    <n v="66205584"/>
    <m/>
    <m/>
    <n v="7582528"/>
    <n v="88659008"/>
    <m/>
    <m/>
    <n v="9377872"/>
    <n v="72246880"/>
    <m/>
    <m/>
    <n v="7671696"/>
    <n v="72701088"/>
    <m/>
    <m/>
    <n v="5070944"/>
    <n v="58767616"/>
    <m/>
    <m/>
    <n v="5093680"/>
    <n v="60113360"/>
    <n v="4839808"/>
    <n v="66233712"/>
    <m/>
    <m/>
    <n v="5096784"/>
    <n v="66400256"/>
    <m/>
    <m/>
    <x v="11"/>
    <x v="0"/>
    <s v="FtStJames"/>
    <x v="11"/>
  </r>
  <r>
    <n v="11"/>
    <n v="13"/>
    <m/>
    <m/>
    <n v="259360"/>
    <n v="640432"/>
    <m/>
    <m/>
    <n v="1886336"/>
    <n v="2783152"/>
    <m/>
    <m/>
    <n v="723232"/>
    <n v="1018384"/>
    <m/>
    <m/>
    <n v="1561824"/>
    <n v="2305952"/>
    <m/>
    <m/>
    <n v="1303456"/>
    <n v="2010416"/>
    <m/>
    <m/>
    <n v="2635120"/>
    <n v="3916976"/>
    <n v="3733248"/>
    <n v="5412400"/>
    <m/>
    <m/>
    <n v="3891888"/>
    <n v="5584144"/>
    <m/>
    <m/>
    <x v="11"/>
    <x v="1"/>
    <s v="FtStJohn"/>
    <x v="12"/>
  </r>
  <r>
    <n v="11"/>
    <n v="14"/>
    <m/>
    <m/>
    <n v="409264"/>
    <n v="2323344"/>
    <m/>
    <m/>
    <n v="462592"/>
    <n v="3426832"/>
    <m/>
    <m/>
    <n v="544688"/>
    <n v="2636208"/>
    <m/>
    <m/>
    <n v="388464"/>
    <n v="1530384"/>
    <m/>
    <m/>
    <n v="222976"/>
    <n v="1317328"/>
    <m/>
    <m/>
    <n v="66928"/>
    <n v="1100624"/>
    <n v="40896"/>
    <n v="1074960"/>
    <m/>
    <m/>
    <n v="38640"/>
    <n v="1027408"/>
    <m/>
    <m/>
    <x v="11"/>
    <x v="0"/>
    <s v="Golden"/>
    <x v="13"/>
  </r>
  <r>
    <n v="11"/>
    <n v="15"/>
    <m/>
    <m/>
    <n v="1074320"/>
    <n v="4856592"/>
    <m/>
    <m/>
    <n v="1261168"/>
    <n v="6800304"/>
    <m/>
    <m/>
    <n v="1417024"/>
    <n v="4869440"/>
    <m/>
    <m/>
    <n v="1076672"/>
    <n v="3115408"/>
    <m/>
    <m/>
    <n v="668992"/>
    <n v="2413424"/>
    <m/>
    <m/>
    <n v="292320"/>
    <n v="1905712"/>
    <n v="213520"/>
    <n v="1833984"/>
    <m/>
    <m/>
    <n v="220624"/>
    <n v="1821536"/>
    <m/>
    <m/>
    <x v="11"/>
    <x v="0"/>
    <s v="Invermere"/>
    <x v="14"/>
  </r>
  <r>
    <n v="11"/>
    <n v="16"/>
    <m/>
    <m/>
    <n v="2208"/>
    <n v="4848"/>
    <m/>
    <m/>
    <n v="5792"/>
    <n v="10528"/>
    <m/>
    <m/>
    <n v="8400"/>
    <n v="19584"/>
    <m/>
    <m/>
    <n v="3168"/>
    <n v="6960"/>
    <m/>
    <m/>
    <n v="20096"/>
    <n v="54432"/>
    <m/>
    <m/>
    <n v="10368"/>
    <n v="30976"/>
    <n v="11760"/>
    <n v="37440"/>
    <m/>
    <m/>
    <n v="11344"/>
    <n v="35088"/>
    <m/>
    <m/>
    <x v="11"/>
    <x v="1"/>
    <s v="Kalum"/>
    <x v="15"/>
  </r>
  <r>
    <n v="11"/>
    <n v="17"/>
    <m/>
    <m/>
    <n v="5051120"/>
    <n v="32266560"/>
    <m/>
    <m/>
    <n v="3271520"/>
    <n v="42614496"/>
    <m/>
    <m/>
    <n v="3181696"/>
    <n v="40195072"/>
    <m/>
    <m/>
    <n v="2694816"/>
    <n v="38234176"/>
    <m/>
    <m/>
    <n v="1925904"/>
    <n v="32687952"/>
    <m/>
    <m/>
    <n v="456464"/>
    <n v="29388624"/>
    <n v="62112"/>
    <n v="28886832"/>
    <m/>
    <m/>
    <n v="68032"/>
    <n v="28842960"/>
    <m/>
    <m/>
    <x v="11"/>
    <x v="0"/>
    <s v="Kamloops"/>
    <x v="16"/>
  </r>
  <r>
    <n v="11"/>
    <n v="18"/>
    <m/>
    <m/>
    <n v="0"/>
    <n v="0"/>
    <m/>
    <m/>
    <n v="0"/>
    <n v="0"/>
    <m/>
    <m/>
    <n v="0"/>
    <n v="0"/>
    <m/>
    <m/>
    <n v="0"/>
    <n v="0"/>
    <m/>
    <m/>
    <n v="0"/>
    <n v="0"/>
    <m/>
    <m/>
    <n v="0"/>
    <n v="0"/>
    <n v="0"/>
    <n v="0"/>
    <m/>
    <m/>
    <n v="0"/>
    <n v="0"/>
    <m/>
    <m/>
    <x v="11"/>
    <x v="1"/>
    <s v="Kingcome"/>
    <x v="17"/>
  </r>
  <r>
    <n v="11"/>
    <n v="19"/>
    <m/>
    <m/>
    <n v="103072"/>
    <n v="239536"/>
    <m/>
    <m/>
    <n v="380576"/>
    <n v="941168"/>
    <m/>
    <m/>
    <n v="267920"/>
    <n v="439664"/>
    <m/>
    <m/>
    <n v="154960"/>
    <n v="224384"/>
    <m/>
    <m/>
    <n v="77712"/>
    <n v="109712"/>
    <m/>
    <m/>
    <n v="46304"/>
    <n v="72720"/>
    <n v="47872"/>
    <n v="179936"/>
    <m/>
    <m/>
    <n v="47984"/>
    <n v="170656"/>
    <m/>
    <m/>
    <x v="11"/>
    <x v="1"/>
    <s v="Kispiox"/>
    <x v="18"/>
  </r>
  <r>
    <n v="11"/>
    <n v="20"/>
    <m/>
    <m/>
    <n v="1216736"/>
    <n v="5286592"/>
    <m/>
    <m/>
    <n v="1643376"/>
    <n v="8074960"/>
    <m/>
    <m/>
    <n v="1696976"/>
    <n v="5803248"/>
    <m/>
    <m/>
    <n v="1093952"/>
    <n v="3507840"/>
    <m/>
    <m/>
    <n v="653888"/>
    <n v="2976304"/>
    <m/>
    <m/>
    <n v="308192"/>
    <n v="2414304"/>
    <n v="152272"/>
    <n v="2275552"/>
    <m/>
    <m/>
    <n v="160000"/>
    <n v="2285216"/>
    <m/>
    <m/>
    <x v="11"/>
    <x v="0"/>
    <s v="KootenayLake"/>
    <x v="19"/>
  </r>
  <r>
    <n v="11"/>
    <n v="21"/>
    <m/>
    <m/>
    <n v="3892352"/>
    <n v="50295120"/>
    <m/>
    <m/>
    <n v="962384"/>
    <n v="59031568"/>
    <m/>
    <m/>
    <n v="934880"/>
    <n v="57112064"/>
    <m/>
    <m/>
    <n v="655680"/>
    <n v="56259088"/>
    <m/>
    <m/>
    <n v="269632"/>
    <n v="52708224"/>
    <m/>
    <m/>
    <n v="251568"/>
    <n v="53376448"/>
    <n v="118240"/>
    <n v="54242128"/>
    <m/>
    <m/>
    <n v="123792"/>
    <n v="53938832"/>
    <m/>
    <m/>
    <x v="11"/>
    <x v="0"/>
    <s v="Lakes"/>
    <x v="20"/>
  </r>
  <r>
    <n v="11"/>
    <n v="22"/>
    <m/>
    <m/>
    <n v="1535744"/>
    <n v="5523728"/>
    <m/>
    <m/>
    <n v="2491664"/>
    <n v="11512688"/>
    <m/>
    <m/>
    <n v="2583440"/>
    <n v="11236112"/>
    <m/>
    <m/>
    <n v="2692464"/>
    <n v="10515328"/>
    <m/>
    <m/>
    <n v="1953712"/>
    <n v="7360544"/>
    <m/>
    <m/>
    <n v="968272"/>
    <n v="5602032"/>
    <n v="274864"/>
    <n v="4935296"/>
    <m/>
    <m/>
    <n v="298608"/>
    <n v="4922608"/>
    <m/>
    <m/>
    <x v="11"/>
    <x v="0"/>
    <s v="Lillooet"/>
    <x v="21"/>
  </r>
  <r>
    <n v="11"/>
    <n v="23"/>
    <m/>
    <m/>
    <n v="7951360"/>
    <n v="24342752"/>
    <m/>
    <m/>
    <n v="15438624"/>
    <n v="48359520"/>
    <m/>
    <m/>
    <n v="12147568"/>
    <n v="39527600"/>
    <m/>
    <m/>
    <n v="11590656"/>
    <n v="33215952"/>
    <m/>
    <m/>
    <n v="8723792"/>
    <n v="24370704"/>
    <m/>
    <m/>
    <n v="16846816"/>
    <n v="50189776"/>
    <n v="17433456"/>
    <n v="57443664"/>
    <m/>
    <m/>
    <n v="17931088"/>
    <n v="58083168"/>
    <m/>
    <m/>
    <x v="11"/>
    <x v="0"/>
    <s v="Mackenzie"/>
    <x v="22"/>
  </r>
  <r>
    <n v="11"/>
    <n v="24"/>
    <m/>
    <m/>
    <n v="6622192"/>
    <n v="32912928"/>
    <m/>
    <m/>
    <n v="7579568"/>
    <n v="41315312"/>
    <m/>
    <m/>
    <n v="8410416"/>
    <n v="35407968"/>
    <m/>
    <m/>
    <n v="8255472"/>
    <n v="31851408"/>
    <m/>
    <m/>
    <n v="5436400"/>
    <n v="23727232"/>
    <m/>
    <m/>
    <n v="3749632"/>
    <n v="20420800"/>
    <n v="847456"/>
    <n v="17624784"/>
    <m/>
    <m/>
    <n v="895184"/>
    <n v="17496224"/>
    <m/>
    <m/>
    <x v="11"/>
    <x v="0"/>
    <s v="Merritt"/>
    <x v="23"/>
  </r>
  <r>
    <n v="11"/>
    <n v="25"/>
    <m/>
    <m/>
    <n v="0"/>
    <n v="0"/>
    <m/>
    <m/>
    <n v="2432"/>
    <n v="31408"/>
    <m/>
    <m/>
    <n v="1152"/>
    <n v="34608"/>
    <m/>
    <m/>
    <n v="1488"/>
    <n v="23488"/>
    <m/>
    <m/>
    <n v="64"/>
    <n v="27968"/>
    <m/>
    <m/>
    <n v="16"/>
    <n v="21840"/>
    <n v="0"/>
    <n v="21808"/>
    <m/>
    <m/>
    <n v="0"/>
    <n v="29344"/>
    <m/>
    <m/>
    <x v="11"/>
    <x v="1"/>
    <s v="MidCoast"/>
    <x v="24"/>
  </r>
  <r>
    <n v="11"/>
    <n v="26"/>
    <m/>
    <m/>
    <n v="5453616"/>
    <n v="28516656"/>
    <m/>
    <m/>
    <n v="3287408"/>
    <n v="43614192"/>
    <m/>
    <m/>
    <n v="4090640"/>
    <n v="38959712"/>
    <m/>
    <m/>
    <n v="4250960"/>
    <n v="35459312"/>
    <m/>
    <m/>
    <n v="3381840"/>
    <n v="34395312"/>
    <m/>
    <m/>
    <n v="1949280"/>
    <n v="30589968"/>
    <n v="1255280"/>
    <n v="30466256"/>
    <m/>
    <m/>
    <n v="1368704"/>
    <n v="30493952"/>
    <m/>
    <m/>
    <x v="11"/>
    <x v="0"/>
    <s v="Morice"/>
    <x v="25"/>
  </r>
  <r>
    <n v="11"/>
    <n v="27"/>
    <m/>
    <m/>
    <n v="32160"/>
    <n v="70400"/>
    <m/>
    <m/>
    <n v="32448"/>
    <n v="79664"/>
    <m/>
    <m/>
    <n v="12192"/>
    <n v="21104"/>
    <m/>
    <m/>
    <n v="2464"/>
    <n v="8480"/>
    <m/>
    <m/>
    <n v="624"/>
    <n v="5744"/>
    <m/>
    <m/>
    <n v="0"/>
    <n v="4000"/>
    <n v="0"/>
    <n v="5008"/>
    <m/>
    <m/>
    <n v="0"/>
    <n v="5008"/>
    <m/>
    <m/>
    <x v="11"/>
    <x v="1"/>
    <s v="Nass"/>
    <x v="26"/>
  </r>
  <r>
    <n v="11"/>
    <n v="28"/>
    <m/>
    <m/>
    <n v="0"/>
    <n v="0"/>
    <m/>
    <m/>
    <n v="0"/>
    <n v="0"/>
    <m/>
    <m/>
    <n v="0"/>
    <n v="0"/>
    <m/>
    <m/>
    <n v="0"/>
    <n v="0"/>
    <m/>
    <m/>
    <n v="0"/>
    <n v="0"/>
    <m/>
    <m/>
    <n v="0"/>
    <n v="0"/>
    <n v="0"/>
    <n v="0"/>
    <m/>
    <m/>
    <n v="0"/>
    <n v="0"/>
    <m/>
    <m/>
    <x v="11"/>
    <x v="1"/>
    <s v="NorthCoast"/>
    <x v="27"/>
  </r>
  <r>
    <n v="11"/>
    <n v="29"/>
    <m/>
    <m/>
    <n v="5693248"/>
    <n v="23793696"/>
    <m/>
    <m/>
    <n v="7580352"/>
    <n v="31019552"/>
    <m/>
    <m/>
    <n v="7489168"/>
    <n v="24141680"/>
    <m/>
    <m/>
    <n v="6311872"/>
    <n v="18959136"/>
    <m/>
    <m/>
    <n v="3918064"/>
    <n v="13342336"/>
    <m/>
    <m/>
    <n v="1887120"/>
    <n v="10177744"/>
    <n v="797216"/>
    <n v="9164752"/>
    <m/>
    <m/>
    <n v="837840"/>
    <n v="8952320"/>
    <m/>
    <m/>
    <x v="11"/>
    <x v="0"/>
    <s v="Okanagan"/>
    <x v="28"/>
  </r>
  <r>
    <n v="11"/>
    <n v="30"/>
    <m/>
    <m/>
    <n v="4759152"/>
    <n v="56428288"/>
    <m/>
    <m/>
    <n v="1464336"/>
    <n v="58627664"/>
    <m/>
    <m/>
    <n v="1460880"/>
    <n v="54341152"/>
    <m/>
    <m/>
    <n v="986896"/>
    <n v="52049888"/>
    <m/>
    <m/>
    <n v="277808"/>
    <n v="46860368"/>
    <m/>
    <m/>
    <n v="194496"/>
    <n v="47030080"/>
    <n v="104576"/>
    <n v="49161408"/>
    <m/>
    <m/>
    <n v="103488"/>
    <n v="49051552"/>
    <m/>
    <m/>
    <x v="11"/>
    <x v="0"/>
    <s v="PrinceGeorge"/>
    <x v="29"/>
  </r>
  <r>
    <n v="11"/>
    <n v="31"/>
    <m/>
    <m/>
    <n v="0"/>
    <n v="0"/>
    <m/>
    <m/>
    <n v="0"/>
    <n v="0"/>
    <m/>
    <m/>
    <n v="0"/>
    <n v="0"/>
    <m/>
    <m/>
    <n v="0"/>
    <n v="0"/>
    <m/>
    <m/>
    <n v="0"/>
    <n v="0"/>
    <m/>
    <m/>
    <n v="0"/>
    <n v="0"/>
    <n v="0"/>
    <n v="0"/>
    <m/>
    <m/>
    <n v="0"/>
    <n v="0"/>
    <m/>
    <m/>
    <x v="11"/>
    <x v="1"/>
    <s v="QueenCharlotte"/>
    <x v="30"/>
  </r>
  <r>
    <n v="11"/>
    <n v="32"/>
    <m/>
    <m/>
    <n v="2425360"/>
    <n v="95637200"/>
    <m/>
    <m/>
    <n v="222608"/>
    <n v="91871088"/>
    <m/>
    <m/>
    <n v="247904"/>
    <n v="91136192"/>
    <m/>
    <m/>
    <n v="226112"/>
    <n v="91065584"/>
    <m/>
    <m/>
    <n v="34080"/>
    <n v="89664464"/>
    <m/>
    <m/>
    <n v="27904"/>
    <n v="89684400"/>
    <n v="2144"/>
    <n v="89748112"/>
    <m/>
    <m/>
    <n v="2192"/>
    <n v="89676736"/>
    <m/>
    <m/>
    <x v="11"/>
    <x v="0"/>
    <s v="Quesnel"/>
    <x v="31"/>
  </r>
  <r>
    <n v="11"/>
    <n v="33"/>
    <m/>
    <m/>
    <n v="3328"/>
    <n v="8576"/>
    <m/>
    <m/>
    <n v="25280"/>
    <n v="63376"/>
    <m/>
    <m/>
    <n v="15824"/>
    <n v="37104"/>
    <m/>
    <m/>
    <n v="10368"/>
    <n v="23200"/>
    <m/>
    <m/>
    <n v="9328"/>
    <n v="19888"/>
    <m/>
    <m/>
    <n v="3936"/>
    <n v="11312"/>
    <n v="1408"/>
    <n v="9152"/>
    <m/>
    <m/>
    <n v="1280"/>
    <n v="8976"/>
    <m/>
    <m/>
    <x v="11"/>
    <x v="1"/>
    <s v="Revelstoke"/>
    <x v="32"/>
  </r>
  <r>
    <n v="11"/>
    <n v="34"/>
    <m/>
    <m/>
    <n v="606368"/>
    <n v="2894992"/>
    <m/>
    <m/>
    <n v="798976"/>
    <n v="3888864"/>
    <m/>
    <m/>
    <n v="759120"/>
    <n v="3020144"/>
    <m/>
    <m/>
    <n v="678352"/>
    <n v="2711536"/>
    <m/>
    <m/>
    <n v="499248"/>
    <n v="2280400"/>
    <m/>
    <m/>
    <n v="422928"/>
    <n v="2111184"/>
    <n v="405104"/>
    <n v="2133536"/>
    <m/>
    <m/>
    <n v="422304"/>
    <n v="2123200"/>
    <m/>
    <m/>
    <x v="11"/>
    <x v="0"/>
    <s v="RobsonValley"/>
    <x v="33"/>
  </r>
  <r>
    <n v="11"/>
    <n v="35"/>
    <m/>
    <m/>
    <n v="4992"/>
    <n v="33840"/>
    <m/>
    <m/>
    <n v="60464"/>
    <n v="315968"/>
    <m/>
    <m/>
    <n v="47680"/>
    <n v="396928"/>
    <m/>
    <m/>
    <n v="34688"/>
    <n v="348400"/>
    <m/>
    <m/>
    <n v="17872"/>
    <n v="307872"/>
    <m/>
    <m/>
    <n v="11056"/>
    <n v="295824"/>
    <n v="5488"/>
    <n v="271456"/>
    <m/>
    <m/>
    <n v="5760"/>
    <n v="277040"/>
    <m/>
    <m/>
    <x v="11"/>
    <x v="1"/>
    <s v="Soo"/>
    <x v="34"/>
  </r>
  <r>
    <n v="11"/>
    <n v="36"/>
    <m/>
    <m/>
    <n v="0"/>
    <n v="0"/>
    <m/>
    <m/>
    <n v="0"/>
    <n v="0"/>
    <m/>
    <m/>
    <n v="0"/>
    <n v="0"/>
    <m/>
    <m/>
    <n v="0"/>
    <n v="0"/>
    <m/>
    <m/>
    <n v="0"/>
    <n v="0"/>
    <m/>
    <m/>
    <n v="0"/>
    <n v="0"/>
    <n v="0"/>
    <n v="0"/>
    <m/>
    <m/>
    <n v="0"/>
    <n v="0"/>
    <m/>
    <m/>
    <x v="11"/>
    <x v="1"/>
    <s v="Strathcona"/>
    <x v="35"/>
  </r>
  <r>
    <n v="11"/>
    <n v="37"/>
    <m/>
    <m/>
    <n v="0"/>
    <n v="0"/>
    <m/>
    <m/>
    <n v="768"/>
    <n v="1136"/>
    <m/>
    <m/>
    <n v="2208"/>
    <n v="4784"/>
    <m/>
    <m/>
    <n v="2704"/>
    <n v="4000"/>
    <m/>
    <m/>
    <n v="1632"/>
    <n v="1856"/>
    <m/>
    <m/>
    <n v="1072"/>
    <n v="1248"/>
    <n v="720"/>
    <n v="912"/>
    <m/>
    <m/>
    <n v="608"/>
    <n v="784"/>
    <m/>
    <m/>
    <x v="11"/>
    <x v="1"/>
    <s v="SunshineCoast"/>
    <x v="36"/>
  </r>
  <r>
    <n v="11"/>
    <n v="38"/>
    <m/>
    <m/>
    <n v="3782368"/>
    <n v="79294784"/>
    <m/>
    <m/>
    <n v="527936"/>
    <n v="78853936"/>
    <m/>
    <m/>
    <n v="648128"/>
    <n v="74797216"/>
    <m/>
    <m/>
    <n v="412336"/>
    <n v="74008832"/>
    <m/>
    <m/>
    <n v="43504"/>
    <n v="70319552"/>
    <m/>
    <m/>
    <n v="58880"/>
    <n v="70870624"/>
    <n v="29008"/>
    <n v="71613104"/>
    <m/>
    <m/>
    <n v="27712"/>
    <n v="71330560"/>
    <m/>
    <m/>
    <x v="11"/>
    <x v="0"/>
    <s v="Vanderhoof"/>
    <x v="37"/>
  </r>
  <r>
    <n v="11"/>
    <n v="39"/>
    <m/>
    <m/>
    <n v="9180896"/>
    <n v="100084192"/>
    <m/>
    <m/>
    <n v="6916112"/>
    <n v="104931600"/>
    <m/>
    <m/>
    <n v="5846832"/>
    <n v="104361792"/>
    <m/>
    <m/>
    <n v="5023680"/>
    <n v="106306064"/>
    <m/>
    <m/>
    <n v="2425264"/>
    <n v="89568288"/>
    <m/>
    <m/>
    <n v="1178384"/>
    <n v="87754864"/>
    <n v="160832"/>
    <n v="86760400"/>
    <m/>
    <m/>
    <n v="174416"/>
    <n v="86369632"/>
    <m/>
    <m/>
    <x v="11"/>
    <x v="0"/>
    <s v="WilliamsLake"/>
    <x v="38"/>
  </r>
  <r>
    <n v="11"/>
    <n v="40"/>
    <m/>
    <m/>
    <n v="39344"/>
    <n v="1655648"/>
    <m/>
    <m/>
    <n v="1824"/>
    <n v="1661024"/>
    <m/>
    <m/>
    <n v="3760"/>
    <n v="1573264"/>
    <m/>
    <m/>
    <n v="4400"/>
    <n v="1553376"/>
    <m/>
    <m/>
    <n v="2256"/>
    <n v="1508224"/>
    <m/>
    <m/>
    <n v="48"/>
    <n v="1554192"/>
    <n v="0"/>
    <n v="1554000"/>
    <m/>
    <m/>
    <n v="0"/>
    <n v="1448608"/>
    <m/>
    <m/>
    <x v="11"/>
    <x v="2"/>
    <s v="InteriorTFLs"/>
    <x v="39"/>
  </r>
  <r>
    <n v="11"/>
    <n v="40"/>
    <m/>
    <m/>
    <n v="551600"/>
    <n v="13917360"/>
    <m/>
    <m/>
    <n v="36752"/>
    <n v="15166160"/>
    <m/>
    <m/>
    <n v="65120"/>
    <n v="14400256"/>
    <m/>
    <m/>
    <n v="55712"/>
    <n v="13903760"/>
    <m/>
    <m/>
    <n v="19008"/>
    <n v="13182624"/>
    <m/>
    <m/>
    <n v="2224"/>
    <n v="13373600"/>
    <n v="0"/>
    <n v="13291760"/>
    <m/>
    <m/>
    <n v="0"/>
    <n v="12969408"/>
    <m/>
    <m/>
    <x v="11"/>
    <x v="2"/>
    <s v="InteriorTFLs"/>
    <x v="39"/>
  </r>
  <r>
    <n v="11"/>
    <n v="40"/>
    <m/>
    <m/>
    <n v="136160"/>
    <n v="3163520"/>
    <m/>
    <m/>
    <n v="10224"/>
    <n v="3417312"/>
    <m/>
    <m/>
    <n v="13568"/>
    <n v="3167872"/>
    <m/>
    <m/>
    <n v="10528"/>
    <n v="3127520"/>
    <m/>
    <m/>
    <n v="2880"/>
    <n v="2784688"/>
    <m/>
    <m/>
    <n v="32"/>
    <n v="2884576"/>
    <n v="0"/>
    <n v="2895984"/>
    <m/>
    <m/>
    <n v="0"/>
    <n v="2816112"/>
    <m/>
    <m/>
    <x v="11"/>
    <x v="2"/>
    <s v="InteriorTFLs"/>
    <x v="39"/>
  </r>
  <r>
    <n v="11"/>
    <n v="40"/>
    <m/>
    <m/>
    <n v="320"/>
    <n v="480"/>
    <m/>
    <m/>
    <n v="3296"/>
    <n v="5904"/>
    <m/>
    <m/>
    <n v="3200"/>
    <n v="7472"/>
    <m/>
    <m/>
    <n v="368"/>
    <n v="368"/>
    <m/>
    <m/>
    <n v="9056"/>
    <n v="12832"/>
    <m/>
    <m/>
    <n v="464"/>
    <n v="3888"/>
    <n v="0"/>
    <n v="5680"/>
    <m/>
    <m/>
    <n v="0"/>
    <n v="3424"/>
    <m/>
    <m/>
    <x v="11"/>
    <x v="2"/>
    <s v="InteriorTFLs"/>
    <x v="39"/>
  </r>
  <r>
    <n v="11"/>
    <n v="40"/>
    <m/>
    <m/>
    <n v="48"/>
    <n v="48"/>
    <m/>
    <m/>
    <n v="160"/>
    <n v="272"/>
    <m/>
    <m/>
    <n v="16"/>
    <n v="16"/>
    <m/>
    <m/>
    <n v="16"/>
    <n v="80"/>
    <m/>
    <m/>
    <n v="48"/>
    <n v="144"/>
    <m/>
    <m/>
    <n v="208"/>
    <n v="384"/>
    <n v="0"/>
    <n v="176"/>
    <m/>
    <m/>
    <n v="0"/>
    <n v="176"/>
    <m/>
    <m/>
    <x v="11"/>
    <x v="2"/>
    <s v="InteriorTFLs"/>
    <x v="39"/>
  </r>
  <r>
    <n v="11"/>
    <n v="40"/>
    <m/>
    <m/>
    <n v="537248"/>
    <n v="2589712"/>
    <m/>
    <m/>
    <n v="271120"/>
    <n v="4441792"/>
    <m/>
    <m/>
    <n v="214352"/>
    <n v="3756336"/>
    <m/>
    <m/>
    <n v="166976"/>
    <n v="3551232"/>
    <m/>
    <m/>
    <n v="109856"/>
    <n v="3091696"/>
    <m/>
    <m/>
    <n v="8608"/>
    <n v="2844960"/>
    <n v="704"/>
    <n v="2816672"/>
    <m/>
    <m/>
    <n v="704"/>
    <n v="2788160"/>
    <m/>
    <m/>
    <x v="11"/>
    <x v="2"/>
    <s v="InteriorTFLs"/>
    <x v="39"/>
  </r>
  <r>
    <n v="11"/>
    <n v="40"/>
    <m/>
    <m/>
    <n v="226704"/>
    <n v="1724176"/>
    <m/>
    <m/>
    <n v="91376"/>
    <n v="2291296"/>
    <m/>
    <m/>
    <n v="94800"/>
    <n v="2002912"/>
    <m/>
    <m/>
    <n v="89312"/>
    <n v="1799504"/>
    <m/>
    <m/>
    <n v="40560"/>
    <n v="1568800"/>
    <m/>
    <m/>
    <n v="18592"/>
    <n v="1560880"/>
    <n v="1568"/>
    <n v="1527200"/>
    <m/>
    <m/>
    <n v="2048"/>
    <n v="1449616"/>
    <m/>
    <m/>
    <x v="11"/>
    <x v="2"/>
    <s v="InteriorTFLs"/>
    <x v="39"/>
  </r>
  <r>
    <n v="11"/>
    <n v="40"/>
    <m/>
    <m/>
    <n v="109744"/>
    <n v="960896"/>
    <m/>
    <m/>
    <n v="40464"/>
    <n v="949744"/>
    <m/>
    <m/>
    <n v="43696"/>
    <n v="935120"/>
    <m/>
    <m/>
    <n v="44448"/>
    <n v="843952"/>
    <m/>
    <m/>
    <n v="13264"/>
    <n v="773872"/>
    <m/>
    <m/>
    <n v="6416"/>
    <n v="760384"/>
    <n v="4240"/>
    <n v="792848"/>
    <m/>
    <m/>
    <n v="3232"/>
    <n v="746512"/>
    <m/>
    <m/>
    <x v="11"/>
    <x v="2"/>
    <s v="InteriorTFLs"/>
    <x v="39"/>
  </r>
  <r>
    <n v="11"/>
    <n v="40"/>
    <m/>
    <m/>
    <n v="89424"/>
    <n v="676272"/>
    <m/>
    <m/>
    <n v="50160"/>
    <n v="799408"/>
    <m/>
    <m/>
    <n v="69840"/>
    <n v="708592"/>
    <m/>
    <m/>
    <n v="40592"/>
    <n v="606816"/>
    <m/>
    <m/>
    <n v="30416"/>
    <n v="598480"/>
    <m/>
    <m/>
    <n v="18288"/>
    <n v="573008"/>
    <n v="3664"/>
    <n v="556880"/>
    <m/>
    <m/>
    <n v="3872"/>
    <n v="545872"/>
    <m/>
    <m/>
    <x v="11"/>
    <x v="2"/>
    <s v="InteriorTFLs"/>
    <x v="39"/>
  </r>
  <r>
    <n v="11"/>
    <n v="40"/>
    <m/>
    <m/>
    <n v="0"/>
    <n v="0"/>
    <m/>
    <m/>
    <n v="1232"/>
    <n v="12192"/>
    <m/>
    <m/>
    <n v="6496"/>
    <n v="11728"/>
    <m/>
    <m/>
    <n v="3168"/>
    <n v="5360"/>
    <m/>
    <m/>
    <n v="18080"/>
    <n v="30352"/>
    <m/>
    <m/>
    <n v="9360"/>
    <n v="18192"/>
    <n v="4032"/>
    <n v="16816"/>
    <m/>
    <m/>
    <n v="5536"/>
    <n v="18880"/>
    <m/>
    <m/>
    <x v="11"/>
    <x v="2"/>
    <s v="InteriorTFLs"/>
    <x v="39"/>
  </r>
  <r>
    <n v="11"/>
    <n v="40"/>
    <m/>
    <m/>
    <n v="8352"/>
    <n v="20256"/>
    <m/>
    <m/>
    <n v="13168"/>
    <n v="89920"/>
    <m/>
    <m/>
    <n v="21136"/>
    <n v="58256"/>
    <m/>
    <m/>
    <n v="22944"/>
    <n v="72880"/>
    <m/>
    <m/>
    <n v="15056"/>
    <n v="61584"/>
    <m/>
    <m/>
    <n v="3904"/>
    <n v="44800"/>
    <n v="7632"/>
    <n v="45264"/>
    <m/>
    <m/>
    <n v="8096"/>
    <n v="52192"/>
    <m/>
    <m/>
    <x v="11"/>
    <x v="2"/>
    <s v="InteriorTFLs"/>
    <x v="39"/>
  </r>
  <r>
    <n v="11"/>
    <n v="40"/>
    <m/>
    <m/>
    <n v="179568"/>
    <n v="2848176"/>
    <m/>
    <m/>
    <n v="57520"/>
    <n v="3017840"/>
    <m/>
    <m/>
    <n v="73168"/>
    <n v="2776800"/>
    <m/>
    <m/>
    <n v="58528"/>
    <n v="2744080"/>
    <m/>
    <m/>
    <n v="28240"/>
    <n v="2537728"/>
    <m/>
    <m/>
    <n v="16224"/>
    <n v="2533968"/>
    <n v="8272"/>
    <n v="2529024"/>
    <m/>
    <m/>
    <n v="8448"/>
    <n v="2470624"/>
    <m/>
    <m/>
    <x v="11"/>
    <x v="2"/>
    <s v="InteriorTFLs"/>
    <x v="39"/>
  </r>
  <r>
    <n v="11"/>
    <n v="40"/>
    <m/>
    <m/>
    <n v="231168"/>
    <n v="715728"/>
    <m/>
    <m/>
    <n v="303504"/>
    <n v="544608"/>
    <m/>
    <m/>
    <n v="195504"/>
    <n v="288528"/>
    <m/>
    <m/>
    <n v="81280"/>
    <n v="117088"/>
    <m/>
    <m/>
    <n v="28288"/>
    <n v="43488"/>
    <m/>
    <m/>
    <n v="9856"/>
    <n v="24864"/>
    <n v="10320"/>
    <n v="27888"/>
    <m/>
    <m/>
    <n v="12256"/>
    <n v="28496"/>
    <m/>
    <m/>
    <x v="11"/>
    <x v="2"/>
    <s v="InteriorTFLs"/>
    <x v="39"/>
  </r>
  <r>
    <n v="11"/>
    <n v="40"/>
    <m/>
    <m/>
    <n v="324288"/>
    <n v="971696"/>
    <m/>
    <m/>
    <n v="565344"/>
    <n v="1759424"/>
    <m/>
    <m/>
    <n v="522016"/>
    <n v="985584"/>
    <m/>
    <m/>
    <n v="260704"/>
    <n v="450288"/>
    <m/>
    <m/>
    <n v="163888"/>
    <n v="272016"/>
    <m/>
    <m/>
    <n v="61280"/>
    <n v="128560"/>
    <n v="13936"/>
    <n v="79632"/>
    <m/>
    <m/>
    <n v="16496"/>
    <n v="88992"/>
    <m/>
    <m/>
    <x v="11"/>
    <x v="2"/>
    <s v="InteriorTFLs"/>
    <x v="39"/>
  </r>
  <r>
    <n v="11"/>
    <n v="40"/>
    <m/>
    <m/>
    <n v="328992"/>
    <n v="1691440"/>
    <m/>
    <m/>
    <n v="486192"/>
    <n v="2237520"/>
    <m/>
    <m/>
    <n v="507392"/>
    <n v="1582288"/>
    <m/>
    <m/>
    <n v="237248"/>
    <n v="727280"/>
    <m/>
    <m/>
    <n v="156016"/>
    <n v="517088"/>
    <m/>
    <m/>
    <n v="57392"/>
    <n v="387968"/>
    <n v="30432"/>
    <n v="376064"/>
    <m/>
    <m/>
    <n v="27936"/>
    <n v="346224"/>
    <m/>
    <m/>
    <x v="11"/>
    <x v="2"/>
    <s v="InteriorTFLs"/>
    <x v="39"/>
  </r>
  <r>
    <n v="11"/>
    <n v="40"/>
    <m/>
    <m/>
    <n v="31792"/>
    <n v="77472"/>
    <m/>
    <m/>
    <n v="20000"/>
    <n v="55136"/>
    <m/>
    <m/>
    <n v="17200"/>
    <n v="39488"/>
    <m/>
    <m/>
    <n v="8256"/>
    <n v="12144"/>
    <m/>
    <m/>
    <n v="8240"/>
    <n v="49440"/>
    <m/>
    <m/>
    <n v="13504"/>
    <n v="78128"/>
    <n v="29552"/>
    <n v="97664"/>
    <m/>
    <m/>
    <n v="30544"/>
    <n v="99904"/>
    <m/>
    <m/>
    <x v="11"/>
    <x v="2"/>
    <s v="InteriorTFLs"/>
    <x v="39"/>
  </r>
  <r>
    <n v="11"/>
    <n v="40"/>
    <m/>
    <m/>
    <n v="735280"/>
    <n v="5170912"/>
    <m/>
    <m/>
    <n v="633504"/>
    <n v="6880480"/>
    <m/>
    <m/>
    <n v="654272"/>
    <n v="5899584"/>
    <m/>
    <m/>
    <n v="570992"/>
    <n v="5431568"/>
    <m/>
    <m/>
    <n v="477392"/>
    <n v="4427408"/>
    <m/>
    <m/>
    <n v="231840"/>
    <n v="3966640"/>
    <n v="38000"/>
    <n v="3810560"/>
    <m/>
    <m/>
    <n v="38640"/>
    <n v="3684352"/>
    <m/>
    <m/>
    <x v="11"/>
    <x v="2"/>
    <s v="InteriorTFLs"/>
    <x v="39"/>
  </r>
  <r>
    <n v="11"/>
    <n v="40"/>
    <m/>
    <m/>
    <n v="756288"/>
    <n v="4492800"/>
    <m/>
    <m/>
    <n v="903232"/>
    <n v="6661600"/>
    <m/>
    <m/>
    <n v="917792"/>
    <n v="5068976"/>
    <m/>
    <m/>
    <n v="719760"/>
    <n v="3535120"/>
    <m/>
    <m/>
    <n v="546704"/>
    <n v="3232400"/>
    <m/>
    <m/>
    <n v="202736"/>
    <n v="2753296"/>
    <n v="88000"/>
    <n v="2659216"/>
    <m/>
    <m/>
    <n v="87936"/>
    <n v="2625584"/>
    <m/>
    <m/>
    <x v="11"/>
    <x v="2"/>
    <s v="InteriorTFLs"/>
    <x v="39"/>
  </r>
  <r>
    <n v="11"/>
    <n v="40"/>
    <m/>
    <m/>
    <n v="1909040"/>
    <n v="5933472"/>
    <m/>
    <m/>
    <n v="5160768"/>
    <n v="12745792"/>
    <m/>
    <m/>
    <n v="4796176"/>
    <n v="9617088"/>
    <m/>
    <m/>
    <n v="3008352"/>
    <n v="17294784"/>
    <m/>
    <m/>
    <n v="1752464"/>
    <n v="9868704"/>
    <m/>
    <m/>
    <n v="2616816"/>
    <n v="13657168"/>
    <n v="3236016"/>
    <n v="16860704"/>
    <m/>
    <m/>
    <n v="3169648"/>
    <n v="16586560"/>
    <m/>
    <m/>
    <x v="11"/>
    <x v="2"/>
    <s v="InteriorTFLs"/>
    <x v="39"/>
  </r>
  <r>
    <n v="11"/>
    <n v="41"/>
    <m/>
    <m/>
    <n v="0"/>
    <n v="0"/>
    <m/>
    <m/>
    <n v="0"/>
    <n v="0"/>
    <m/>
    <m/>
    <n v="0"/>
    <n v="0"/>
    <m/>
    <m/>
    <n v="0"/>
    <n v="0"/>
    <m/>
    <m/>
    <n v="0"/>
    <n v="0"/>
    <m/>
    <m/>
    <n v="0"/>
    <n v="0"/>
    <n v="0"/>
    <n v="0"/>
    <m/>
    <m/>
    <n v="0"/>
    <n v="0"/>
    <m/>
    <m/>
    <x v="11"/>
    <x v="3"/>
    <s v="CoastTFLs"/>
    <x v="40"/>
  </r>
  <r>
    <n v="11"/>
    <n v="41"/>
    <m/>
    <m/>
    <n v="0"/>
    <n v="0"/>
    <m/>
    <m/>
    <n v="0"/>
    <n v="0"/>
    <m/>
    <m/>
    <n v="0"/>
    <n v="0"/>
    <m/>
    <m/>
    <n v="0"/>
    <n v="0"/>
    <m/>
    <m/>
    <n v="16"/>
    <n v="16"/>
    <m/>
    <m/>
    <n v="0"/>
    <n v="0"/>
    <n v="0"/>
    <n v="0"/>
    <m/>
    <m/>
    <n v="0"/>
    <n v="0"/>
    <m/>
    <m/>
    <x v="11"/>
    <x v="3"/>
    <s v="CoastTFLs"/>
    <x v="40"/>
  </r>
  <r>
    <n v="11"/>
    <n v="41"/>
    <m/>
    <m/>
    <n v="0"/>
    <n v="0"/>
    <m/>
    <m/>
    <n v="0"/>
    <n v="0"/>
    <m/>
    <m/>
    <n v="0"/>
    <n v="0"/>
    <m/>
    <m/>
    <n v="0"/>
    <n v="0"/>
    <m/>
    <m/>
    <n v="0"/>
    <n v="0"/>
    <m/>
    <m/>
    <n v="0"/>
    <n v="0"/>
    <n v="0"/>
    <n v="0"/>
    <m/>
    <m/>
    <n v="0"/>
    <n v="0"/>
    <m/>
    <m/>
    <x v="11"/>
    <x v="3"/>
    <s v="CoastTFLs"/>
    <x v="40"/>
  </r>
  <r>
    <n v="11"/>
    <n v="41"/>
    <m/>
    <m/>
    <n v="0"/>
    <n v="0"/>
    <m/>
    <m/>
    <n v="0"/>
    <n v="0"/>
    <m/>
    <m/>
    <n v="0"/>
    <n v="0"/>
    <m/>
    <m/>
    <n v="0"/>
    <n v="0"/>
    <m/>
    <m/>
    <n v="0"/>
    <n v="0"/>
    <m/>
    <m/>
    <n v="0"/>
    <n v="0"/>
    <n v="0"/>
    <n v="0"/>
    <m/>
    <m/>
    <n v="0"/>
    <n v="0"/>
    <m/>
    <m/>
    <x v="11"/>
    <x v="3"/>
    <s v="CoastTFLs"/>
    <x v="40"/>
  </r>
  <r>
    <n v="11"/>
    <n v="41"/>
    <m/>
    <m/>
    <n v="0"/>
    <n v="0"/>
    <m/>
    <m/>
    <n v="0"/>
    <n v="0"/>
    <m/>
    <m/>
    <n v="0"/>
    <n v="0"/>
    <m/>
    <m/>
    <n v="0"/>
    <n v="0"/>
    <m/>
    <m/>
    <n v="0"/>
    <n v="0"/>
    <m/>
    <m/>
    <n v="0"/>
    <n v="0"/>
    <n v="0"/>
    <n v="0"/>
    <m/>
    <m/>
    <n v="0"/>
    <n v="0"/>
    <m/>
    <m/>
    <x v="11"/>
    <x v="3"/>
    <s v="CoastTFLs"/>
    <x v="40"/>
  </r>
  <r>
    <n v="11"/>
    <n v="41"/>
    <m/>
    <m/>
    <n v="0"/>
    <n v="0"/>
    <m/>
    <m/>
    <n v="0"/>
    <n v="0"/>
    <m/>
    <m/>
    <n v="0"/>
    <n v="0"/>
    <m/>
    <m/>
    <n v="0"/>
    <n v="0"/>
    <m/>
    <m/>
    <n v="0"/>
    <n v="0"/>
    <m/>
    <m/>
    <n v="0"/>
    <n v="0"/>
    <n v="0"/>
    <n v="0"/>
    <m/>
    <m/>
    <n v="0"/>
    <n v="0"/>
    <m/>
    <m/>
    <x v="11"/>
    <x v="3"/>
    <s v="CoastTFLs"/>
    <x v="40"/>
  </r>
  <r>
    <n v="11"/>
    <n v="41"/>
    <m/>
    <m/>
    <n v="0"/>
    <n v="0"/>
    <m/>
    <m/>
    <n v="0"/>
    <n v="208"/>
    <m/>
    <m/>
    <n v="816"/>
    <n v="2272"/>
    <m/>
    <m/>
    <n v="4688"/>
    <n v="4688"/>
    <m/>
    <m/>
    <n v="0"/>
    <n v="208"/>
    <m/>
    <m/>
    <n v="0"/>
    <n v="96"/>
    <n v="0"/>
    <n v="96"/>
    <m/>
    <m/>
    <n v="0"/>
    <n v="0"/>
    <m/>
    <m/>
    <x v="11"/>
    <x v="3"/>
    <s v="CoastTFLs"/>
    <x v="40"/>
  </r>
  <r>
    <n v="11"/>
    <n v="41"/>
    <m/>
    <m/>
    <n v="0"/>
    <n v="0"/>
    <m/>
    <m/>
    <n v="0"/>
    <n v="0"/>
    <m/>
    <m/>
    <n v="0"/>
    <n v="0"/>
    <m/>
    <m/>
    <n v="0"/>
    <n v="0"/>
    <m/>
    <m/>
    <n v="0"/>
    <n v="0"/>
    <m/>
    <m/>
    <n v="0"/>
    <n v="0"/>
    <n v="0"/>
    <n v="0"/>
    <m/>
    <m/>
    <n v="0"/>
    <n v="0"/>
    <m/>
    <m/>
    <x v="11"/>
    <x v="3"/>
    <s v="CoastTFLs"/>
    <x v="40"/>
  </r>
  <r>
    <n v="11"/>
    <n v="41"/>
    <m/>
    <m/>
    <n v="0"/>
    <n v="0"/>
    <m/>
    <m/>
    <n v="0"/>
    <n v="0"/>
    <m/>
    <m/>
    <n v="1616"/>
    <n v="1888"/>
    <m/>
    <m/>
    <n v="0"/>
    <n v="0"/>
    <m/>
    <m/>
    <n v="0"/>
    <n v="0"/>
    <m/>
    <m/>
    <n v="0"/>
    <n v="0"/>
    <n v="0"/>
    <n v="0"/>
    <m/>
    <m/>
    <n v="0"/>
    <n v="0"/>
    <m/>
    <m/>
    <x v="11"/>
    <x v="3"/>
    <s v="CoastTFLs"/>
    <x v="40"/>
  </r>
  <r>
    <n v="11"/>
    <n v="41"/>
    <m/>
    <m/>
    <n v="0"/>
    <n v="0"/>
    <m/>
    <m/>
    <n v="0"/>
    <n v="0"/>
    <m/>
    <m/>
    <n v="0"/>
    <n v="0"/>
    <m/>
    <m/>
    <n v="0"/>
    <n v="0"/>
    <m/>
    <m/>
    <n v="0"/>
    <n v="0"/>
    <m/>
    <m/>
    <n v="0"/>
    <n v="0"/>
    <n v="0"/>
    <n v="0"/>
    <m/>
    <m/>
    <n v="0"/>
    <n v="0"/>
    <m/>
    <m/>
    <x v="11"/>
    <x v="3"/>
    <s v="CoastTFLs"/>
    <x v="40"/>
  </r>
  <r>
    <n v="11"/>
    <n v="41"/>
    <m/>
    <m/>
    <n v="0"/>
    <n v="0"/>
    <m/>
    <m/>
    <n v="0"/>
    <n v="0"/>
    <m/>
    <m/>
    <n v="0"/>
    <n v="0"/>
    <m/>
    <m/>
    <n v="0"/>
    <n v="0"/>
    <m/>
    <m/>
    <n v="0"/>
    <n v="0"/>
    <m/>
    <m/>
    <n v="0"/>
    <n v="0"/>
    <n v="0"/>
    <n v="0"/>
    <m/>
    <m/>
    <n v="0"/>
    <n v="0"/>
    <m/>
    <m/>
    <x v="11"/>
    <x v="3"/>
    <s v="CoastTFLs"/>
    <x v="40"/>
  </r>
  <r>
    <n v="11"/>
    <n v="41"/>
    <m/>
    <m/>
    <n v="0"/>
    <n v="0"/>
    <m/>
    <m/>
    <n v="0"/>
    <n v="0"/>
    <m/>
    <m/>
    <n v="0"/>
    <n v="0"/>
    <m/>
    <m/>
    <n v="0"/>
    <n v="0"/>
    <m/>
    <m/>
    <n v="0"/>
    <n v="0"/>
    <m/>
    <m/>
    <n v="0"/>
    <n v="0"/>
    <n v="0"/>
    <n v="0"/>
    <m/>
    <m/>
    <n v="0"/>
    <n v="0"/>
    <m/>
    <m/>
    <x v="11"/>
    <x v="3"/>
    <s v="CoastTFLs"/>
    <x v="40"/>
  </r>
  <r>
    <n v="11"/>
    <n v="41"/>
    <m/>
    <m/>
    <n v="0"/>
    <n v="0"/>
    <m/>
    <m/>
    <n v="0"/>
    <n v="0"/>
    <m/>
    <m/>
    <n v="0"/>
    <n v="0"/>
    <m/>
    <m/>
    <n v="0"/>
    <n v="16"/>
    <m/>
    <m/>
    <n v="0"/>
    <n v="0"/>
    <m/>
    <m/>
    <n v="0"/>
    <n v="0"/>
    <n v="0"/>
    <n v="0"/>
    <m/>
    <m/>
    <n v="0"/>
    <n v="0"/>
    <m/>
    <m/>
    <x v="11"/>
    <x v="3"/>
    <s v="CoastTFLs"/>
    <x v="40"/>
  </r>
  <r>
    <n v="11"/>
    <n v="41"/>
    <m/>
    <m/>
    <n v="0"/>
    <n v="0"/>
    <m/>
    <m/>
    <n v="0"/>
    <n v="0"/>
    <m/>
    <m/>
    <n v="0"/>
    <n v="0"/>
    <m/>
    <m/>
    <n v="0"/>
    <n v="0"/>
    <m/>
    <m/>
    <n v="0"/>
    <n v="0"/>
    <m/>
    <m/>
    <n v="0"/>
    <n v="0"/>
    <n v="0"/>
    <n v="0"/>
    <m/>
    <m/>
    <n v="0"/>
    <n v="0"/>
    <m/>
    <m/>
    <x v="11"/>
    <x v="3"/>
    <s v="CoastTFLs"/>
    <x v="40"/>
  </r>
  <r>
    <n v="11"/>
    <n v="41"/>
    <m/>
    <m/>
    <n v="0"/>
    <n v="0"/>
    <m/>
    <m/>
    <n v="0"/>
    <n v="0"/>
    <m/>
    <m/>
    <n v="0"/>
    <n v="0"/>
    <m/>
    <m/>
    <n v="0"/>
    <n v="0"/>
    <m/>
    <m/>
    <n v="0"/>
    <n v="0"/>
    <m/>
    <m/>
    <n v="0"/>
    <n v="0"/>
    <n v="0"/>
    <n v="0"/>
    <m/>
    <m/>
    <n v="0"/>
    <n v="0"/>
    <m/>
    <m/>
    <x v="11"/>
    <x v="3"/>
    <s v="CoastTFLs"/>
    <x v="40"/>
  </r>
  <r>
    <n v="11"/>
    <n v="41"/>
    <m/>
    <m/>
    <n v="0"/>
    <n v="0"/>
    <m/>
    <m/>
    <n v="0"/>
    <n v="0"/>
    <m/>
    <m/>
    <n v="0"/>
    <n v="0"/>
    <m/>
    <m/>
    <n v="0"/>
    <n v="0"/>
    <m/>
    <m/>
    <n v="0"/>
    <n v="0"/>
    <m/>
    <m/>
    <n v="0"/>
    <n v="0"/>
    <n v="0"/>
    <n v="0"/>
    <m/>
    <m/>
    <n v="0"/>
    <n v="0"/>
    <m/>
    <m/>
    <x v="11"/>
    <x v="3"/>
    <s v="CoastTFLs"/>
    <x v="40"/>
  </r>
  <r>
    <n v="12"/>
    <n v="1"/>
    <m/>
    <m/>
    <n v="3698192"/>
    <n v="44408736"/>
    <m/>
    <m/>
    <n v="550608"/>
    <n v="46598720"/>
    <m/>
    <m/>
    <n v="500416"/>
    <n v="45473840"/>
    <m/>
    <m/>
    <n v="407248"/>
    <n v="44466176"/>
    <m/>
    <m/>
    <n v="315168"/>
    <n v="42942576"/>
    <m/>
    <m/>
    <n v="64960"/>
    <n v="41793744"/>
    <m/>
    <m/>
    <n v="8256"/>
    <n v="41642512"/>
    <n v="32"/>
    <n v="41529488"/>
    <m/>
    <m/>
    <x v="12"/>
    <x v="0"/>
    <s v="100MileHouse"/>
    <x v="0"/>
  </r>
  <r>
    <n v="12"/>
    <n v="2"/>
    <m/>
    <m/>
    <n v="563568"/>
    <n v="5051872"/>
    <m/>
    <m/>
    <n v="311232"/>
    <n v="6501712"/>
    <m/>
    <m/>
    <n v="525056"/>
    <n v="5689232"/>
    <m/>
    <m/>
    <n v="830448"/>
    <n v="4486864"/>
    <m/>
    <m/>
    <n v="695280"/>
    <n v="3831280"/>
    <m/>
    <m/>
    <n v="423024"/>
    <n v="2991792"/>
    <m/>
    <m/>
    <n v="92224"/>
    <n v="2549904"/>
    <n v="15920"/>
    <n v="2409760"/>
    <m/>
    <m/>
    <x v="12"/>
    <x v="0"/>
    <s v="Arrow"/>
    <x v="1"/>
  </r>
  <r>
    <n v="12"/>
    <n v="3"/>
    <m/>
    <m/>
    <n v="0"/>
    <n v="0"/>
    <m/>
    <m/>
    <n v="0"/>
    <n v="0"/>
    <m/>
    <m/>
    <n v="0"/>
    <n v="0"/>
    <m/>
    <m/>
    <n v="0"/>
    <n v="0"/>
    <m/>
    <m/>
    <n v="0"/>
    <n v="0"/>
    <m/>
    <m/>
    <n v="0"/>
    <n v="0"/>
    <m/>
    <m/>
    <n v="0"/>
    <n v="0"/>
    <n v="0"/>
    <n v="0"/>
    <m/>
    <m/>
    <x v="12"/>
    <x v="1"/>
    <s v="Arrowsmith"/>
    <x v="2"/>
  </r>
  <r>
    <n v="12"/>
    <n v="4"/>
    <m/>
    <m/>
    <n v="1479792"/>
    <n v="6615360"/>
    <m/>
    <m/>
    <n v="1643920"/>
    <n v="9788624"/>
    <m/>
    <m/>
    <n v="2032944"/>
    <n v="7259744"/>
    <m/>
    <m/>
    <n v="2016496"/>
    <n v="4545168"/>
    <m/>
    <m/>
    <n v="1406736"/>
    <n v="3037648"/>
    <m/>
    <m/>
    <n v="659040"/>
    <n v="1562640"/>
    <m/>
    <m/>
    <n v="116032"/>
    <n v="871632"/>
    <n v="70624"/>
    <n v="825664"/>
    <m/>
    <m/>
    <x v="12"/>
    <x v="0"/>
    <s v="Boundary"/>
    <x v="3"/>
  </r>
  <r>
    <n v="12"/>
    <n v="5"/>
    <m/>
    <m/>
    <n v="1207808"/>
    <n v="6361344"/>
    <m/>
    <m/>
    <n v="1084576"/>
    <n v="9980128"/>
    <m/>
    <m/>
    <n v="1972624"/>
    <n v="8003888"/>
    <m/>
    <m/>
    <n v="2114128"/>
    <n v="7069264"/>
    <m/>
    <m/>
    <n v="1927648"/>
    <n v="5162528"/>
    <m/>
    <m/>
    <n v="1717168"/>
    <n v="4218592"/>
    <m/>
    <m/>
    <n v="1554592"/>
    <n v="4290944"/>
    <n v="1155248"/>
    <n v="3925632"/>
    <m/>
    <m/>
    <x v="12"/>
    <x v="0"/>
    <s v="Bulkley"/>
    <x v="4"/>
  </r>
  <r>
    <n v="12"/>
    <n v="6"/>
    <m/>
    <m/>
    <n v="82624"/>
    <n v="210592"/>
    <m/>
    <m/>
    <n v="0"/>
    <n v="352"/>
    <m/>
    <m/>
    <n v="0"/>
    <n v="352"/>
    <m/>
    <m/>
    <n v="0"/>
    <n v="352"/>
    <m/>
    <m/>
    <n v="0"/>
    <n v="352"/>
    <m/>
    <m/>
    <n v="1456"/>
    <n v="4032"/>
    <m/>
    <m/>
    <n v="368"/>
    <n v="2912"/>
    <n v="0"/>
    <n v="2560"/>
    <m/>
    <m/>
    <x v="12"/>
    <x v="1"/>
    <s v="Cassiar"/>
    <x v="5"/>
  </r>
  <r>
    <n v="12"/>
    <n v="7"/>
    <m/>
    <m/>
    <n v="34144"/>
    <n v="83024"/>
    <m/>
    <m/>
    <n v="39264"/>
    <n v="71632"/>
    <m/>
    <m/>
    <n v="29568"/>
    <n v="46032"/>
    <m/>
    <m/>
    <n v="13568"/>
    <n v="20592"/>
    <m/>
    <m/>
    <n v="8416"/>
    <n v="12448"/>
    <m/>
    <m/>
    <n v="3888"/>
    <n v="5056"/>
    <m/>
    <m/>
    <n v="1264"/>
    <n v="3120"/>
    <n v="1104"/>
    <n v="2768"/>
    <m/>
    <m/>
    <x v="12"/>
    <x v="1"/>
    <s v="Cranberry"/>
    <x v="6"/>
  </r>
  <r>
    <n v="12"/>
    <n v="8"/>
    <m/>
    <m/>
    <n v="2719968"/>
    <n v="15267824"/>
    <m/>
    <m/>
    <n v="2803008"/>
    <n v="18954160"/>
    <m/>
    <m/>
    <n v="3341632"/>
    <n v="13627248"/>
    <m/>
    <m/>
    <n v="2928272"/>
    <n v="8110720"/>
    <m/>
    <m/>
    <n v="1906864"/>
    <n v="6734912"/>
    <m/>
    <m/>
    <n v="883920"/>
    <n v="4385952"/>
    <m/>
    <m/>
    <n v="339824"/>
    <n v="3775184"/>
    <n v="126704"/>
    <n v="3608080"/>
    <m/>
    <m/>
    <x v="12"/>
    <x v="0"/>
    <s v="Cranbrook"/>
    <x v="7"/>
  </r>
  <r>
    <n v="12"/>
    <n v="9"/>
    <m/>
    <m/>
    <n v="1123552"/>
    <n v="4272656"/>
    <m/>
    <m/>
    <n v="5752208"/>
    <n v="15598272"/>
    <m/>
    <m/>
    <n v="4718800"/>
    <n v="10719120"/>
    <m/>
    <m/>
    <n v="3648112"/>
    <n v="18810960"/>
    <m/>
    <m/>
    <n v="4037872"/>
    <n v="12998784"/>
    <m/>
    <m/>
    <n v="3610320"/>
    <n v="12528448"/>
    <m/>
    <m/>
    <n v="2842112"/>
    <n v="14053696"/>
    <n v="1058304"/>
    <n v="12264368"/>
    <m/>
    <m/>
    <x v="12"/>
    <x v="0"/>
    <s v="DawsonCreek"/>
    <x v="8"/>
  </r>
  <r>
    <n v="12"/>
    <n v="10"/>
    <m/>
    <m/>
    <n v="0"/>
    <n v="0"/>
    <m/>
    <m/>
    <n v="0"/>
    <n v="0"/>
    <m/>
    <m/>
    <n v="0"/>
    <n v="0"/>
    <m/>
    <m/>
    <n v="0"/>
    <n v="0"/>
    <m/>
    <m/>
    <n v="0"/>
    <n v="0"/>
    <m/>
    <m/>
    <n v="272"/>
    <n v="336"/>
    <m/>
    <m/>
    <n v="3328"/>
    <n v="8736"/>
    <n v="11472"/>
    <n v="17776"/>
    <m/>
    <m/>
    <x v="12"/>
    <x v="1"/>
    <s v="FortNelson"/>
    <x v="9"/>
  </r>
  <r>
    <n v="12"/>
    <n v="11"/>
    <m/>
    <m/>
    <n v="19344"/>
    <n v="82912"/>
    <m/>
    <m/>
    <n v="67216"/>
    <n v="381296"/>
    <m/>
    <m/>
    <n v="61472"/>
    <n v="342352"/>
    <m/>
    <m/>
    <n v="54384"/>
    <n v="361568"/>
    <m/>
    <m/>
    <n v="54064"/>
    <n v="322896"/>
    <m/>
    <m/>
    <n v="47456"/>
    <n v="265456"/>
    <m/>
    <m/>
    <n v="16256"/>
    <n v="220704"/>
    <n v="8608"/>
    <n v="213840"/>
    <m/>
    <m/>
    <x v="12"/>
    <x v="1"/>
    <s v="Fraser"/>
    <x v="10"/>
  </r>
  <r>
    <n v="12"/>
    <n v="12"/>
    <m/>
    <m/>
    <n v="7842816"/>
    <n v="74048400"/>
    <m/>
    <m/>
    <n v="4487296"/>
    <n v="93146304"/>
    <m/>
    <m/>
    <n v="7426224"/>
    <n v="79673104"/>
    <m/>
    <m/>
    <n v="6292944"/>
    <n v="78994032"/>
    <m/>
    <m/>
    <n v="5243920"/>
    <n v="64011536"/>
    <m/>
    <m/>
    <n v="5723744"/>
    <n v="65837104"/>
    <m/>
    <m/>
    <n v="5334592"/>
    <n v="71568304"/>
    <n v="4136544"/>
    <n v="70536800"/>
    <m/>
    <m/>
    <x v="12"/>
    <x v="0"/>
    <s v="FtStJames"/>
    <x v="11"/>
  </r>
  <r>
    <n v="12"/>
    <n v="13"/>
    <m/>
    <m/>
    <n v="295072"/>
    <n v="935504"/>
    <m/>
    <m/>
    <n v="2974064"/>
    <n v="5757216"/>
    <m/>
    <m/>
    <n v="1908144"/>
    <n v="2926528"/>
    <m/>
    <m/>
    <n v="2972560"/>
    <n v="5278512"/>
    <m/>
    <m/>
    <n v="2688752"/>
    <n v="4699168"/>
    <m/>
    <m/>
    <n v="4708704"/>
    <n v="8625680"/>
    <m/>
    <m/>
    <n v="3637792"/>
    <n v="9050192"/>
    <n v="3484704"/>
    <n v="9068848"/>
    <m/>
    <m/>
    <x v="12"/>
    <x v="1"/>
    <s v="FtStJohn"/>
    <x v="12"/>
  </r>
  <r>
    <n v="12"/>
    <n v="14"/>
    <m/>
    <m/>
    <n v="390624"/>
    <n v="2713968"/>
    <m/>
    <m/>
    <n v="287440"/>
    <n v="3714272"/>
    <m/>
    <m/>
    <n v="411552"/>
    <n v="3047760"/>
    <m/>
    <m/>
    <n v="452352"/>
    <n v="1982736"/>
    <m/>
    <m/>
    <n v="331056"/>
    <n v="1648384"/>
    <m/>
    <m/>
    <n v="147728"/>
    <n v="1248352"/>
    <m/>
    <m/>
    <n v="41168"/>
    <n v="1116128"/>
    <n v="16624"/>
    <n v="1044032"/>
    <m/>
    <m/>
    <x v="12"/>
    <x v="0"/>
    <s v="Golden"/>
    <x v="13"/>
  </r>
  <r>
    <n v="12"/>
    <n v="15"/>
    <m/>
    <m/>
    <n v="984400"/>
    <n v="5840992"/>
    <m/>
    <m/>
    <n v="871648"/>
    <n v="7671952"/>
    <m/>
    <m/>
    <n v="1147376"/>
    <n v="6016816"/>
    <m/>
    <m/>
    <n v="1281136"/>
    <n v="4396544"/>
    <m/>
    <m/>
    <n v="942464"/>
    <n v="3355888"/>
    <m/>
    <m/>
    <n v="565216"/>
    <n v="2470928"/>
    <m/>
    <m/>
    <n v="219696"/>
    <n v="2053680"/>
    <n v="76384"/>
    <n v="1897920"/>
    <m/>
    <m/>
    <x v="12"/>
    <x v="0"/>
    <s v="Invermere"/>
    <x v="14"/>
  </r>
  <r>
    <n v="12"/>
    <n v="16"/>
    <m/>
    <m/>
    <n v="2064"/>
    <n v="6912"/>
    <m/>
    <m/>
    <n v="8672"/>
    <n v="19200"/>
    <m/>
    <m/>
    <n v="10720"/>
    <n v="30304"/>
    <m/>
    <m/>
    <n v="4256"/>
    <n v="11216"/>
    <m/>
    <m/>
    <n v="27216"/>
    <n v="81648"/>
    <m/>
    <m/>
    <n v="14352"/>
    <n v="45328"/>
    <m/>
    <m/>
    <n v="12096"/>
    <n v="49536"/>
    <n v="11232"/>
    <n v="46320"/>
    <m/>
    <m/>
    <x v="12"/>
    <x v="1"/>
    <s v="Kalum"/>
    <x v="15"/>
  </r>
  <r>
    <n v="12"/>
    <n v="17"/>
    <m/>
    <m/>
    <n v="4323536"/>
    <n v="36590096"/>
    <m/>
    <m/>
    <n v="1773520"/>
    <n v="44388016"/>
    <m/>
    <m/>
    <n v="2028880"/>
    <n v="42223952"/>
    <m/>
    <m/>
    <n v="1789008"/>
    <n v="40023184"/>
    <m/>
    <m/>
    <n v="1808144"/>
    <n v="34496096"/>
    <m/>
    <m/>
    <n v="740864"/>
    <n v="30129488"/>
    <m/>
    <m/>
    <n v="80048"/>
    <n v="28966880"/>
    <n v="5440"/>
    <n v="28848400"/>
    <m/>
    <m/>
    <x v="12"/>
    <x v="0"/>
    <s v="Kamloops"/>
    <x v="16"/>
  </r>
  <r>
    <n v="12"/>
    <n v="18"/>
    <m/>
    <m/>
    <n v="0"/>
    <n v="0"/>
    <m/>
    <m/>
    <n v="0"/>
    <n v="0"/>
    <m/>
    <m/>
    <n v="0"/>
    <n v="0"/>
    <m/>
    <m/>
    <n v="0"/>
    <n v="0"/>
    <m/>
    <m/>
    <n v="0"/>
    <n v="0"/>
    <m/>
    <m/>
    <n v="0"/>
    <n v="0"/>
    <m/>
    <m/>
    <n v="0"/>
    <n v="0"/>
    <n v="0"/>
    <n v="0"/>
    <m/>
    <m/>
    <x v="12"/>
    <x v="1"/>
    <s v="Kingcome"/>
    <x v="17"/>
  </r>
  <r>
    <n v="12"/>
    <n v="19"/>
    <m/>
    <m/>
    <n v="148736"/>
    <n v="388272"/>
    <m/>
    <m/>
    <n v="374432"/>
    <n v="1315600"/>
    <m/>
    <m/>
    <n v="380608"/>
    <n v="820272"/>
    <m/>
    <m/>
    <n v="306160"/>
    <n v="530544"/>
    <m/>
    <m/>
    <n v="217920"/>
    <n v="327632"/>
    <m/>
    <m/>
    <n v="145920"/>
    <n v="218640"/>
    <m/>
    <m/>
    <n v="91376"/>
    <n v="271312"/>
    <n v="82992"/>
    <n v="253648"/>
    <m/>
    <m/>
    <x v="12"/>
    <x v="1"/>
    <s v="Kispiox"/>
    <x v="18"/>
  </r>
  <r>
    <n v="12"/>
    <n v="20"/>
    <m/>
    <m/>
    <n v="1133888"/>
    <n v="6420480"/>
    <m/>
    <m/>
    <n v="1099280"/>
    <n v="9174240"/>
    <m/>
    <m/>
    <n v="1479136"/>
    <n v="7282384"/>
    <m/>
    <m/>
    <n v="1430624"/>
    <n v="4938464"/>
    <m/>
    <m/>
    <n v="912016"/>
    <n v="3888320"/>
    <m/>
    <m/>
    <n v="517456"/>
    <n v="2931760"/>
    <m/>
    <m/>
    <n v="167744"/>
    <n v="2443296"/>
    <n v="46960"/>
    <n v="2332176"/>
    <m/>
    <m/>
    <x v="12"/>
    <x v="0"/>
    <s v="KootenayLake"/>
    <x v="19"/>
  </r>
  <r>
    <n v="12"/>
    <n v="21"/>
    <m/>
    <m/>
    <n v="3138208"/>
    <n v="53433328"/>
    <m/>
    <m/>
    <n v="459488"/>
    <n v="59491056"/>
    <m/>
    <m/>
    <n v="460368"/>
    <n v="57572432"/>
    <m/>
    <m/>
    <n v="322000"/>
    <n v="56581088"/>
    <m/>
    <m/>
    <n v="181744"/>
    <n v="52889968"/>
    <m/>
    <m/>
    <n v="156768"/>
    <n v="53533216"/>
    <m/>
    <m/>
    <n v="45680"/>
    <n v="54287808"/>
    <n v="41152"/>
    <n v="53979984"/>
    <m/>
    <m/>
    <x v="12"/>
    <x v="0"/>
    <s v="Lakes"/>
    <x v="20"/>
  </r>
  <r>
    <n v="12"/>
    <n v="22"/>
    <m/>
    <m/>
    <n v="1534688"/>
    <n v="7058416"/>
    <m/>
    <m/>
    <n v="1807984"/>
    <n v="13320672"/>
    <m/>
    <m/>
    <n v="1815616"/>
    <n v="13051728"/>
    <m/>
    <m/>
    <n v="2034672"/>
    <n v="12550000"/>
    <m/>
    <m/>
    <n v="1901632"/>
    <n v="9262176"/>
    <m/>
    <m/>
    <n v="1256400"/>
    <n v="6858432"/>
    <m/>
    <m/>
    <n v="335632"/>
    <n v="5270928"/>
    <n v="105296"/>
    <n v="5027904"/>
    <m/>
    <m/>
    <x v="12"/>
    <x v="0"/>
    <s v="Lillooet"/>
    <x v="21"/>
  </r>
  <r>
    <n v="12"/>
    <n v="23"/>
    <m/>
    <m/>
    <n v="8285152"/>
    <n v="32627904"/>
    <m/>
    <m/>
    <n v="14855056"/>
    <n v="63214576"/>
    <m/>
    <m/>
    <n v="13453008"/>
    <n v="52980608"/>
    <m/>
    <m/>
    <n v="14173264"/>
    <n v="47389216"/>
    <m/>
    <m/>
    <n v="11814352"/>
    <n v="36185056"/>
    <m/>
    <m/>
    <n v="13427776"/>
    <n v="63617552"/>
    <m/>
    <m/>
    <n v="12659360"/>
    <n v="70103024"/>
    <n v="6802608"/>
    <n v="64885776"/>
    <m/>
    <m/>
    <x v="12"/>
    <x v="0"/>
    <s v="Mackenzie"/>
    <x v="22"/>
  </r>
  <r>
    <n v="12"/>
    <n v="24"/>
    <m/>
    <m/>
    <n v="5787952"/>
    <n v="38700880"/>
    <m/>
    <m/>
    <n v="4998304"/>
    <n v="46313616"/>
    <m/>
    <m/>
    <n v="6107136"/>
    <n v="41515104"/>
    <m/>
    <m/>
    <n v="6658912"/>
    <n v="38510320"/>
    <m/>
    <m/>
    <n v="5359872"/>
    <n v="29087104"/>
    <m/>
    <m/>
    <n v="3907024"/>
    <n v="24327824"/>
    <m/>
    <m/>
    <n v="998896"/>
    <n v="18623680"/>
    <n v="203872"/>
    <n v="17700096"/>
    <m/>
    <m/>
    <x v="12"/>
    <x v="0"/>
    <s v="Merritt"/>
    <x v="23"/>
  </r>
  <r>
    <n v="12"/>
    <n v="25"/>
    <m/>
    <m/>
    <n v="0"/>
    <n v="0"/>
    <m/>
    <m/>
    <n v="2416"/>
    <n v="33824"/>
    <m/>
    <m/>
    <n v="1248"/>
    <n v="35856"/>
    <m/>
    <m/>
    <n v="3344"/>
    <n v="26832"/>
    <m/>
    <m/>
    <n v="400"/>
    <n v="28368"/>
    <m/>
    <m/>
    <n v="144"/>
    <n v="21984"/>
    <m/>
    <m/>
    <n v="0"/>
    <n v="21808"/>
    <n v="0"/>
    <n v="29344"/>
    <m/>
    <m/>
    <x v="12"/>
    <x v="1"/>
    <s v="MidCoast"/>
    <x v="24"/>
  </r>
  <r>
    <n v="12"/>
    <n v="26"/>
    <m/>
    <m/>
    <n v="4715136"/>
    <n v="33231792"/>
    <m/>
    <m/>
    <n v="1593824"/>
    <n v="45208016"/>
    <m/>
    <m/>
    <n v="2493104"/>
    <n v="41452816"/>
    <m/>
    <m/>
    <n v="2705568"/>
    <n v="38164880"/>
    <m/>
    <m/>
    <n v="2242688"/>
    <n v="36638000"/>
    <m/>
    <m/>
    <n v="2070576"/>
    <n v="32660544"/>
    <m/>
    <m/>
    <n v="1570944"/>
    <n v="32037200"/>
    <n v="1013200"/>
    <n v="31507152"/>
    <m/>
    <m/>
    <x v="12"/>
    <x v="0"/>
    <s v="Morice"/>
    <x v="25"/>
  </r>
  <r>
    <n v="12"/>
    <n v="27"/>
    <m/>
    <m/>
    <n v="53488"/>
    <n v="123888"/>
    <m/>
    <m/>
    <n v="50352"/>
    <n v="130016"/>
    <m/>
    <m/>
    <n v="26400"/>
    <n v="47504"/>
    <m/>
    <m/>
    <n v="8416"/>
    <n v="16896"/>
    <m/>
    <m/>
    <n v="5744"/>
    <n v="11488"/>
    <m/>
    <m/>
    <n v="2384"/>
    <n v="6384"/>
    <m/>
    <m/>
    <n v="912"/>
    <n v="5920"/>
    <n v="0"/>
    <n v="5008"/>
    <m/>
    <m/>
    <x v="12"/>
    <x v="1"/>
    <s v="Nass"/>
    <x v="26"/>
  </r>
  <r>
    <n v="12"/>
    <n v="28"/>
    <m/>
    <m/>
    <n v="0"/>
    <n v="0"/>
    <m/>
    <m/>
    <n v="0"/>
    <n v="0"/>
    <m/>
    <m/>
    <n v="0"/>
    <n v="0"/>
    <m/>
    <m/>
    <n v="0"/>
    <n v="0"/>
    <m/>
    <m/>
    <n v="0"/>
    <n v="0"/>
    <m/>
    <m/>
    <n v="0"/>
    <n v="0"/>
    <m/>
    <m/>
    <n v="0"/>
    <n v="0"/>
    <n v="0"/>
    <n v="0"/>
    <m/>
    <m/>
    <x v="12"/>
    <x v="1"/>
    <s v="NorthCoast"/>
    <x v="27"/>
  </r>
  <r>
    <n v="12"/>
    <n v="29"/>
    <m/>
    <m/>
    <n v="5331520"/>
    <n v="29125216"/>
    <m/>
    <m/>
    <n v="5738784"/>
    <n v="36758336"/>
    <m/>
    <m/>
    <n v="6534864"/>
    <n v="30676544"/>
    <m/>
    <m/>
    <n v="6632672"/>
    <n v="25591808"/>
    <m/>
    <m/>
    <n v="4809936"/>
    <n v="18152272"/>
    <m/>
    <m/>
    <n v="3105456"/>
    <n v="13283200"/>
    <m/>
    <m/>
    <n v="939744"/>
    <n v="10104496"/>
    <n v="472336"/>
    <n v="9424656"/>
    <m/>
    <m/>
    <x v="12"/>
    <x v="0"/>
    <s v="Okanagan"/>
    <x v="28"/>
  </r>
  <r>
    <n v="12"/>
    <n v="30"/>
    <m/>
    <m/>
    <n v="3787792"/>
    <n v="60216080"/>
    <m/>
    <m/>
    <n v="674944"/>
    <n v="59302608"/>
    <m/>
    <m/>
    <n v="761488"/>
    <n v="55102640"/>
    <m/>
    <m/>
    <n v="607760"/>
    <n v="52657648"/>
    <m/>
    <m/>
    <n v="340496"/>
    <n v="47200864"/>
    <m/>
    <m/>
    <n v="217440"/>
    <n v="47247520"/>
    <m/>
    <m/>
    <n v="79360"/>
    <n v="49240768"/>
    <n v="15184"/>
    <n v="49066736"/>
    <m/>
    <m/>
    <x v="12"/>
    <x v="0"/>
    <s v="PrinceGeorge"/>
    <x v="29"/>
  </r>
  <r>
    <n v="12"/>
    <n v="31"/>
    <m/>
    <m/>
    <n v="0"/>
    <n v="0"/>
    <m/>
    <m/>
    <n v="0"/>
    <n v="0"/>
    <m/>
    <m/>
    <n v="0"/>
    <n v="0"/>
    <m/>
    <m/>
    <n v="0"/>
    <n v="0"/>
    <m/>
    <m/>
    <n v="0"/>
    <n v="0"/>
    <m/>
    <m/>
    <n v="0"/>
    <n v="0"/>
    <m/>
    <m/>
    <n v="0"/>
    <n v="0"/>
    <n v="0"/>
    <n v="0"/>
    <m/>
    <m/>
    <x v="12"/>
    <x v="1"/>
    <s v="QueenCharlotte"/>
    <x v="30"/>
  </r>
  <r>
    <n v="12"/>
    <n v="32"/>
    <m/>
    <m/>
    <n v="1886480"/>
    <n v="97523680"/>
    <m/>
    <m/>
    <n v="82080"/>
    <n v="91953168"/>
    <m/>
    <m/>
    <n v="113328"/>
    <n v="91249520"/>
    <m/>
    <m/>
    <n v="115392"/>
    <n v="91180976"/>
    <m/>
    <m/>
    <n v="28016"/>
    <n v="89692480"/>
    <m/>
    <m/>
    <n v="21808"/>
    <n v="89706208"/>
    <m/>
    <m/>
    <n v="1344"/>
    <n v="89749456"/>
    <n v="416"/>
    <n v="89677152"/>
    <m/>
    <m/>
    <x v="12"/>
    <x v="0"/>
    <s v="Quesnel"/>
    <x v="31"/>
  </r>
  <r>
    <n v="12"/>
    <n v="33"/>
    <m/>
    <m/>
    <n v="4512"/>
    <n v="13088"/>
    <m/>
    <m/>
    <n v="25744"/>
    <n v="89120"/>
    <m/>
    <m/>
    <n v="24336"/>
    <n v="61440"/>
    <m/>
    <m/>
    <n v="16144"/>
    <n v="39344"/>
    <m/>
    <m/>
    <n v="13264"/>
    <n v="33152"/>
    <m/>
    <m/>
    <n v="11344"/>
    <n v="22656"/>
    <m/>
    <m/>
    <n v="4432"/>
    <n v="13584"/>
    <n v="576"/>
    <n v="9552"/>
    <m/>
    <m/>
    <x v="12"/>
    <x v="1"/>
    <s v="Revelstoke"/>
    <x v="32"/>
  </r>
  <r>
    <n v="12"/>
    <n v="34"/>
    <m/>
    <m/>
    <n v="532144"/>
    <n v="3427136"/>
    <m/>
    <m/>
    <n v="524144"/>
    <n v="4413008"/>
    <m/>
    <m/>
    <n v="638832"/>
    <n v="3658976"/>
    <m/>
    <m/>
    <n v="595248"/>
    <n v="3306784"/>
    <m/>
    <m/>
    <n v="471824"/>
    <n v="2752224"/>
    <m/>
    <m/>
    <n v="405968"/>
    <n v="2517152"/>
    <m/>
    <m/>
    <n v="235680"/>
    <n v="2369216"/>
    <n v="397456"/>
    <n v="2520656"/>
    <m/>
    <m/>
    <x v="12"/>
    <x v="0"/>
    <s v="RobsonValley"/>
    <x v="33"/>
  </r>
  <r>
    <n v="12"/>
    <n v="35"/>
    <m/>
    <m/>
    <n v="4192"/>
    <n v="38032"/>
    <m/>
    <m/>
    <n v="53120"/>
    <n v="369088"/>
    <m/>
    <m/>
    <n v="39232"/>
    <n v="436160"/>
    <m/>
    <m/>
    <n v="38368"/>
    <n v="386768"/>
    <m/>
    <m/>
    <n v="25472"/>
    <n v="333344"/>
    <m/>
    <m/>
    <n v="20752"/>
    <n v="316576"/>
    <m/>
    <m/>
    <n v="8544"/>
    <n v="280000"/>
    <n v="7120"/>
    <n v="284160"/>
    <m/>
    <m/>
    <x v="12"/>
    <x v="1"/>
    <s v="Soo"/>
    <x v="34"/>
  </r>
  <r>
    <n v="12"/>
    <n v="36"/>
    <m/>
    <m/>
    <n v="0"/>
    <n v="0"/>
    <m/>
    <m/>
    <n v="0"/>
    <n v="0"/>
    <m/>
    <m/>
    <n v="0"/>
    <n v="0"/>
    <m/>
    <m/>
    <n v="0"/>
    <n v="0"/>
    <m/>
    <m/>
    <n v="0"/>
    <n v="0"/>
    <m/>
    <m/>
    <n v="0"/>
    <n v="0"/>
    <m/>
    <m/>
    <n v="0"/>
    <n v="0"/>
    <n v="0"/>
    <n v="0"/>
    <m/>
    <m/>
    <x v="12"/>
    <x v="1"/>
    <s v="Strathcona"/>
    <x v="35"/>
  </r>
  <r>
    <n v="12"/>
    <n v="37"/>
    <m/>
    <m/>
    <n v="0"/>
    <n v="0"/>
    <m/>
    <m/>
    <n v="1968"/>
    <n v="3104"/>
    <m/>
    <m/>
    <n v="4784"/>
    <n v="9568"/>
    <m/>
    <m/>
    <n v="1840"/>
    <n v="5840"/>
    <m/>
    <m/>
    <n v="1568"/>
    <n v="3424"/>
    <m/>
    <m/>
    <n v="1488"/>
    <n v="2736"/>
    <m/>
    <m/>
    <n v="224"/>
    <n v="1136"/>
    <n v="32"/>
    <n v="816"/>
    <m/>
    <m/>
    <x v="12"/>
    <x v="1"/>
    <s v="SunshineCoast"/>
    <x v="36"/>
  </r>
  <r>
    <n v="12"/>
    <n v="38"/>
    <m/>
    <m/>
    <n v="2895248"/>
    <n v="82190032"/>
    <m/>
    <m/>
    <n v="245824"/>
    <n v="79099760"/>
    <m/>
    <m/>
    <n v="337600"/>
    <n v="75134816"/>
    <m/>
    <m/>
    <n v="240064"/>
    <n v="74248896"/>
    <m/>
    <m/>
    <n v="56912"/>
    <n v="70376464"/>
    <m/>
    <m/>
    <n v="40880"/>
    <n v="70911504"/>
    <m/>
    <m/>
    <n v="4448"/>
    <n v="71617552"/>
    <n v="1920"/>
    <n v="71332480"/>
    <m/>
    <m/>
    <x v="12"/>
    <x v="0"/>
    <s v="Vanderhoof"/>
    <x v="37"/>
  </r>
  <r>
    <n v="12"/>
    <n v="39"/>
    <m/>
    <m/>
    <n v="7337456"/>
    <n v="107421648"/>
    <m/>
    <m/>
    <n v="4293584"/>
    <n v="109225184"/>
    <m/>
    <m/>
    <n v="3301792"/>
    <n v="107663584"/>
    <m/>
    <m/>
    <n v="2655648"/>
    <n v="108961712"/>
    <m/>
    <m/>
    <n v="1957376"/>
    <n v="91525664"/>
    <m/>
    <m/>
    <n v="895120"/>
    <n v="88649984"/>
    <m/>
    <m/>
    <n v="78064"/>
    <n v="86838464"/>
    <n v="40672"/>
    <n v="86410304"/>
    <m/>
    <m/>
    <x v="12"/>
    <x v="0"/>
    <s v="WilliamsLake"/>
    <x v="38"/>
  </r>
  <r>
    <n v="12"/>
    <n v="40"/>
    <m/>
    <m/>
    <n v="525104"/>
    <n v="3114816"/>
    <m/>
    <m/>
    <n v="142688"/>
    <n v="4584480"/>
    <m/>
    <m/>
    <n v="140528"/>
    <n v="3896864"/>
    <m/>
    <m/>
    <n v="65520"/>
    <n v="3616752"/>
    <m/>
    <m/>
    <n v="76464"/>
    <n v="3168160"/>
    <m/>
    <m/>
    <n v="24960"/>
    <n v="2869920"/>
    <m/>
    <m/>
    <n v="608"/>
    <n v="2817280"/>
    <n v="0"/>
    <n v="2788160"/>
    <m/>
    <m/>
    <x v="12"/>
    <x v="2"/>
    <s v="InteriorTFLs"/>
    <x v="39"/>
  </r>
  <r>
    <n v="12"/>
    <n v="40"/>
    <m/>
    <m/>
    <n v="8736"/>
    <n v="28992"/>
    <m/>
    <m/>
    <n v="15360"/>
    <n v="105280"/>
    <m/>
    <m/>
    <n v="26096"/>
    <n v="84352"/>
    <m/>
    <m/>
    <n v="11856"/>
    <n v="84736"/>
    <m/>
    <m/>
    <n v="20656"/>
    <n v="82240"/>
    <m/>
    <m/>
    <n v="4208"/>
    <n v="49008"/>
    <m/>
    <m/>
    <n v="2032"/>
    <n v="47296"/>
    <n v="0"/>
    <n v="52192"/>
    <m/>
    <m/>
    <x v="12"/>
    <x v="2"/>
    <s v="InteriorTFLs"/>
    <x v="39"/>
  </r>
  <r>
    <n v="12"/>
    <n v="40"/>
    <m/>
    <m/>
    <n v="26912"/>
    <n v="1682560"/>
    <m/>
    <m/>
    <n v="656"/>
    <n v="1661680"/>
    <m/>
    <m/>
    <n v="2576"/>
    <n v="1575840"/>
    <m/>
    <m/>
    <n v="2272"/>
    <n v="1555648"/>
    <m/>
    <m/>
    <n v="800"/>
    <n v="1509024"/>
    <m/>
    <m/>
    <n v="48"/>
    <n v="1554240"/>
    <m/>
    <m/>
    <n v="16"/>
    <n v="1554016"/>
    <n v="0"/>
    <n v="1448608"/>
    <m/>
    <m/>
    <x v="12"/>
    <x v="2"/>
    <s v="InteriorTFLs"/>
    <x v="39"/>
  </r>
  <r>
    <n v="12"/>
    <n v="40"/>
    <m/>
    <m/>
    <n v="416592"/>
    <n v="14333952"/>
    <m/>
    <m/>
    <n v="15264"/>
    <n v="15181424"/>
    <m/>
    <m/>
    <n v="49600"/>
    <n v="14449856"/>
    <m/>
    <m/>
    <n v="54416"/>
    <n v="13958176"/>
    <m/>
    <m/>
    <n v="12448"/>
    <n v="13195072"/>
    <m/>
    <m/>
    <n v="2000"/>
    <n v="13375600"/>
    <m/>
    <m/>
    <n v="0"/>
    <n v="13291760"/>
    <n v="0"/>
    <n v="12969408"/>
    <m/>
    <m/>
    <x v="12"/>
    <x v="2"/>
    <s v="InteriorTFLs"/>
    <x v="39"/>
  </r>
  <r>
    <n v="12"/>
    <n v="40"/>
    <m/>
    <m/>
    <n v="96512"/>
    <n v="3260032"/>
    <m/>
    <m/>
    <n v="6064"/>
    <n v="3423376"/>
    <m/>
    <m/>
    <n v="10576"/>
    <n v="3178448"/>
    <m/>
    <m/>
    <n v="11920"/>
    <n v="3139440"/>
    <m/>
    <m/>
    <n v="3696"/>
    <n v="2788384"/>
    <m/>
    <m/>
    <n v="3472"/>
    <n v="2888048"/>
    <m/>
    <m/>
    <n v="256"/>
    <n v="2896240"/>
    <n v="0"/>
    <n v="2816112"/>
    <m/>
    <m/>
    <x v="12"/>
    <x v="2"/>
    <s v="InteriorTFLs"/>
    <x v="39"/>
  </r>
  <r>
    <n v="12"/>
    <n v="40"/>
    <m/>
    <m/>
    <n v="16"/>
    <n v="496"/>
    <m/>
    <m/>
    <n v="1552"/>
    <n v="7456"/>
    <m/>
    <m/>
    <n v="576"/>
    <n v="8048"/>
    <m/>
    <m/>
    <n v="528"/>
    <n v="896"/>
    <m/>
    <m/>
    <n v="624"/>
    <n v="13456"/>
    <m/>
    <m/>
    <n v="208"/>
    <n v="4096"/>
    <m/>
    <m/>
    <n v="0"/>
    <n v="5680"/>
    <n v="0"/>
    <n v="3424"/>
    <m/>
    <m/>
    <x v="12"/>
    <x v="2"/>
    <s v="InteriorTFLs"/>
    <x v="39"/>
  </r>
  <r>
    <n v="12"/>
    <n v="40"/>
    <m/>
    <m/>
    <n v="0"/>
    <n v="48"/>
    <m/>
    <m/>
    <n v="48"/>
    <n v="320"/>
    <m/>
    <m/>
    <n v="16"/>
    <n v="32"/>
    <m/>
    <m/>
    <n v="96"/>
    <n v="176"/>
    <m/>
    <m/>
    <n v="16"/>
    <n v="160"/>
    <m/>
    <m/>
    <n v="64"/>
    <n v="448"/>
    <m/>
    <m/>
    <n v="0"/>
    <n v="176"/>
    <n v="0"/>
    <n v="176"/>
    <m/>
    <m/>
    <x v="12"/>
    <x v="2"/>
    <s v="InteriorTFLs"/>
    <x v="39"/>
  </r>
  <r>
    <n v="12"/>
    <n v="40"/>
    <m/>
    <m/>
    <n v="93056"/>
    <n v="1053952"/>
    <m/>
    <m/>
    <n v="34800"/>
    <n v="984544"/>
    <m/>
    <m/>
    <n v="33808"/>
    <n v="968928"/>
    <m/>
    <m/>
    <n v="24064"/>
    <n v="868016"/>
    <m/>
    <m/>
    <n v="9936"/>
    <n v="783808"/>
    <m/>
    <m/>
    <n v="6128"/>
    <n v="766512"/>
    <m/>
    <m/>
    <n v="3728"/>
    <n v="796576"/>
    <n v="160"/>
    <n v="746672"/>
    <m/>
    <m/>
    <x v="12"/>
    <x v="2"/>
    <s v="InteriorTFLs"/>
    <x v="39"/>
  </r>
  <r>
    <n v="12"/>
    <n v="40"/>
    <m/>
    <m/>
    <n v="191536"/>
    <n v="1915712"/>
    <m/>
    <m/>
    <n v="37424"/>
    <n v="2328720"/>
    <m/>
    <m/>
    <n v="63376"/>
    <n v="2066288"/>
    <m/>
    <m/>
    <n v="56144"/>
    <n v="1855648"/>
    <m/>
    <m/>
    <n v="32048"/>
    <n v="1600848"/>
    <m/>
    <m/>
    <n v="20080"/>
    <n v="1580960"/>
    <m/>
    <m/>
    <n v="416"/>
    <n v="1527616"/>
    <n v="400"/>
    <n v="1450016"/>
    <m/>
    <m/>
    <x v="12"/>
    <x v="2"/>
    <s v="InteriorTFLs"/>
    <x v="39"/>
  </r>
  <r>
    <n v="12"/>
    <n v="40"/>
    <m/>
    <m/>
    <n v="75232"/>
    <n v="751504"/>
    <m/>
    <m/>
    <n v="40400"/>
    <n v="839808"/>
    <m/>
    <m/>
    <n v="44048"/>
    <n v="752640"/>
    <m/>
    <m/>
    <n v="52688"/>
    <n v="659504"/>
    <m/>
    <m/>
    <n v="40000"/>
    <n v="638480"/>
    <m/>
    <m/>
    <n v="23136"/>
    <n v="596144"/>
    <m/>
    <m/>
    <n v="4240"/>
    <n v="561120"/>
    <n v="768"/>
    <n v="546640"/>
    <m/>
    <m/>
    <x v="12"/>
    <x v="2"/>
    <s v="InteriorTFLs"/>
    <x v="39"/>
  </r>
  <r>
    <n v="12"/>
    <n v="40"/>
    <m/>
    <m/>
    <n v="0"/>
    <n v="0"/>
    <m/>
    <m/>
    <n v="2720"/>
    <n v="14912"/>
    <m/>
    <m/>
    <n v="4112"/>
    <n v="15840"/>
    <m/>
    <m/>
    <n v="7584"/>
    <n v="12944"/>
    <m/>
    <m/>
    <n v="8448"/>
    <n v="38800"/>
    <m/>
    <m/>
    <n v="7296"/>
    <n v="25488"/>
    <m/>
    <m/>
    <n v="4416"/>
    <n v="21232"/>
    <n v="1648"/>
    <n v="20528"/>
    <m/>
    <m/>
    <x v="12"/>
    <x v="2"/>
    <s v="InteriorTFLs"/>
    <x v="39"/>
  </r>
  <r>
    <n v="12"/>
    <n v="40"/>
    <m/>
    <m/>
    <n v="117184"/>
    <n v="2965360"/>
    <m/>
    <m/>
    <n v="17056"/>
    <n v="3034896"/>
    <m/>
    <m/>
    <n v="24992"/>
    <n v="2801792"/>
    <m/>
    <m/>
    <n v="26768"/>
    <n v="2770848"/>
    <m/>
    <m/>
    <n v="24576"/>
    <n v="2562304"/>
    <m/>
    <m/>
    <n v="17104"/>
    <n v="2551072"/>
    <m/>
    <m/>
    <n v="6384"/>
    <n v="2535408"/>
    <n v="2000"/>
    <n v="2472624"/>
    <m/>
    <m/>
    <x v="12"/>
    <x v="2"/>
    <s v="InteriorTFLs"/>
    <x v="39"/>
  </r>
  <r>
    <n v="12"/>
    <n v="40"/>
    <m/>
    <m/>
    <n v="592928"/>
    <n v="5763840"/>
    <m/>
    <m/>
    <n v="324992"/>
    <n v="7205472"/>
    <m/>
    <m/>
    <n v="384944"/>
    <n v="6284528"/>
    <m/>
    <m/>
    <n v="343584"/>
    <n v="5775152"/>
    <m/>
    <m/>
    <n v="371008"/>
    <n v="4798416"/>
    <m/>
    <m/>
    <n v="244656"/>
    <n v="4211296"/>
    <m/>
    <m/>
    <n v="58304"/>
    <n v="3868864"/>
    <n v="8256"/>
    <n v="3692608"/>
    <m/>
    <m/>
    <x v="12"/>
    <x v="2"/>
    <s v="InteriorTFLs"/>
    <x v="39"/>
  </r>
  <r>
    <n v="12"/>
    <n v="40"/>
    <m/>
    <m/>
    <n v="235696"/>
    <n v="951424"/>
    <m/>
    <m/>
    <n v="433168"/>
    <n v="977776"/>
    <m/>
    <m/>
    <n v="313552"/>
    <n v="602080"/>
    <m/>
    <m/>
    <n v="249088"/>
    <n v="366176"/>
    <m/>
    <m/>
    <n v="95200"/>
    <n v="138688"/>
    <m/>
    <m/>
    <n v="48544"/>
    <n v="73408"/>
    <m/>
    <m/>
    <n v="6976"/>
    <n v="34864"/>
    <n v="9200"/>
    <n v="37696"/>
    <m/>
    <m/>
    <x v="12"/>
    <x v="2"/>
    <s v="InteriorTFLs"/>
    <x v="39"/>
  </r>
  <r>
    <n v="12"/>
    <n v="40"/>
    <m/>
    <m/>
    <n v="320640"/>
    <n v="2012080"/>
    <m/>
    <m/>
    <n v="290208"/>
    <n v="2527728"/>
    <m/>
    <m/>
    <n v="432032"/>
    <n v="2014320"/>
    <m/>
    <m/>
    <n v="333760"/>
    <n v="1061040"/>
    <m/>
    <m/>
    <n v="239616"/>
    <n v="756704"/>
    <m/>
    <m/>
    <n v="108208"/>
    <n v="496176"/>
    <m/>
    <m/>
    <n v="30032"/>
    <n v="406096"/>
    <n v="10848"/>
    <n v="357072"/>
    <m/>
    <m/>
    <x v="12"/>
    <x v="2"/>
    <s v="InteriorTFLs"/>
    <x v="39"/>
  </r>
  <r>
    <n v="12"/>
    <n v="40"/>
    <m/>
    <m/>
    <n v="42800"/>
    <n v="120272"/>
    <m/>
    <m/>
    <n v="43392"/>
    <n v="98528"/>
    <m/>
    <m/>
    <n v="24256"/>
    <n v="63744"/>
    <m/>
    <m/>
    <n v="14944"/>
    <n v="27088"/>
    <m/>
    <m/>
    <n v="10928"/>
    <n v="60368"/>
    <m/>
    <m/>
    <n v="10384"/>
    <n v="88512"/>
    <m/>
    <m/>
    <n v="16368"/>
    <n v="114032"/>
    <n v="19392"/>
    <n v="119296"/>
    <m/>
    <m/>
    <x v="12"/>
    <x v="2"/>
    <s v="InteriorTFLs"/>
    <x v="39"/>
  </r>
  <r>
    <n v="12"/>
    <n v="40"/>
    <m/>
    <m/>
    <n v="297920"/>
    <n v="1269616"/>
    <m/>
    <m/>
    <n v="411712"/>
    <n v="2171136"/>
    <m/>
    <m/>
    <n v="492816"/>
    <n v="1478400"/>
    <m/>
    <m/>
    <n v="437104"/>
    <n v="887392"/>
    <m/>
    <m/>
    <n v="321504"/>
    <n v="593520"/>
    <m/>
    <m/>
    <n v="158976"/>
    <n v="287536"/>
    <m/>
    <m/>
    <n v="23312"/>
    <n v="102944"/>
    <n v="23056"/>
    <n v="112048"/>
    <m/>
    <m/>
    <x v="12"/>
    <x v="2"/>
    <s v="InteriorTFLs"/>
    <x v="39"/>
  </r>
  <r>
    <n v="12"/>
    <n v="40"/>
    <m/>
    <m/>
    <n v="739920"/>
    <n v="5232720"/>
    <m/>
    <m/>
    <n v="595488"/>
    <n v="7257088"/>
    <m/>
    <m/>
    <n v="756944"/>
    <n v="5825920"/>
    <m/>
    <m/>
    <n v="866800"/>
    <n v="4401920"/>
    <m/>
    <m/>
    <n v="664160"/>
    <n v="3896560"/>
    <m/>
    <m/>
    <n v="418896"/>
    <n v="3172192"/>
    <m/>
    <m/>
    <n v="128912"/>
    <n v="2788128"/>
    <n v="36992"/>
    <n v="2662576"/>
    <m/>
    <m/>
    <x v="12"/>
    <x v="2"/>
    <s v="InteriorTFLs"/>
    <x v="39"/>
  </r>
  <r>
    <n v="12"/>
    <n v="40"/>
    <m/>
    <m/>
    <n v="1991152"/>
    <n v="7924624"/>
    <m/>
    <m/>
    <n v="4404960"/>
    <n v="17150752"/>
    <m/>
    <m/>
    <n v="4604272"/>
    <n v="14221360"/>
    <m/>
    <m/>
    <n v="1986176"/>
    <n v="19280960"/>
    <m/>
    <m/>
    <n v="2310928"/>
    <n v="12179632"/>
    <m/>
    <m/>
    <n v="2087600"/>
    <n v="15744768"/>
    <m/>
    <m/>
    <n v="1939376"/>
    <n v="18800080"/>
    <n v="390768"/>
    <n v="16977328"/>
    <m/>
    <m/>
    <x v="12"/>
    <x v="2"/>
    <s v="InteriorTFLs"/>
    <x v="39"/>
  </r>
  <r>
    <n v="12"/>
    <n v="41"/>
    <m/>
    <m/>
    <n v="0"/>
    <n v="0"/>
    <m/>
    <m/>
    <n v="0"/>
    <n v="0"/>
    <m/>
    <m/>
    <n v="0"/>
    <n v="0"/>
    <m/>
    <m/>
    <n v="0"/>
    <n v="0"/>
    <m/>
    <m/>
    <n v="0"/>
    <n v="0"/>
    <m/>
    <m/>
    <n v="0"/>
    <n v="0"/>
    <m/>
    <m/>
    <n v="0"/>
    <n v="0"/>
    <n v="0"/>
    <n v="0"/>
    <m/>
    <m/>
    <x v="12"/>
    <x v="3"/>
    <s v="CoastTFLs"/>
    <x v="40"/>
  </r>
  <r>
    <n v="12"/>
    <n v="41"/>
    <m/>
    <m/>
    <n v="0"/>
    <n v="0"/>
    <m/>
    <m/>
    <n v="0"/>
    <n v="0"/>
    <m/>
    <m/>
    <n v="0"/>
    <n v="0"/>
    <m/>
    <m/>
    <n v="0"/>
    <n v="0"/>
    <m/>
    <m/>
    <n v="0"/>
    <n v="16"/>
    <m/>
    <m/>
    <n v="0"/>
    <n v="0"/>
    <m/>
    <m/>
    <n v="0"/>
    <n v="0"/>
    <n v="0"/>
    <n v="0"/>
    <m/>
    <m/>
    <x v="12"/>
    <x v="3"/>
    <s v="CoastTFLs"/>
    <x v="40"/>
  </r>
  <r>
    <n v="12"/>
    <n v="41"/>
    <m/>
    <m/>
    <n v="0"/>
    <n v="0"/>
    <m/>
    <m/>
    <n v="0"/>
    <n v="0"/>
    <m/>
    <m/>
    <n v="0"/>
    <n v="0"/>
    <m/>
    <m/>
    <n v="0"/>
    <n v="0"/>
    <m/>
    <m/>
    <n v="0"/>
    <n v="0"/>
    <m/>
    <m/>
    <n v="0"/>
    <n v="0"/>
    <m/>
    <m/>
    <n v="0"/>
    <n v="0"/>
    <n v="0"/>
    <n v="0"/>
    <m/>
    <m/>
    <x v="12"/>
    <x v="3"/>
    <s v="CoastTFLs"/>
    <x v="40"/>
  </r>
  <r>
    <n v="12"/>
    <n v="41"/>
    <m/>
    <m/>
    <n v="0"/>
    <n v="0"/>
    <m/>
    <m/>
    <n v="0"/>
    <n v="0"/>
    <m/>
    <m/>
    <n v="0"/>
    <n v="0"/>
    <m/>
    <m/>
    <n v="0"/>
    <n v="0"/>
    <m/>
    <m/>
    <n v="2912"/>
    <n v="2912"/>
    <m/>
    <m/>
    <n v="0"/>
    <n v="0"/>
    <m/>
    <m/>
    <n v="0"/>
    <n v="0"/>
    <n v="0"/>
    <n v="0"/>
    <m/>
    <m/>
    <x v="12"/>
    <x v="3"/>
    <s v="CoastTFLs"/>
    <x v="40"/>
  </r>
  <r>
    <n v="12"/>
    <n v="41"/>
    <m/>
    <m/>
    <n v="0"/>
    <n v="0"/>
    <m/>
    <m/>
    <n v="0"/>
    <n v="0"/>
    <m/>
    <m/>
    <n v="0"/>
    <n v="0"/>
    <m/>
    <m/>
    <n v="0"/>
    <n v="0"/>
    <m/>
    <m/>
    <n v="0"/>
    <n v="0"/>
    <m/>
    <m/>
    <n v="0"/>
    <n v="0"/>
    <m/>
    <m/>
    <n v="0"/>
    <n v="0"/>
    <n v="0"/>
    <n v="0"/>
    <m/>
    <m/>
    <x v="12"/>
    <x v="3"/>
    <s v="CoastTFLs"/>
    <x v="40"/>
  </r>
  <r>
    <n v="12"/>
    <n v="41"/>
    <m/>
    <m/>
    <n v="0"/>
    <n v="0"/>
    <m/>
    <m/>
    <n v="0"/>
    <n v="0"/>
    <m/>
    <m/>
    <n v="0"/>
    <n v="0"/>
    <m/>
    <m/>
    <n v="0"/>
    <n v="0"/>
    <m/>
    <m/>
    <n v="0"/>
    <n v="0"/>
    <m/>
    <m/>
    <n v="0"/>
    <n v="0"/>
    <m/>
    <m/>
    <n v="0"/>
    <n v="0"/>
    <n v="0"/>
    <n v="0"/>
    <m/>
    <m/>
    <x v="12"/>
    <x v="3"/>
    <s v="CoastTFLs"/>
    <x v="40"/>
  </r>
  <r>
    <n v="12"/>
    <n v="41"/>
    <m/>
    <m/>
    <n v="0"/>
    <n v="0"/>
    <m/>
    <m/>
    <n v="0"/>
    <n v="208"/>
    <m/>
    <m/>
    <n v="272"/>
    <n v="2544"/>
    <m/>
    <m/>
    <n v="0"/>
    <n v="4688"/>
    <m/>
    <m/>
    <n v="3008"/>
    <n v="3216"/>
    <m/>
    <m/>
    <n v="208"/>
    <n v="304"/>
    <m/>
    <m/>
    <n v="0"/>
    <n v="96"/>
    <n v="0"/>
    <n v="0"/>
    <m/>
    <m/>
    <x v="12"/>
    <x v="3"/>
    <s v="CoastTFLs"/>
    <x v="40"/>
  </r>
  <r>
    <n v="12"/>
    <n v="41"/>
    <m/>
    <m/>
    <n v="0"/>
    <n v="0"/>
    <m/>
    <m/>
    <n v="0"/>
    <n v="0"/>
    <m/>
    <m/>
    <n v="0"/>
    <n v="0"/>
    <m/>
    <m/>
    <n v="0"/>
    <n v="0"/>
    <m/>
    <m/>
    <n v="0"/>
    <n v="0"/>
    <m/>
    <m/>
    <n v="0"/>
    <n v="0"/>
    <m/>
    <m/>
    <n v="0"/>
    <n v="0"/>
    <n v="0"/>
    <n v="0"/>
    <m/>
    <m/>
    <x v="12"/>
    <x v="3"/>
    <s v="CoastTFLs"/>
    <x v="40"/>
  </r>
  <r>
    <n v="12"/>
    <n v="41"/>
    <m/>
    <m/>
    <n v="0"/>
    <n v="0"/>
    <m/>
    <m/>
    <n v="0"/>
    <n v="0"/>
    <m/>
    <m/>
    <n v="0"/>
    <n v="1888"/>
    <m/>
    <m/>
    <n v="0"/>
    <n v="0"/>
    <m/>
    <m/>
    <n v="0"/>
    <n v="0"/>
    <m/>
    <m/>
    <n v="0"/>
    <n v="0"/>
    <m/>
    <m/>
    <n v="0"/>
    <n v="0"/>
    <n v="0"/>
    <n v="0"/>
    <m/>
    <m/>
    <x v="12"/>
    <x v="3"/>
    <s v="CoastTFLs"/>
    <x v="40"/>
  </r>
  <r>
    <n v="12"/>
    <n v="41"/>
    <m/>
    <m/>
    <n v="0"/>
    <n v="0"/>
    <m/>
    <m/>
    <n v="0"/>
    <n v="0"/>
    <m/>
    <m/>
    <n v="0"/>
    <n v="0"/>
    <m/>
    <m/>
    <n v="0"/>
    <n v="0"/>
    <m/>
    <m/>
    <n v="0"/>
    <n v="0"/>
    <m/>
    <m/>
    <n v="0"/>
    <n v="0"/>
    <m/>
    <m/>
    <n v="0"/>
    <n v="0"/>
    <n v="0"/>
    <n v="0"/>
    <m/>
    <m/>
    <x v="12"/>
    <x v="3"/>
    <s v="CoastTFLs"/>
    <x v="40"/>
  </r>
  <r>
    <n v="12"/>
    <n v="41"/>
    <m/>
    <m/>
    <n v="0"/>
    <n v="0"/>
    <m/>
    <m/>
    <n v="0"/>
    <n v="0"/>
    <m/>
    <m/>
    <n v="0"/>
    <n v="0"/>
    <m/>
    <m/>
    <n v="0"/>
    <n v="0"/>
    <m/>
    <m/>
    <n v="0"/>
    <n v="0"/>
    <m/>
    <m/>
    <n v="0"/>
    <n v="0"/>
    <m/>
    <m/>
    <n v="0"/>
    <n v="0"/>
    <n v="0"/>
    <n v="0"/>
    <m/>
    <m/>
    <x v="12"/>
    <x v="3"/>
    <s v="CoastTFLs"/>
    <x v="40"/>
  </r>
  <r>
    <n v="12"/>
    <n v="41"/>
    <m/>
    <m/>
    <n v="0"/>
    <n v="0"/>
    <m/>
    <m/>
    <n v="0"/>
    <n v="0"/>
    <m/>
    <m/>
    <n v="0"/>
    <n v="0"/>
    <m/>
    <m/>
    <n v="0"/>
    <n v="0"/>
    <m/>
    <m/>
    <n v="0"/>
    <n v="0"/>
    <m/>
    <m/>
    <n v="0"/>
    <n v="0"/>
    <m/>
    <m/>
    <n v="0"/>
    <n v="0"/>
    <n v="0"/>
    <n v="0"/>
    <m/>
    <m/>
    <x v="12"/>
    <x v="3"/>
    <s v="CoastTFLs"/>
    <x v="40"/>
  </r>
  <r>
    <n v="12"/>
    <n v="41"/>
    <m/>
    <m/>
    <n v="0"/>
    <n v="0"/>
    <m/>
    <m/>
    <n v="0"/>
    <n v="0"/>
    <m/>
    <m/>
    <n v="0"/>
    <n v="0"/>
    <m/>
    <m/>
    <n v="0"/>
    <n v="16"/>
    <m/>
    <m/>
    <n v="0"/>
    <n v="0"/>
    <m/>
    <m/>
    <n v="0"/>
    <n v="0"/>
    <m/>
    <m/>
    <n v="0"/>
    <n v="0"/>
    <n v="0"/>
    <n v="0"/>
    <m/>
    <m/>
    <x v="12"/>
    <x v="3"/>
    <s v="CoastTFLs"/>
    <x v="40"/>
  </r>
  <r>
    <n v="12"/>
    <n v="41"/>
    <m/>
    <m/>
    <n v="0"/>
    <n v="0"/>
    <m/>
    <m/>
    <n v="0"/>
    <n v="0"/>
    <m/>
    <m/>
    <n v="0"/>
    <n v="0"/>
    <m/>
    <m/>
    <n v="0"/>
    <n v="0"/>
    <m/>
    <m/>
    <n v="0"/>
    <n v="0"/>
    <m/>
    <m/>
    <n v="0"/>
    <n v="0"/>
    <m/>
    <m/>
    <n v="0"/>
    <n v="0"/>
    <n v="0"/>
    <n v="0"/>
    <m/>
    <m/>
    <x v="12"/>
    <x v="3"/>
    <s v="CoastTFLs"/>
    <x v="40"/>
  </r>
  <r>
    <n v="12"/>
    <n v="41"/>
    <m/>
    <m/>
    <n v="0"/>
    <n v="0"/>
    <m/>
    <m/>
    <n v="0"/>
    <n v="0"/>
    <m/>
    <m/>
    <n v="0"/>
    <n v="0"/>
    <m/>
    <m/>
    <n v="0"/>
    <n v="0"/>
    <m/>
    <m/>
    <n v="0"/>
    <n v="0"/>
    <m/>
    <m/>
    <n v="0"/>
    <n v="0"/>
    <m/>
    <m/>
    <n v="0"/>
    <n v="0"/>
    <n v="0"/>
    <n v="0"/>
    <m/>
    <m/>
    <x v="12"/>
    <x v="3"/>
    <s v="CoastTFLs"/>
    <x v="40"/>
  </r>
  <r>
    <n v="12"/>
    <n v="41"/>
    <m/>
    <m/>
    <n v="0"/>
    <n v="0"/>
    <m/>
    <m/>
    <n v="0"/>
    <n v="0"/>
    <m/>
    <m/>
    <n v="0"/>
    <n v="0"/>
    <m/>
    <m/>
    <n v="0"/>
    <n v="0"/>
    <m/>
    <m/>
    <n v="0"/>
    <n v="0"/>
    <m/>
    <m/>
    <n v="0"/>
    <n v="0"/>
    <m/>
    <m/>
    <n v="0"/>
    <n v="0"/>
    <n v="0"/>
    <n v="0"/>
    <m/>
    <m/>
    <x v="12"/>
    <x v="3"/>
    <s v="CoastTFLs"/>
    <x v="40"/>
  </r>
  <r>
    <n v="13"/>
    <n v="1"/>
    <m/>
    <m/>
    <n v="2932160"/>
    <n v="47340896"/>
    <m/>
    <m/>
    <n v="236880"/>
    <n v="46835600"/>
    <m/>
    <m/>
    <n v="266048"/>
    <n v="45739888"/>
    <m/>
    <m/>
    <n v="274560"/>
    <n v="44740736"/>
    <m/>
    <m/>
    <n v="248144"/>
    <n v="43190720"/>
    <m/>
    <m/>
    <n v="81840"/>
    <n v="41875584"/>
    <m/>
    <m/>
    <n v="11744"/>
    <n v="41654256"/>
    <m/>
    <m/>
    <n v="2096"/>
    <n v="41531584"/>
    <x v="13"/>
    <x v="0"/>
    <s v="100MileHouse"/>
    <x v="0"/>
  </r>
  <r>
    <n v="13"/>
    <n v="2"/>
    <m/>
    <m/>
    <n v="459664"/>
    <n v="5511536"/>
    <m/>
    <m/>
    <n v="185616"/>
    <n v="6687328"/>
    <m/>
    <m/>
    <n v="294304"/>
    <n v="5983536"/>
    <m/>
    <m/>
    <n v="622000"/>
    <n v="5108864"/>
    <m/>
    <m/>
    <n v="631760"/>
    <n v="4463040"/>
    <m/>
    <m/>
    <n v="602224"/>
    <n v="3594016"/>
    <m/>
    <m/>
    <n v="125616"/>
    <n v="2675520"/>
    <m/>
    <m/>
    <n v="34544"/>
    <n v="2444304"/>
    <x v="13"/>
    <x v="0"/>
    <s v="Arrow"/>
    <x v="1"/>
  </r>
  <r>
    <n v="13"/>
    <n v="3"/>
    <m/>
    <m/>
    <n v="0"/>
    <n v="0"/>
    <m/>
    <m/>
    <n v="0"/>
    <n v="0"/>
    <m/>
    <m/>
    <n v="0"/>
    <n v="0"/>
    <m/>
    <m/>
    <n v="0"/>
    <n v="0"/>
    <m/>
    <m/>
    <n v="0"/>
    <n v="0"/>
    <m/>
    <m/>
    <n v="0"/>
    <n v="0"/>
    <m/>
    <m/>
    <n v="0"/>
    <n v="0"/>
    <m/>
    <m/>
    <n v="0"/>
    <n v="0"/>
    <x v="13"/>
    <x v="1"/>
    <s v="Arrowsmith"/>
    <x v="2"/>
  </r>
  <r>
    <n v="13"/>
    <n v="4"/>
    <m/>
    <m/>
    <n v="1330960"/>
    <n v="7946320"/>
    <m/>
    <m/>
    <n v="1003392"/>
    <n v="10792016"/>
    <m/>
    <m/>
    <n v="1508704"/>
    <n v="8768448"/>
    <m/>
    <m/>
    <n v="2122640"/>
    <n v="6667808"/>
    <m/>
    <m/>
    <n v="1773664"/>
    <n v="4811312"/>
    <m/>
    <m/>
    <n v="1291408"/>
    <n v="2854048"/>
    <m/>
    <m/>
    <n v="170304"/>
    <n v="1041936"/>
    <m/>
    <m/>
    <n v="95024"/>
    <n v="920688"/>
    <x v="13"/>
    <x v="0"/>
    <s v="Boundary"/>
    <x v="3"/>
  </r>
  <r>
    <n v="13"/>
    <n v="5"/>
    <m/>
    <m/>
    <n v="1081120"/>
    <n v="7442464"/>
    <m/>
    <m/>
    <n v="543680"/>
    <n v="10523808"/>
    <m/>
    <m/>
    <n v="1299648"/>
    <n v="9303536"/>
    <m/>
    <m/>
    <n v="1476864"/>
    <n v="8546128"/>
    <m/>
    <m/>
    <n v="1750832"/>
    <n v="6913360"/>
    <m/>
    <m/>
    <n v="1873488"/>
    <n v="6092080"/>
    <m/>
    <m/>
    <n v="1511392"/>
    <n v="5802336"/>
    <m/>
    <m/>
    <n v="1414512"/>
    <n v="5340144"/>
    <x v="13"/>
    <x v="0"/>
    <s v="Bulkley"/>
    <x v="4"/>
  </r>
  <r>
    <n v="13"/>
    <n v="6"/>
    <m/>
    <m/>
    <n v="96608"/>
    <n v="307200"/>
    <m/>
    <m/>
    <n v="0"/>
    <n v="352"/>
    <m/>
    <m/>
    <n v="0"/>
    <n v="352"/>
    <m/>
    <m/>
    <n v="0"/>
    <n v="352"/>
    <m/>
    <m/>
    <n v="0"/>
    <n v="352"/>
    <m/>
    <m/>
    <n v="1744"/>
    <n v="5776"/>
    <m/>
    <m/>
    <n v="2224"/>
    <n v="5136"/>
    <m/>
    <m/>
    <n v="32"/>
    <n v="2592"/>
    <x v="13"/>
    <x v="1"/>
    <s v="Cassiar"/>
    <x v="5"/>
  </r>
  <r>
    <n v="13"/>
    <n v="7"/>
    <m/>
    <m/>
    <n v="44256"/>
    <n v="127280"/>
    <m/>
    <m/>
    <n v="79296"/>
    <n v="150928"/>
    <m/>
    <m/>
    <n v="41632"/>
    <n v="87664"/>
    <m/>
    <m/>
    <n v="32112"/>
    <n v="52704"/>
    <m/>
    <m/>
    <n v="19184"/>
    <n v="31632"/>
    <m/>
    <m/>
    <n v="22608"/>
    <n v="27664"/>
    <m/>
    <m/>
    <n v="800"/>
    <n v="3920"/>
    <m/>
    <m/>
    <n v="5888"/>
    <n v="8656"/>
    <x v="13"/>
    <x v="1"/>
    <s v="Cranberry"/>
    <x v="6"/>
  </r>
  <r>
    <n v="13"/>
    <n v="8"/>
    <m/>
    <m/>
    <n v="2375392"/>
    <n v="17643216"/>
    <m/>
    <m/>
    <n v="1759088"/>
    <n v="20713248"/>
    <m/>
    <m/>
    <n v="2760432"/>
    <n v="16387680"/>
    <m/>
    <m/>
    <n v="3485792"/>
    <n v="11596512"/>
    <m/>
    <m/>
    <n v="2352880"/>
    <n v="9087792"/>
    <m/>
    <m/>
    <n v="1606976"/>
    <n v="5992928"/>
    <m/>
    <m/>
    <n v="466432"/>
    <n v="4241616"/>
    <m/>
    <m/>
    <n v="141952"/>
    <n v="3750032"/>
    <x v="13"/>
    <x v="0"/>
    <s v="Cranbrook"/>
    <x v="7"/>
  </r>
  <r>
    <n v="13"/>
    <n v="9"/>
    <m/>
    <m/>
    <n v="1087344"/>
    <n v="5360000"/>
    <m/>
    <m/>
    <n v="4242304"/>
    <n v="19840576"/>
    <m/>
    <m/>
    <n v="4905168"/>
    <n v="15624288"/>
    <m/>
    <m/>
    <n v="2324448"/>
    <n v="21135408"/>
    <m/>
    <m/>
    <n v="3400784"/>
    <n v="16399568"/>
    <m/>
    <m/>
    <n v="3466112"/>
    <n v="15994560"/>
    <m/>
    <m/>
    <n v="2314304"/>
    <n v="16368000"/>
    <m/>
    <m/>
    <n v="1207840"/>
    <n v="13472208"/>
    <x v="13"/>
    <x v="0"/>
    <s v="DawsonCreek"/>
    <x v="8"/>
  </r>
  <r>
    <n v="13"/>
    <n v="10"/>
    <m/>
    <m/>
    <n v="0"/>
    <n v="0"/>
    <m/>
    <m/>
    <n v="0"/>
    <n v="0"/>
    <m/>
    <m/>
    <n v="0"/>
    <n v="0"/>
    <m/>
    <m/>
    <n v="0"/>
    <n v="0"/>
    <m/>
    <m/>
    <n v="0"/>
    <n v="0"/>
    <m/>
    <m/>
    <n v="368"/>
    <n v="704"/>
    <m/>
    <m/>
    <n v="8656"/>
    <n v="17392"/>
    <m/>
    <m/>
    <n v="48624"/>
    <n v="66400"/>
    <x v="13"/>
    <x v="1"/>
    <s v="FortNelson"/>
    <x v="9"/>
  </r>
  <r>
    <n v="13"/>
    <n v="11"/>
    <m/>
    <m/>
    <n v="23328"/>
    <n v="106240"/>
    <m/>
    <m/>
    <n v="36768"/>
    <n v="418064"/>
    <m/>
    <m/>
    <n v="39552"/>
    <n v="381904"/>
    <m/>
    <m/>
    <n v="36992"/>
    <n v="398560"/>
    <m/>
    <m/>
    <n v="39168"/>
    <n v="362064"/>
    <m/>
    <m/>
    <n v="42688"/>
    <n v="308144"/>
    <m/>
    <m/>
    <n v="16144"/>
    <n v="236848"/>
    <m/>
    <m/>
    <n v="8240"/>
    <n v="222080"/>
    <x v="13"/>
    <x v="1"/>
    <s v="Fraser"/>
    <x v="10"/>
  </r>
  <r>
    <n v="13"/>
    <n v="12"/>
    <m/>
    <m/>
    <n v="6401504"/>
    <n v="80449904"/>
    <m/>
    <m/>
    <n v="2368464"/>
    <n v="95514768"/>
    <m/>
    <m/>
    <n v="4924096"/>
    <n v="84597200"/>
    <m/>
    <m/>
    <n v="4522512"/>
    <n v="83516544"/>
    <m/>
    <m/>
    <n v="4883792"/>
    <n v="68895328"/>
    <m/>
    <m/>
    <n v="5245792"/>
    <n v="71082896"/>
    <m/>
    <m/>
    <n v="3686944"/>
    <n v="75255248"/>
    <m/>
    <m/>
    <n v="3600544"/>
    <n v="74137344"/>
    <x v="13"/>
    <x v="0"/>
    <s v="FtStJames"/>
    <x v="11"/>
  </r>
  <r>
    <n v="13"/>
    <n v="13"/>
    <m/>
    <m/>
    <n v="307200"/>
    <n v="1242704"/>
    <m/>
    <m/>
    <n v="2921152"/>
    <n v="8678368"/>
    <m/>
    <m/>
    <n v="2887296"/>
    <n v="5813824"/>
    <m/>
    <m/>
    <n v="3559760"/>
    <n v="8838272"/>
    <m/>
    <m/>
    <n v="4031520"/>
    <n v="8730688"/>
    <m/>
    <m/>
    <n v="5430000"/>
    <n v="14055680"/>
    <m/>
    <m/>
    <n v="2481248"/>
    <n v="11531440"/>
    <m/>
    <m/>
    <n v="2978704"/>
    <n v="12047552"/>
    <x v="13"/>
    <x v="1"/>
    <s v="FtStJohn"/>
    <x v="12"/>
  </r>
  <r>
    <n v="13"/>
    <n v="14"/>
    <m/>
    <m/>
    <n v="347264"/>
    <n v="3061232"/>
    <m/>
    <m/>
    <n v="169760"/>
    <n v="3884032"/>
    <m/>
    <m/>
    <n v="289568"/>
    <n v="3337328"/>
    <m/>
    <m/>
    <n v="453920"/>
    <n v="2436656"/>
    <m/>
    <m/>
    <n v="406256"/>
    <n v="2054640"/>
    <m/>
    <m/>
    <n v="251216"/>
    <n v="1499568"/>
    <m/>
    <m/>
    <n v="55008"/>
    <n v="1171136"/>
    <m/>
    <m/>
    <n v="21120"/>
    <n v="1065152"/>
    <x v="13"/>
    <x v="0"/>
    <s v="Golden"/>
    <x v="13"/>
  </r>
  <r>
    <n v="13"/>
    <n v="15"/>
    <m/>
    <m/>
    <n v="850608"/>
    <n v="6691600"/>
    <m/>
    <m/>
    <n v="480704"/>
    <n v="8152656"/>
    <m/>
    <m/>
    <n v="763504"/>
    <n v="6780320"/>
    <m/>
    <m/>
    <n v="1142576"/>
    <n v="5539120"/>
    <m/>
    <m/>
    <n v="1012768"/>
    <n v="4368656"/>
    <m/>
    <m/>
    <n v="776432"/>
    <n v="3247360"/>
    <m/>
    <m/>
    <n v="276592"/>
    <n v="2330272"/>
    <m/>
    <m/>
    <n v="95056"/>
    <n v="1992976"/>
    <x v="13"/>
    <x v="0"/>
    <s v="Invermere"/>
    <x v="14"/>
  </r>
  <r>
    <n v="13"/>
    <n v="16"/>
    <m/>
    <m/>
    <n v="3792"/>
    <n v="10704"/>
    <m/>
    <m/>
    <n v="13392"/>
    <n v="32592"/>
    <m/>
    <m/>
    <n v="16704"/>
    <n v="47008"/>
    <m/>
    <m/>
    <n v="11120"/>
    <n v="22336"/>
    <m/>
    <m/>
    <n v="26416"/>
    <n v="108064"/>
    <m/>
    <m/>
    <n v="20864"/>
    <n v="66192"/>
    <m/>
    <m/>
    <n v="9504"/>
    <n v="59040"/>
    <m/>
    <m/>
    <n v="15104"/>
    <n v="61424"/>
    <x v="13"/>
    <x v="1"/>
    <s v="Kalum"/>
    <x v="15"/>
  </r>
  <r>
    <n v="13"/>
    <n v="17"/>
    <m/>
    <m/>
    <n v="3606528"/>
    <n v="40196624"/>
    <m/>
    <m/>
    <n v="932928"/>
    <n v="45320944"/>
    <m/>
    <m/>
    <n v="1199968"/>
    <n v="43423920"/>
    <m/>
    <m/>
    <n v="1157872"/>
    <n v="41181056"/>
    <m/>
    <m/>
    <n v="1529760"/>
    <n v="36025856"/>
    <m/>
    <m/>
    <n v="1014512"/>
    <n v="31144000"/>
    <m/>
    <m/>
    <n v="117904"/>
    <n v="29084784"/>
    <m/>
    <m/>
    <n v="17792"/>
    <n v="28866192"/>
    <x v="13"/>
    <x v="0"/>
    <s v="Kamloops"/>
    <x v="16"/>
  </r>
  <r>
    <n v="13"/>
    <n v="18"/>
    <m/>
    <m/>
    <n v="0"/>
    <n v="0"/>
    <m/>
    <m/>
    <n v="0"/>
    <n v="0"/>
    <m/>
    <m/>
    <n v="0"/>
    <n v="0"/>
    <m/>
    <m/>
    <n v="0"/>
    <n v="0"/>
    <m/>
    <m/>
    <n v="0"/>
    <n v="0"/>
    <m/>
    <m/>
    <n v="0"/>
    <n v="0"/>
    <m/>
    <m/>
    <n v="0"/>
    <n v="0"/>
    <m/>
    <m/>
    <n v="0"/>
    <n v="0"/>
    <x v="13"/>
    <x v="1"/>
    <s v="Kingcome"/>
    <x v="17"/>
  </r>
  <r>
    <n v="13"/>
    <n v="19"/>
    <m/>
    <m/>
    <n v="185728"/>
    <n v="574000"/>
    <m/>
    <m/>
    <n v="317184"/>
    <n v="1632784"/>
    <m/>
    <m/>
    <n v="384336"/>
    <n v="1204608"/>
    <m/>
    <m/>
    <n v="378080"/>
    <n v="908624"/>
    <m/>
    <m/>
    <n v="303360"/>
    <n v="630992"/>
    <m/>
    <m/>
    <n v="271776"/>
    <n v="490416"/>
    <m/>
    <m/>
    <n v="138880"/>
    <n v="410192"/>
    <m/>
    <m/>
    <n v="139728"/>
    <n v="393376"/>
    <x v="13"/>
    <x v="1"/>
    <s v="Kispiox"/>
    <x v="18"/>
  </r>
  <r>
    <n v="13"/>
    <n v="20"/>
    <m/>
    <m/>
    <n v="1031184"/>
    <n v="7451664"/>
    <m/>
    <m/>
    <n v="651296"/>
    <n v="9825536"/>
    <m/>
    <m/>
    <n v="1091728"/>
    <n v="8374112"/>
    <m/>
    <m/>
    <n v="1459680"/>
    <n v="6398144"/>
    <m/>
    <m/>
    <n v="1058640"/>
    <n v="4946960"/>
    <m/>
    <m/>
    <n v="783648"/>
    <n v="3715408"/>
    <m/>
    <m/>
    <n v="169520"/>
    <n v="2612816"/>
    <m/>
    <m/>
    <n v="67872"/>
    <n v="2400048"/>
    <x v="13"/>
    <x v="0"/>
    <s v="KootenayLake"/>
    <x v="19"/>
  </r>
  <r>
    <n v="13"/>
    <n v="21"/>
    <m/>
    <m/>
    <n v="2516768"/>
    <n v="55950096"/>
    <m/>
    <m/>
    <n v="238400"/>
    <n v="59729456"/>
    <m/>
    <m/>
    <n v="244400"/>
    <n v="57816832"/>
    <m/>
    <m/>
    <n v="189376"/>
    <n v="56770464"/>
    <m/>
    <m/>
    <n v="160640"/>
    <n v="53050608"/>
    <m/>
    <m/>
    <n v="119952"/>
    <n v="53653168"/>
    <m/>
    <m/>
    <n v="51584"/>
    <n v="54339392"/>
    <m/>
    <m/>
    <n v="26000"/>
    <n v="54005984"/>
    <x v="13"/>
    <x v="0"/>
    <s v="Lakes"/>
    <x v="20"/>
  </r>
  <r>
    <n v="13"/>
    <n v="22"/>
    <m/>
    <m/>
    <n v="1406912"/>
    <n v="8465328"/>
    <m/>
    <m/>
    <n v="1111568"/>
    <n v="14432240"/>
    <m/>
    <m/>
    <n v="1138784"/>
    <n v="14190512"/>
    <m/>
    <m/>
    <n v="1261776"/>
    <n v="13811776"/>
    <m/>
    <m/>
    <n v="1488624"/>
    <n v="10750800"/>
    <m/>
    <m/>
    <n v="1284032"/>
    <n v="8142464"/>
    <m/>
    <m/>
    <n v="383328"/>
    <n v="5654256"/>
    <m/>
    <m/>
    <n v="88368"/>
    <n v="5116272"/>
    <x v="13"/>
    <x v="0"/>
    <s v="Lillooet"/>
    <x v="21"/>
  </r>
  <r>
    <n v="13"/>
    <n v="23"/>
    <m/>
    <m/>
    <n v="7884384"/>
    <n v="40512288"/>
    <m/>
    <m/>
    <n v="11866192"/>
    <n v="75080768"/>
    <m/>
    <m/>
    <n v="12122064"/>
    <n v="65102672"/>
    <m/>
    <m/>
    <n v="13541808"/>
    <n v="60931024"/>
    <m/>
    <m/>
    <n v="13082688"/>
    <n v="49267744"/>
    <m/>
    <m/>
    <n v="8409232"/>
    <n v="72026784"/>
    <m/>
    <m/>
    <n v="7851152"/>
    <n v="77954176"/>
    <m/>
    <m/>
    <n v="5483200"/>
    <n v="70368976"/>
    <x v="13"/>
    <x v="0"/>
    <s v="Mackenzie"/>
    <x v="22"/>
  </r>
  <r>
    <n v="13"/>
    <n v="24"/>
    <m/>
    <m/>
    <n v="4830368"/>
    <n v="43531248"/>
    <m/>
    <m/>
    <n v="2748016"/>
    <n v="49061632"/>
    <m/>
    <m/>
    <n v="3933408"/>
    <n v="45448512"/>
    <m/>
    <m/>
    <n v="4575488"/>
    <n v="43085808"/>
    <m/>
    <m/>
    <n v="4582688"/>
    <n v="33669792"/>
    <m/>
    <m/>
    <n v="3458368"/>
    <n v="27786192"/>
    <m/>
    <m/>
    <n v="1134736"/>
    <n v="19758416"/>
    <m/>
    <m/>
    <n v="166192"/>
    <n v="17866288"/>
    <x v="13"/>
    <x v="0"/>
    <s v="Merritt"/>
    <x v="23"/>
  </r>
  <r>
    <n v="13"/>
    <n v="25"/>
    <m/>
    <m/>
    <n v="0"/>
    <n v="0"/>
    <m/>
    <m/>
    <n v="1504"/>
    <n v="35328"/>
    <m/>
    <m/>
    <n v="1312"/>
    <n v="37168"/>
    <m/>
    <m/>
    <n v="3520"/>
    <n v="30352"/>
    <m/>
    <m/>
    <n v="2544"/>
    <n v="30912"/>
    <m/>
    <m/>
    <n v="320"/>
    <n v="22304"/>
    <m/>
    <m/>
    <n v="80"/>
    <n v="21888"/>
    <m/>
    <m/>
    <n v="0"/>
    <n v="29344"/>
    <x v="13"/>
    <x v="1"/>
    <s v="MidCoast"/>
    <x v="24"/>
  </r>
  <r>
    <n v="13"/>
    <n v="26"/>
    <m/>
    <m/>
    <n v="3953968"/>
    <n v="37185760"/>
    <m/>
    <m/>
    <n v="747632"/>
    <n v="45955648"/>
    <m/>
    <m/>
    <n v="1385536"/>
    <n v="42838352"/>
    <m/>
    <m/>
    <n v="1560848"/>
    <n v="39725728"/>
    <m/>
    <m/>
    <n v="1347136"/>
    <n v="37985136"/>
    <m/>
    <m/>
    <n v="1737184"/>
    <n v="34397728"/>
    <m/>
    <m/>
    <n v="1357856"/>
    <n v="33395056"/>
    <m/>
    <m/>
    <n v="1276960"/>
    <n v="32784112"/>
    <x v="13"/>
    <x v="0"/>
    <s v="Morice"/>
    <x v="25"/>
  </r>
  <r>
    <n v="13"/>
    <n v="27"/>
    <m/>
    <m/>
    <n v="63232"/>
    <n v="187120"/>
    <m/>
    <m/>
    <n v="102256"/>
    <n v="232272"/>
    <m/>
    <m/>
    <n v="42544"/>
    <n v="90048"/>
    <m/>
    <m/>
    <n v="26464"/>
    <n v="43360"/>
    <m/>
    <m/>
    <n v="23104"/>
    <n v="34592"/>
    <m/>
    <m/>
    <n v="7680"/>
    <n v="14064"/>
    <m/>
    <m/>
    <n v="3424"/>
    <n v="9344"/>
    <m/>
    <m/>
    <n v="1136"/>
    <n v="6144"/>
    <x v="13"/>
    <x v="1"/>
    <s v="Nass"/>
    <x v="26"/>
  </r>
  <r>
    <n v="13"/>
    <n v="28"/>
    <m/>
    <m/>
    <n v="0"/>
    <n v="0"/>
    <m/>
    <m/>
    <n v="0"/>
    <n v="0"/>
    <m/>
    <m/>
    <n v="0"/>
    <n v="0"/>
    <m/>
    <m/>
    <n v="0"/>
    <n v="0"/>
    <m/>
    <m/>
    <n v="0"/>
    <n v="0"/>
    <m/>
    <m/>
    <n v="0"/>
    <n v="0"/>
    <m/>
    <m/>
    <n v="0"/>
    <n v="0"/>
    <m/>
    <m/>
    <n v="0"/>
    <n v="0"/>
    <x v="13"/>
    <x v="1"/>
    <s v="NorthCoast"/>
    <x v="27"/>
  </r>
  <r>
    <n v="13"/>
    <n v="29"/>
    <m/>
    <m/>
    <n v="4687808"/>
    <n v="33813024"/>
    <m/>
    <m/>
    <n v="3591744"/>
    <n v="40350080"/>
    <m/>
    <m/>
    <n v="4688704"/>
    <n v="35365248"/>
    <m/>
    <m/>
    <n v="5562448"/>
    <n v="31154256"/>
    <m/>
    <m/>
    <n v="4859216"/>
    <n v="23011488"/>
    <m/>
    <m/>
    <n v="3877968"/>
    <n v="17161168"/>
    <m/>
    <m/>
    <n v="1062432"/>
    <n v="11166928"/>
    <m/>
    <m/>
    <n v="428336"/>
    <n v="9852992"/>
    <x v="13"/>
    <x v="0"/>
    <s v="Okanagan"/>
    <x v="28"/>
  </r>
  <r>
    <n v="13"/>
    <n v="30"/>
    <m/>
    <m/>
    <n v="2965008"/>
    <n v="63181088"/>
    <m/>
    <m/>
    <n v="357728"/>
    <n v="59660336"/>
    <m/>
    <m/>
    <n v="384080"/>
    <n v="55486720"/>
    <m/>
    <m/>
    <n v="438208"/>
    <n v="53095856"/>
    <m/>
    <m/>
    <n v="389264"/>
    <n v="47590128"/>
    <m/>
    <m/>
    <n v="238448"/>
    <n v="47485968"/>
    <m/>
    <m/>
    <n v="63264"/>
    <n v="49304032"/>
    <m/>
    <m/>
    <n v="17152"/>
    <n v="49083888"/>
    <x v="13"/>
    <x v="0"/>
    <s v="PrinceGeorge"/>
    <x v="29"/>
  </r>
  <r>
    <n v="13"/>
    <n v="31"/>
    <m/>
    <m/>
    <n v="0"/>
    <n v="0"/>
    <m/>
    <m/>
    <n v="0"/>
    <n v="0"/>
    <m/>
    <m/>
    <n v="0"/>
    <n v="0"/>
    <m/>
    <m/>
    <n v="0"/>
    <n v="0"/>
    <m/>
    <m/>
    <n v="0"/>
    <n v="0"/>
    <m/>
    <m/>
    <n v="0"/>
    <n v="0"/>
    <m/>
    <m/>
    <n v="0"/>
    <n v="0"/>
    <m/>
    <m/>
    <n v="0"/>
    <n v="0"/>
    <x v="13"/>
    <x v="1"/>
    <s v="QueenCharlotte"/>
    <x v="30"/>
  </r>
  <r>
    <n v="13"/>
    <n v="32"/>
    <m/>
    <m/>
    <n v="1513520"/>
    <n v="99037200"/>
    <m/>
    <m/>
    <n v="46608"/>
    <n v="91999776"/>
    <m/>
    <m/>
    <n v="60448"/>
    <n v="91309968"/>
    <m/>
    <m/>
    <n v="74480"/>
    <n v="91255456"/>
    <m/>
    <m/>
    <n v="33936"/>
    <n v="89726416"/>
    <m/>
    <m/>
    <n v="24544"/>
    <n v="89730752"/>
    <m/>
    <m/>
    <n v="944"/>
    <n v="89750400"/>
    <m/>
    <m/>
    <n v="384"/>
    <n v="89677536"/>
    <x v="13"/>
    <x v="0"/>
    <s v="Quesnel"/>
    <x v="31"/>
  </r>
  <r>
    <n v="13"/>
    <n v="33"/>
    <m/>
    <m/>
    <n v="9824"/>
    <n v="22912"/>
    <m/>
    <m/>
    <n v="22352"/>
    <n v="111472"/>
    <m/>
    <m/>
    <n v="20048"/>
    <n v="81488"/>
    <m/>
    <m/>
    <n v="24816"/>
    <n v="64160"/>
    <m/>
    <m/>
    <n v="21552"/>
    <n v="54704"/>
    <m/>
    <m/>
    <n v="11568"/>
    <n v="34224"/>
    <m/>
    <m/>
    <n v="3472"/>
    <n v="17056"/>
    <m/>
    <m/>
    <n v="2128"/>
    <n v="11680"/>
    <x v="13"/>
    <x v="1"/>
    <s v="Revelstoke"/>
    <x v="32"/>
  </r>
  <r>
    <n v="13"/>
    <n v="34"/>
    <m/>
    <m/>
    <n v="477360"/>
    <n v="3904496"/>
    <m/>
    <m/>
    <n v="281808"/>
    <n v="4694816"/>
    <m/>
    <m/>
    <n v="408048"/>
    <n v="4067024"/>
    <m/>
    <m/>
    <n v="431104"/>
    <n v="3737888"/>
    <m/>
    <m/>
    <n v="423008"/>
    <n v="3175232"/>
    <m/>
    <m/>
    <n v="351360"/>
    <n v="2868512"/>
    <m/>
    <m/>
    <n v="184848"/>
    <n v="2554064"/>
    <m/>
    <m/>
    <n v="294032"/>
    <n v="2814688"/>
    <x v="13"/>
    <x v="0"/>
    <s v="RobsonValley"/>
    <x v="33"/>
  </r>
  <r>
    <n v="13"/>
    <n v="35"/>
    <m/>
    <m/>
    <n v="4496"/>
    <n v="42528"/>
    <m/>
    <m/>
    <n v="41248"/>
    <n v="410336"/>
    <m/>
    <m/>
    <n v="32640"/>
    <n v="468800"/>
    <m/>
    <m/>
    <n v="37056"/>
    <n v="423824"/>
    <m/>
    <m/>
    <n v="26448"/>
    <n v="359792"/>
    <m/>
    <m/>
    <n v="25200"/>
    <n v="341776"/>
    <m/>
    <m/>
    <n v="11728"/>
    <n v="291728"/>
    <m/>
    <m/>
    <n v="6256"/>
    <n v="290416"/>
    <x v="13"/>
    <x v="1"/>
    <s v="Soo"/>
    <x v="34"/>
  </r>
  <r>
    <n v="13"/>
    <n v="36"/>
    <m/>
    <m/>
    <n v="0"/>
    <n v="0"/>
    <m/>
    <m/>
    <n v="0"/>
    <n v="0"/>
    <m/>
    <m/>
    <n v="0"/>
    <n v="0"/>
    <m/>
    <m/>
    <n v="0"/>
    <n v="0"/>
    <m/>
    <m/>
    <n v="0"/>
    <n v="0"/>
    <m/>
    <m/>
    <n v="0"/>
    <n v="0"/>
    <m/>
    <m/>
    <n v="0"/>
    <n v="0"/>
    <m/>
    <m/>
    <n v="0"/>
    <n v="0"/>
    <x v="13"/>
    <x v="1"/>
    <s v="Strathcona"/>
    <x v="35"/>
  </r>
  <r>
    <n v="13"/>
    <n v="37"/>
    <m/>
    <m/>
    <n v="0"/>
    <n v="0"/>
    <m/>
    <m/>
    <n v="2144"/>
    <n v="5248"/>
    <m/>
    <m/>
    <n v="1168"/>
    <n v="10736"/>
    <m/>
    <m/>
    <n v="1888"/>
    <n v="7728"/>
    <m/>
    <m/>
    <n v="1472"/>
    <n v="4896"/>
    <m/>
    <m/>
    <n v="1392"/>
    <n v="4128"/>
    <m/>
    <m/>
    <n v="416"/>
    <n v="1552"/>
    <m/>
    <m/>
    <n v="384"/>
    <n v="1200"/>
    <x v="13"/>
    <x v="1"/>
    <s v="SunshineCoast"/>
    <x v="36"/>
  </r>
  <r>
    <n v="13"/>
    <n v="38"/>
    <m/>
    <m/>
    <n v="2282640"/>
    <n v="84472672"/>
    <m/>
    <m/>
    <n v="119008"/>
    <n v="79218768"/>
    <m/>
    <m/>
    <n v="166992"/>
    <n v="75301808"/>
    <m/>
    <m/>
    <n v="171632"/>
    <n v="74420528"/>
    <m/>
    <m/>
    <n v="51952"/>
    <n v="70428416"/>
    <m/>
    <m/>
    <n v="32480"/>
    <n v="70943984"/>
    <m/>
    <m/>
    <n v="3008"/>
    <n v="71620560"/>
    <m/>
    <m/>
    <n v="1488"/>
    <n v="71333968"/>
    <x v="13"/>
    <x v="0"/>
    <s v="Vanderhoof"/>
    <x v="37"/>
  </r>
  <r>
    <n v="13"/>
    <n v="39"/>
    <m/>
    <m/>
    <n v="5715168"/>
    <n v="113136816"/>
    <m/>
    <m/>
    <n v="2345312"/>
    <n v="111570496"/>
    <m/>
    <m/>
    <n v="1778928"/>
    <n v="109442512"/>
    <m/>
    <m/>
    <n v="1261792"/>
    <n v="110223504"/>
    <m/>
    <m/>
    <n v="1492832"/>
    <n v="93018496"/>
    <m/>
    <m/>
    <n v="736464"/>
    <n v="89386448"/>
    <m/>
    <m/>
    <n v="68656"/>
    <n v="86907120"/>
    <m/>
    <m/>
    <n v="24448"/>
    <n v="86434752"/>
    <x v="13"/>
    <x v="0"/>
    <s v="WilliamsLake"/>
    <x v="38"/>
  </r>
  <r>
    <n v="13"/>
    <n v="40"/>
    <m/>
    <m/>
    <n v="14960"/>
    <n v="43952"/>
    <m/>
    <m/>
    <n v="13104"/>
    <n v="118384"/>
    <m/>
    <m/>
    <n v="16944"/>
    <n v="101296"/>
    <m/>
    <m/>
    <n v="8992"/>
    <n v="93728"/>
    <m/>
    <m/>
    <n v="19888"/>
    <n v="102128"/>
    <m/>
    <m/>
    <n v="5600"/>
    <n v="54608"/>
    <m/>
    <m/>
    <n v="816"/>
    <n v="48112"/>
    <m/>
    <m/>
    <n v="0"/>
    <n v="52192"/>
    <x v="13"/>
    <x v="2"/>
    <s v="InteriorTFLs"/>
    <x v="39"/>
  </r>
  <r>
    <n v="13"/>
    <n v="40"/>
    <m/>
    <m/>
    <n v="16832"/>
    <n v="1699392"/>
    <m/>
    <m/>
    <n v="1344"/>
    <n v="1663024"/>
    <m/>
    <m/>
    <n v="3632"/>
    <n v="1579472"/>
    <m/>
    <m/>
    <n v="2416"/>
    <n v="1558064"/>
    <m/>
    <m/>
    <n v="864"/>
    <n v="1509888"/>
    <m/>
    <m/>
    <n v="96"/>
    <n v="1554336"/>
    <m/>
    <m/>
    <n v="288"/>
    <n v="1554304"/>
    <m/>
    <m/>
    <n v="0"/>
    <n v="1448608"/>
    <x v="13"/>
    <x v="2"/>
    <s v="InteriorTFLs"/>
    <x v="39"/>
  </r>
  <r>
    <n v="13"/>
    <n v="40"/>
    <m/>
    <m/>
    <n v="333376"/>
    <n v="14667328"/>
    <m/>
    <m/>
    <n v="10560"/>
    <n v="15191984"/>
    <m/>
    <m/>
    <n v="42688"/>
    <n v="14492544"/>
    <m/>
    <m/>
    <n v="38368"/>
    <n v="13996544"/>
    <m/>
    <m/>
    <n v="23104"/>
    <n v="13218176"/>
    <m/>
    <m/>
    <n v="8256"/>
    <n v="13383856"/>
    <m/>
    <m/>
    <n v="1312"/>
    <n v="13293072"/>
    <m/>
    <m/>
    <n v="0"/>
    <n v="12969408"/>
    <x v="13"/>
    <x v="2"/>
    <s v="InteriorTFLs"/>
    <x v="39"/>
  </r>
  <r>
    <n v="13"/>
    <n v="40"/>
    <m/>
    <m/>
    <n v="71712"/>
    <n v="3331744"/>
    <m/>
    <m/>
    <n v="7632"/>
    <n v="3431008"/>
    <m/>
    <m/>
    <n v="8368"/>
    <n v="3186816"/>
    <m/>
    <m/>
    <n v="7264"/>
    <n v="3146704"/>
    <m/>
    <m/>
    <n v="1872"/>
    <n v="2790256"/>
    <m/>
    <m/>
    <n v="800"/>
    <n v="2888848"/>
    <m/>
    <m/>
    <n v="592"/>
    <n v="2896832"/>
    <m/>
    <m/>
    <n v="0"/>
    <n v="2816112"/>
    <x v="13"/>
    <x v="2"/>
    <s v="InteriorTFLs"/>
    <x v="39"/>
  </r>
  <r>
    <n v="13"/>
    <n v="40"/>
    <m/>
    <m/>
    <n v="0"/>
    <n v="48"/>
    <m/>
    <m/>
    <n v="144"/>
    <n v="464"/>
    <m/>
    <m/>
    <n v="160"/>
    <n v="192"/>
    <m/>
    <m/>
    <n v="208"/>
    <n v="384"/>
    <m/>
    <m/>
    <n v="96"/>
    <n v="256"/>
    <m/>
    <m/>
    <n v="48"/>
    <n v="496"/>
    <m/>
    <m/>
    <n v="16"/>
    <n v="192"/>
    <m/>
    <m/>
    <n v="0"/>
    <n v="176"/>
    <x v="13"/>
    <x v="2"/>
    <s v="InteriorTFLs"/>
    <x v="39"/>
  </r>
  <r>
    <n v="13"/>
    <n v="40"/>
    <m/>
    <m/>
    <n v="398928"/>
    <n v="3513744"/>
    <m/>
    <m/>
    <n v="49472"/>
    <n v="4633952"/>
    <m/>
    <m/>
    <n v="62384"/>
    <n v="3959248"/>
    <m/>
    <m/>
    <n v="46640"/>
    <n v="3663392"/>
    <m/>
    <m/>
    <n v="63456"/>
    <n v="3231616"/>
    <m/>
    <m/>
    <n v="26464"/>
    <n v="2896384"/>
    <m/>
    <m/>
    <n v="256"/>
    <n v="2817536"/>
    <m/>
    <m/>
    <n v="48"/>
    <n v="2788208"/>
    <x v="13"/>
    <x v="2"/>
    <s v="InteriorTFLs"/>
    <x v="39"/>
  </r>
  <r>
    <n v="13"/>
    <n v="40"/>
    <m/>
    <m/>
    <n v="288"/>
    <n v="784"/>
    <m/>
    <m/>
    <n v="4704"/>
    <n v="12160"/>
    <m/>
    <m/>
    <n v="2752"/>
    <n v="10800"/>
    <m/>
    <m/>
    <n v="5104"/>
    <n v="6000"/>
    <m/>
    <m/>
    <n v="1296"/>
    <n v="14752"/>
    <m/>
    <m/>
    <n v="1952"/>
    <n v="6048"/>
    <m/>
    <m/>
    <n v="256"/>
    <n v="5936"/>
    <m/>
    <m/>
    <n v="160"/>
    <n v="3584"/>
    <x v="13"/>
    <x v="2"/>
    <s v="InteriorTFLs"/>
    <x v="39"/>
  </r>
  <r>
    <n v="13"/>
    <n v="40"/>
    <m/>
    <m/>
    <n v="69664"/>
    <n v="1123616"/>
    <m/>
    <m/>
    <n v="21840"/>
    <n v="1006384"/>
    <m/>
    <m/>
    <n v="28112"/>
    <n v="997040"/>
    <m/>
    <m/>
    <n v="25888"/>
    <n v="893904"/>
    <m/>
    <m/>
    <n v="13984"/>
    <n v="797792"/>
    <m/>
    <m/>
    <n v="13584"/>
    <n v="780096"/>
    <m/>
    <m/>
    <n v="5760"/>
    <n v="802336"/>
    <m/>
    <m/>
    <n v="224"/>
    <n v="746896"/>
    <x v="13"/>
    <x v="2"/>
    <s v="InteriorTFLs"/>
    <x v="39"/>
  </r>
  <r>
    <n v="13"/>
    <n v="40"/>
    <m/>
    <m/>
    <n v="163776"/>
    <n v="2079488"/>
    <m/>
    <m/>
    <n v="14064"/>
    <n v="2342784"/>
    <m/>
    <m/>
    <n v="28320"/>
    <n v="2094608"/>
    <m/>
    <m/>
    <n v="41312"/>
    <n v="1896960"/>
    <m/>
    <m/>
    <n v="38512"/>
    <n v="1639360"/>
    <m/>
    <m/>
    <n v="33072"/>
    <n v="1614032"/>
    <m/>
    <m/>
    <n v="32"/>
    <n v="1527648"/>
    <m/>
    <m/>
    <n v="224"/>
    <n v="1450240"/>
    <x v="13"/>
    <x v="2"/>
    <s v="InteriorTFLs"/>
    <x v="39"/>
  </r>
  <r>
    <n v="13"/>
    <n v="40"/>
    <m/>
    <m/>
    <n v="58064"/>
    <n v="809568"/>
    <m/>
    <m/>
    <n v="22656"/>
    <n v="862464"/>
    <m/>
    <m/>
    <n v="35808"/>
    <n v="788448"/>
    <m/>
    <m/>
    <n v="52176"/>
    <n v="711680"/>
    <m/>
    <m/>
    <n v="40304"/>
    <n v="678784"/>
    <m/>
    <m/>
    <n v="38208"/>
    <n v="634352"/>
    <m/>
    <m/>
    <n v="5760"/>
    <n v="566880"/>
    <m/>
    <m/>
    <n v="752"/>
    <n v="547392"/>
    <x v="13"/>
    <x v="2"/>
    <s v="InteriorTFLs"/>
    <x v="39"/>
  </r>
  <r>
    <n v="13"/>
    <n v="40"/>
    <m/>
    <m/>
    <n v="0"/>
    <n v="0"/>
    <m/>
    <m/>
    <n v="2160"/>
    <n v="17072"/>
    <m/>
    <m/>
    <n v="5792"/>
    <n v="21632"/>
    <m/>
    <m/>
    <n v="1008"/>
    <n v="13952"/>
    <m/>
    <m/>
    <n v="11312"/>
    <n v="50112"/>
    <m/>
    <m/>
    <n v="5968"/>
    <n v="31456"/>
    <m/>
    <m/>
    <n v="3872"/>
    <n v="25104"/>
    <m/>
    <m/>
    <n v="976"/>
    <n v="21504"/>
    <x v="13"/>
    <x v="2"/>
    <s v="InteriorTFLs"/>
    <x v="39"/>
  </r>
  <r>
    <n v="13"/>
    <n v="40"/>
    <m/>
    <m/>
    <n v="93088"/>
    <n v="3058448"/>
    <m/>
    <m/>
    <n v="11648"/>
    <n v="3046544"/>
    <m/>
    <m/>
    <n v="25696"/>
    <n v="2827488"/>
    <m/>
    <m/>
    <n v="18736"/>
    <n v="2789584"/>
    <m/>
    <m/>
    <n v="17040"/>
    <n v="2579344"/>
    <m/>
    <m/>
    <n v="17776"/>
    <n v="2568848"/>
    <m/>
    <m/>
    <n v="6560"/>
    <n v="2541968"/>
    <m/>
    <m/>
    <n v="1472"/>
    <n v="2474096"/>
    <x v="13"/>
    <x v="2"/>
    <s v="InteriorTFLs"/>
    <x v="39"/>
  </r>
  <r>
    <n v="13"/>
    <n v="40"/>
    <m/>
    <m/>
    <n v="208064"/>
    <n v="1159488"/>
    <m/>
    <m/>
    <n v="390544"/>
    <n v="1368320"/>
    <m/>
    <m/>
    <n v="383712"/>
    <n v="985792"/>
    <m/>
    <m/>
    <n v="347024"/>
    <n v="713200"/>
    <m/>
    <m/>
    <n v="244176"/>
    <n v="382864"/>
    <m/>
    <m/>
    <n v="106960"/>
    <n v="180368"/>
    <m/>
    <m/>
    <n v="8704"/>
    <n v="43568"/>
    <m/>
    <m/>
    <n v="4320"/>
    <n v="42016"/>
    <x v="13"/>
    <x v="2"/>
    <s v="InteriorTFLs"/>
    <x v="39"/>
  </r>
  <r>
    <n v="13"/>
    <n v="40"/>
    <m/>
    <m/>
    <n v="53360"/>
    <n v="173632"/>
    <m/>
    <m/>
    <n v="61936"/>
    <n v="160464"/>
    <m/>
    <m/>
    <n v="42976"/>
    <n v="106720"/>
    <m/>
    <m/>
    <n v="27584"/>
    <n v="54672"/>
    <m/>
    <m/>
    <n v="26320"/>
    <n v="86688"/>
    <m/>
    <m/>
    <n v="13344"/>
    <n v="101856"/>
    <m/>
    <m/>
    <n v="9184"/>
    <n v="123216"/>
    <m/>
    <m/>
    <n v="10752"/>
    <n v="130048"/>
    <x v="13"/>
    <x v="2"/>
    <s v="InteriorTFLs"/>
    <x v="39"/>
  </r>
  <r>
    <n v="13"/>
    <n v="40"/>
    <m/>
    <m/>
    <n v="507168"/>
    <n v="6271008"/>
    <m/>
    <m/>
    <n v="177824"/>
    <n v="7383296"/>
    <m/>
    <m/>
    <n v="243968"/>
    <n v="6528496"/>
    <m/>
    <m/>
    <n v="226912"/>
    <n v="6002064"/>
    <m/>
    <m/>
    <n v="261680"/>
    <n v="5060096"/>
    <m/>
    <m/>
    <n v="236416"/>
    <n v="4447712"/>
    <m/>
    <m/>
    <n v="75120"/>
    <n v="3943984"/>
    <m/>
    <m/>
    <n v="12016"/>
    <n v="3704624"/>
    <x v="13"/>
    <x v="2"/>
    <s v="InteriorTFLs"/>
    <x v="39"/>
  </r>
  <r>
    <n v="13"/>
    <n v="40"/>
    <m/>
    <m/>
    <n v="287968"/>
    <n v="2300048"/>
    <m/>
    <m/>
    <n v="183520"/>
    <n v="2711248"/>
    <m/>
    <m/>
    <n v="355136"/>
    <n v="2369456"/>
    <m/>
    <m/>
    <n v="371920"/>
    <n v="1432960"/>
    <m/>
    <m/>
    <n v="329504"/>
    <n v="1086208"/>
    <m/>
    <m/>
    <n v="194032"/>
    <n v="690208"/>
    <m/>
    <m/>
    <n v="40800"/>
    <n v="446896"/>
    <m/>
    <m/>
    <n v="12416"/>
    <n v="369488"/>
    <x v="13"/>
    <x v="2"/>
    <s v="InteriorTFLs"/>
    <x v="39"/>
  </r>
  <r>
    <n v="13"/>
    <n v="40"/>
    <m/>
    <m/>
    <n v="275136"/>
    <n v="1544752"/>
    <m/>
    <m/>
    <n v="256128"/>
    <n v="2427264"/>
    <m/>
    <m/>
    <n v="381840"/>
    <n v="1860240"/>
    <m/>
    <m/>
    <n v="486064"/>
    <n v="1373456"/>
    <m/>
    <m/>
    <n v="407488"/>
    <n v="1001008"/>
    <m/>
    <m/>
    <n v="325840"/>
    <n v="613376"/>
    <m/>
    <m/>
    <n v="37584"/>
    <n v="140528"/>
    <m/>
    <m/>
    <n v="16912"/>
    <n v="128960"/>
    <x v="13"/>
    <x v="2"/>
    <s v="InteriorTFLs"/>
    <x v="39"/>
  </r>
  <r>
    <n v="13"/>
    <n v="40"/>
    <m/>
    <m/>
    <n v="676896"/>
    <n v="5909616"/>
    <m/>
    <m/>
    <n v="417040"/>
    <n v="7674128"/>
    <m/>
    <m/>
    <n v="574800"/>
    <n v="6400720"/>
    <m/>
    <m/>
    <n v="856976"/>
    <n v="5258896"/>
    <m/>
    <m/>
    <n v="711824"/>
    <n v="4608384"/>
    <m/>
    <m/>
    <n v="592160"/>
    <n v="3764352"/>
    <m/>
    <m/>
    <n v="137008"/>
    <n v="2925136"/>
    <m/>
    <m/>
    <n v="44672"/>
    <n v="2707248"/>
    <x v="13"/>
    <x v="2"/>
    <s v="InteriorTFLs"/>
    <x v="39"/>
  </r>
  <r>
    <n v="13"/>
    <n v="40"/>
    <m/>
    <m/>
    <n v="1882992"/>
    <n v="9807616"/>
    <m/>
    <m/>
    <n v="2842832"/>
    <n v="19993584"/>
    <m/>
    <m/>
    <n v="3342000"/>
    <n v="17563360"/>
    <m/>
    <m/>
    <n v="1188352"/>
    <n v="20469312"/>
    <m/>
    <m/>
    <n v="2516848"/>
    <n v="14696480"/>
    <m/>
    <m/>
    <n v="1532640"/>
    <n v="17277408"/>
    <m/>
    <m/>
    <n v="1005104"/>
    <n v="19805184"/>
    <m/>
    <m/>
    <n v="409136"/>
    <n v="17386464"/>
    <x v="13"/>
    <x v="2"/>
    <s v="InteriorTFLs"/>
    <x v="39"/>
  </r>
  <r>
    <n v="13"/>
    <n v="41"/>
    <m/>
    <m/>
    <n v="0"/>
    <n v="0"/>
    <m/>
    <m/>
    <n v="0"/>
    <n v="0"/>
    <m/>
    <m/>
    <n v="0"/>
    <n v="0"/>
    <m/>
    <m/>
    <n v="0"/>
    <n v="0"/>
    <m/>
    <m/>
    <n v="0"/>
    <n v="0"/>
    <m/>
    <m/>
    <n v="0"/>
    <n v="0"/>
    <m/>
    <m/>
    <n v="0"/>
    <n v="0"/>
    <m/>
    <m/>
    <n v="0"/>
    <n v="0"/>
    <x v="13"/>
    <x v="3"/>
    <s v="CoastTFLs"/>
    <x v="40"/>
  </r>
  <r>
    <n v="13"/>
    <n v="41"/>
    <m/>
    <m/>
    <n v="0"/>
    <n v="0"/>
    <m/>
    <m/>
    <n v="0"/>
    <n v="0"/>
    <m/>
    <m/>
    <n v="0"/>
    <n v="0"/>
    <m/>
    <m/>
    <n v="0"/>
    <n v="0"/>
    <m/>
    <m/>
    <n v="0"/>
    <n v="16"/>
    <m/>
    <m/>
    <n v="0"/>
    <n v="0"/>
    <m/>
    <m/>
    <n v="0"/>
    <n v="0"/>
    <m/>
    <m/>
    <n v="0"/>
    <n v="0"/>
    <x v="13"/>
    <x v="3"/>
    <s v="CoastTFLs"/>
    <x v="40"/>
  </r>
  <r>
    <n v="13"/>
    <n v="41"/>
    <m/>
    <m/>
    <n v="0"/>
    <n v="0"/>
    <m/>
    <m/>
    <n v="0"/>
    <n v="0"/>
    <m/>
    <m/>
    <n v="0"/>
    <n v="0"/>
    <m/>
    <m/>
    <n v="0"/>
    <n v="0"/>
    <m/>
    <m/>
    <n v="0"/>
    <n v="0"/>
    <m/>
    <m/>
    <n v="0"/>
    <n v="0"/>
    <m/>
    <m/>
    <n v="0"/>
    <n v="0"/>
    <m/>
    <m/>
    <n v="0"/>
    <n v="0"/>
    <x v="13"/>
    <x v="3"/>
    <s v="CoastTFLs"/>
    <x v="40"/>
  </r>
  <r>
    <n v="13"/>
    <n v="41"/>
    <m/>
    <m/>
    <n v="0"/>
    <n v="0"/>
    <m/>
    <m/>
    <n v="0"/>
    <n v="0"/>
    <m/>
    <m/>
    <n v="0"/>
    <n v="0"/>
    <m/>
    <m/>
    <n v="0"/>
    <n v="0"/>
    <m/>
    <m/>
    <n v="1056"/>
    <n v="3968"/>
    <m/>
    <m/>
    <n v="0"/>
    <n v="0"/>
    <m/>
    <m/>
    <n v="0"/>
    <n v="0"/>
    <m/>
    <m/>
    <n v="0"/>
    <n v="0"/>
    <x v="13"/>
    <x v="3"/>
    <s v="CoastTFLs"/>
    <x v="40"/>
  </r>
  <r>
    <n v="13"/>
    <n v="41"/>
    <m/>
    <m/>
    <n v="0"/>
    <n v="0"/>
    <m/>
    <m/>
    <n v="0"/>
    <n v="0"/>
    <m/>
    <m/>
    <n v="0"/>
    <n v="0"/>
    <m/>
    <m/>
    <n v="0"/>
    <n v="0"/>
    <m/>
    <m/>
    <n v="0"/>
    <n v="0"/>
    <m/>
    <m/>
    <n v="0"/>
    <n v="0"/>
    <m/>
    <m/>
    <n v="0"/>
    <n v="0"/>
    <m/>
    <m/>
    <n v="0"/>
    <n v="0"/>
    <x v="13"/>
    <x v="3"/>
    <s v="CoastTFLs"/>
    <x v="40"/>
  </r>
  <r>
    <n v="13"/>
    <n v="41"/>
    <m/>
    <m/>
    <n v="0"/>
    <n v="0"/>
    <m/>
    <m/>
    <n v="0"/>
    <n v="0"/>
    <m/>
    <m/>
    <n v="0"/>
    <n v="0"/>
    <m/>
    <m/>
    <n v="0"/>
    <n v="0"/>
    <m/>
    <m/>
    <n v="0"/>
    <n v="0"/>
    <m/>
    <m/>
    <n v="0"/>
    <n v="0"/>
    <m/>
    <m/>
    <n v="0"/>
    <n v="0"/>
    <m/>
    <m/>
    <n v="0"/>
    <n v="0"/>
    <x v="13"/>
    <x v="3"/>
    <s v="CoastTFLs"/>
    <x v="40"/>
  </r>
  <r>
    <n v="13"/>
    <n v="41"/>
    <m/>
    <m/>
    <n v="0"/>
    <n v="0"/>
    <m/>
    <m/>
    <n v="272"/>
    <n v="480"/>
    <m/>
    <m/>
    <n v="400"/>
    <n v="2944"/>
    <m/>
    <m/>
    <n v="0"/>
    <n v="4688"/>
    <m/>
    <m/>
    <n v="0"/>
    <n v="3216"/>
    <m/>
    <m/>
    <n v="1296"/>
    <n v="1600"/>
    <m/>
    <m/>
    <n v="0"/>
    <n v="96"/>
    <m/>
    <m/>
    <n v="0"/>
    <n v="0"/>
    <x v="13"/>
    <x v="3"/>
    <s v="CoastTFLs"/>
    <x v="40"/>
  </r>
  <r>
    <n v="13"/>
    <n v="41"/>
    <m/>
    <m/>
    <n v="0"/>
    <n v="0"/>
    <m/>
    <m/>
    <n v="0"/>
    <n v="0"/>
    <m/>
    <m/>
    <n v="0"/>
    <n v="0"/>
    <m/>
    <m/>
    <n v="0"/>
    <n v="0"/>
    <m/>
    <m/>
    <n v="0"/>
    <n v="0"/>
    <m/>
    <m/>
    <n v="0"/>
    <n v="0"/>
    <m/>
    <m/>
    <n v="0"/>
    <n v="0"/>
    <m/>
    <m/>
    <n v="0"/>
    <n v="0"/>
    <x v="13"/>
    <x v="3"/>
    <s v="CoastTFLs"/>
    <x v="40"/>
  </r>
  <r>
    <n v="13"/>
    <n v="41"/>
    <m/>
    <m/>
    <n v="0"/>
    <n v="0"/>
    <m/>
    <m/>
    <n v="0"/>
    <n v="0"/>
    <m/>
    <m/>
    <n v="0"/>
    <n v="1888"/>
    <m/>
    <m/>
    <n v="0"/>
    <n v="0"/>
    <m/>
    <m/>
    <n v="0"/>
    <n v="0"/>
    <m/>
    <m/>
    <n v="0"/>
    <n v="0"/>
    <m/>
    <m/>
    <n v="0"/>
    <n v="0"/>
    <m/>
    <m/>
    <n v="0"/>
    <n v="0"/>
    <x v="13"/>
    <x v="3"/>
    <s v="CoastTFLs"/>
    <x v="40"/>
  </r>
  <r>
    <n v="13"/>
    <n v="41"/>
    <m/>
    <m/>
    <n v="0"/>
    <n v="0"/>
    <m/>
    <m/>
    <n v="0"/>
    <n v="0"/>
    <m/>
    <m/>
    <n v="0"/>
    <n v="0"/>
    <m/>
    <m/>
    <n v="0"/>
    <n v="0"/>
    <m/>
    <m/>
    <n v="0"/>
    <n v="0"/>
    <m/>
    <m/>
    <n v="0"/>
    <n v="0"/>
    <m/>
    <m/>
    <n v="0"/>
    <n v="0"/>
    <m/>
    <m/>
    <n v="0"/>
    <n v="0"/>
    <x v="13"/>
    <x v="3"/>
    <s v="CoastTFLs"/>
    <x v="40"/>
  </r>
  <r>
    <n v="13"/>
    <n v="41"/>
    <m/>
    <m/>
    <n v="0"/>
    <n v="0"/>
    <m/>
    <m/>
    <n v="0"/>
    <n v="0"/>
    <m/>
    <m/>
    <n v="0"/>
    <n v="0"/>
    <m/>
    <m/>
    <n v="0"/>
    <n v="0"/>
    <m/>
    <m/>
    <n v="0"/>
    <n v="0"/>
    <m/>
    <m/>
    <n v="0"/>
    <n v="0"/>
    <m/>
    <m/>
    <n v="0"/>
    <n v="0"/>
    <m/>
    <m/>
    <n v="0"/>
    <n v="0"/>
    <x v="13"/>
    <x v="3"/>
    <s v="CoastTFLs"/>
    <x v="40"/>
  </r>
  <r>
    <n v="13"/>
    <n v="41"/>
    <m/>
    <m/>
    <n v="0"/>
    <n v="0"/>
    <m/>
    <m/>
    <n v="0"/>
    <n v="0"/>
    <m/>
    <m/>
    <n v="0"/>
    <n v="0"/>
    <m/>
    <m/>
    <n v="0"/>
    <n v="0"/>
    <m/>
    <m/>
    <n v="0"/>
    <n v="0"/>
    <m/>
    <m/>
    <n v="0"/>
    <n v="0"/>
    <m/>
    <m/>
    <n v="0"/>
    <n v="0"/>
    <m/>
    <m/>
    <n v="0"/>
    <n v="0"/>
    <x v="13"/>
    <x v="3"/>
    <s v="CoastTFLs"/>
    <x v="40"/>
  </r>
  <r>
    <n v="13"/>
    <n v="41"/>
    <m/>
    <m/>
    <n v="0"/>
    <n v="0"/>
    <m/>
    <m/>
    <n v="0"/>
    <n v="0"/>
    <m/>
    <m/>
    <n v="0"/>
    <n v="0"/>
    <m/>
    <m/>
    <n v="0"/>
    <n v="16"/>
    <m/>
    <m/>
    <n v="0"/>
    <n v="0"/>
    <m/>
    <m/>
    <n v="0"/>
    <n v="0"/>
    <m/>
    <m/>
    <n v="0"/>
    <n v="0"/>
    <m/>
    <m/>
    <n v="0"/>
    <n v="0"/>
    <x v="13"/>
    <x v="3"/>
    <s v="CoastTFLs"/>
    <x v="40"/>
  </r>
  <r>
    <n v="13"/>
    <n v="41"/>
    <m/>
    <m/>
    <n v="0"/>
    <n v="0"/>
    <m/>
    <m/>
    <n v="0"/>
    <n v="0"/>
    <m/>
    <m/>
    <n v="0"/>
    <n v="0"/>
    <m/>
    <m/>
    <n v="0"/>
    <n v="0"/>
    <m/>
    <m/>
    <n v="0"/>
    <n v="0"/>
    <m/>
    <m/>
    <n v="0"/>
    <n v="0"/>
    <m/>
    <m/>
    <n v="0"/>
    <n v="0"/>
    <m/>
    <m/>
    <n v="0"/>
    <n v="0"/>
    <x v="13"/>
    <x v="3"/>
    <s v="CoastTFLs"/>
    <x v="40"/>
  </r>
  <r>
    <n v="13"/>
    <n v="41"/>
    <m/>
    <m/>
    <n v="0"/>
    <n v="0"/>
    <m/>
    <m/>
    <n v="0"/>
    <n v="0"/>
    <m/>
    <m/>
    <n v="0"/>
    <n v="0"/>
    <m/>
    <m/>
    <n v="0"/>
    <n v="0"/>
    <m/>
    <m/>
    <n v="0"/>
    <n v="0"/>
    <m/>
    <m/>
    <n v="0"/>
    <n v="0"/>
    <m/>
    <m/>
    <n v="0"/>
    <n v="0"/>
    <m/>
    <m/>
    <n v="0"/>
    <n v="0"/>
    <x v="13"/>
    <x v="3"/>
    <s v="CoastTFLs"/>
    <x v="40"/>
  </r>
  <r>
    <n v="13"/>
    <n v="41"/>
    <m/>
    <m/>
    <n v="0"/>
    <n v="0"/>
    <m/>
    <m/>
    <n v="0"/>
    <n v="0"/>
    <m/>
    <m/>
    <n v="0"/>
    <n v="0"/>
    <m/>
    <m/>
    <n v="0"/>
    <n v="0"/>
    <m/>
    <m/>
    <n v="0"/>
    <n v="0"/>
    <m/>
    <m/>
    <n v="0"/>
    <n v="0"/>
    <m/>
    <m/>
    <n v="0"/>
    <n v="0"/>
    <m/>
    <m/>
    <n v="0"/>
    <n v="0"/>
    <x v="13"/>
    <x v="3"/>
    <s v="CoastTFLs"/>
    <x v="40"/>
  </r>
  <r>
    <n v="14"/>
    <n v="1"/>
    <m/>
    <m/>
    <n v="2274288"/>
    <n v="49615184"/>
    <m/>
    <m/>
    <n v="119344"/>
    <n v="46954944"/>
    <m/>
    <m/>
    <n v="151152"/>
    <n v="45891040"/>
    <m/>
    <m/>
    <n v="193664"/>
    <n v="44934400"/>
    <m/>
    <m/>
    <n v="207744"/>
    <n v="43398464"/>
    <m/>
    <m/>
    <n v="108720"/>
    <n v="41984304"/>
    <m/>
    <m/>
    <n v="13312"/>
    <n v="41667568"/>
    <m/>
    <m/>
    <n v="2528"/>
    <n v="41534112"/>
    <x v="14"/>
    <x v="0"/>
    <s v="100MileHouse"/>
    <x v="0"/>
  </r>
  <r>
    <n v="14"/>
    <n v="2"/>
    <m/>
    <m/>
    <n v="378224"/>
    <n v="5889760"/>
    <m/>
    <m/>
    <n v="111056"/>
    <n v="6798384"/>
    <m/>
    <m/>
    <n v="197360"/>
    <n v="6180896"/>
    <m/>
    <m/>
    <n v="424160"/>
    <n v="5533024"/>
    <m/>
    <m/>
    <n v="452448"/>
    <n v="4915488"/>
    <m/>
    <m/>
    <n v="590480"/>
    <n v="4184496"/>
    <m/>
    <m/>
    <n v="137488"/>
    <n v="2813008"/>
    <m/>
    <m/>
    <n v="45552"/>
    <n v="2489856"/>
    <x v="14"/>
    <x v="0"/>
    <s v="Arrow"/>
    <x v="1"/>
  </r>
  <r>
    <n v="14"/>
    <n v="3"/>
    <m/>
    <m/>
    <n v="0"/>
    <n v="0"/>
    <m/>
    <m/>
    <n v="0"/>
    <n v="0"/>
    <m/>
    <m/>
    <n v="0"/>
    <n v="0"/>
    <m/>
    <m/>
    <n v="0"/>
    <n v="0"/>
    <m/>
    <m/>
    <n v="0"/>
    <n v="0"/>
    <m/>
    <m/>
    <n v="0"/>
    <n v="0"/>
    <m/>
    <m/>
    <n v="0"/>
    <n v="0"/>
    <m/>
    <m/>
    <n v="0"/>
    <n v="0"/>
    <x v="14"/>
    <x v="1"/>
    <s v="Arrowsmith"/>
    <x v="2"/>
  </r>
  <r>
    <n v="14"/>
    <n v="4"/>
    <m/>
    <m/>
    <n v="1116048"/>
    <n v="9062368"/>
    <m/>
    <m/>
    <n v="556272"/>
    <n v="11348288"/>
    <m/>
    <m/>
    <n v="988400"/>
    <n v="9756848"/>
    <m/>
    <m/>
    <n v="1617120"/>
    <n v="8284928"/>
    <m/>
    <m/>
    <n v="1678496"/>
    <n v="6489808"/>
    <m/>
    <m/>
    <n v="1791840"/>
    <n v="4645888"/>
    <m/>
    <m/>
    <n v="215792"/>
    <n v="1257728"/>
    <m/>
    <m/>
    <n v="108448"/>
    <n v="1029136"/>
    <x v="14"/>
    <x v="0"/>
    <s v="Boundary"/>
    <x v="3"/>
  </r>
  <r>
    <n v="14"/>
    <n v="5"/>
    <m/>
    <m/>
    <n v="928016"/>
    <n v="8370480"/>
    <m/>
    <m/>
    <n v="265120"/>
    <n v="10788928"/>
    <m/>
    <m/>
    <n v="701808"/>
    <n v="10005344"/>
    <m/>
    <m/>
    <n v="877984"/>
    <n v="9424112"/>
    <m/>
    <m/>
    <n v="1266080"/>
    <n v="8179440"/>
    <m/>
    <m/>
    <n v="1507360"/>
    <n v="7599440"/>
    <m/>
    <m/>
    <n v="1200352"/>
    <n v="7002688"/>
    <m/>
    <m/>
    <n v="1134352"/>
    <n v="6474496"/>
    <x v="14"/>
    <x v="0"/>
    <s v="Bulkley"/>
    <x v="4"/>
  </r>
  <r>
    <n v="14"/>
    <n v="6"/>
    <m/>
    <m/>
    <n v="109680"/>
    <n v="416880"/>
    <m/>
    <m/>
    <n v="0"/>
    <n v="352"/>
    <m/>
    <m/>
    <n v="0"/>
    <n v="352"/>
    <m/>
    <m/>
    <n v="0"/>
    <n v="352"/>
    <m/>
    <m/>
    <n v="0"/>
    <n v="352"/>
    <m/>
    <m/>
    <n v="5744"/>
    <n v="11520"/>
    <m/>
    <m/>
    <n v="2544"/>
    <n v="7680"/>
    <m/>
    <m/>
    <n v="4352"/>
    <n v="6944"/>
    <x v="14"/>
    <x v="1"/>
    <s v="Cassiar"/>
    <x v="5"/>
  </r>
  <r>
    <n v="14"/>
    <n v="7"/>
    <m/>
    <m/>
    <n v="48624"/>
    <n v="175904"/>
    <m/>
    <m/>
    <n v="84272"/>
    <n v="235200"/>
    <m/>
    <m/>
    <n v="55744"/>
    <n v="143408"/>
    <m/>
    <m/>
    <n v="50064"/>
    <n v="102768"/>
    <m/>
    <m/>
    <n v="38112"/>
    <n v="69744"/>
    <m/>
    <m/>
    <n v="37136"/>
    <n v="64800"/>
    <m/>
    <m/>
    <n v="6880"/>
    <n v="10800"/>
    <m/>
    <m/>
    <n v="7152"/>
    <n v="15808"/>
    <x v="14"/>
    <x v="1"/>
    <s v="Cranberry"/>
    <x v="6"/>
  </r>
  <r>
    <n v="14"/>
    <n v="8"/>
    <m/>
    <m/>
    <n v="2001632"/>
    <n v="19644848"/>
    <m/>
    <m/>
    <n v="1088656"/>
    <n v="21801904"/>
    <m/>
    <m/>
    <n v="1990208"/>
    <n v="18377888"/>
    <m/>
    <m/>
    <n v="3076736"/>
    <n v="14673248"/>
    <m/>
    <m/>
    <n v="2476528"/>
    <n v="11564320"/>
    <m/>
    <m/>
    <n v="2195856"/>
    <n v="8188784"/>
    <m/>
    <m/>
    <n v="552688"/>
    <n v="4794304"/>
    <m/>
    <m/>
    <n v="189600"/>
    <n v="3939632"/>
    <x v="14"/>
    <x v="0"/>
    <s v="Cranbrook"/>
    <x v="7"/>
  </r>
  <r>
    <n v="14"/>
    <n v="9"/>
    <m/>
    <m/>
    <n v="961424"/>
    <n v="6321424"/>
    <m/>
    <m/>
    <n v="2758000"/>
    <n v="22598576"/>
    <m/>
    <m/>
    <n v="3741712"/>
    <n v="19366000"/>
    <m/>
    <m/>
    <n v="1362336"/>
    <n v="22497744"/>
    <m/>
    <m/>
    <n v="2465568"/>
    <n v="18865136"/>
    <m/>
    <m/>
    <n v="2490928"/>
    <n v="18485488"/>
    <m/>
    <m/>
    <n v="1704432"/>
    <n v="18072432"/>
    <m/>
    <m/>
    <n v="1005312"/>
    <n v="14477520"/>
    <x v="14"/>
    <x v="0"/>
    <s v="DawsonCreek"/>
    <x v="8"/>
  </r>
  <r>
    <n v="14"/>
    <n v="10"/>
    <m/>
    <m/>
    <n v="0"/>
    <n v="0"/>
    <m/>
    <m/>
    <n v="0"/>
    <n v="0"/>
    <m/>
    <m/>
    <n v="0"/>
    <n v="0"/>
    <m/>
    <m/>
    <n v="0"/>
    <n v="0"/>
    <m/>
    <m/>
    <n v="0"/>
    <n v="0"/>
    <m/>
    <m/>
    <n v="2368"/>
    <n v="3072"/>
    <m/>
    <m/>
    <n v="13120"/>
    <n v="30512"/>
    <m/>
    <m/>
    <n v="108944"/>
    <n v="175344"/>
    <x v="14"/>
    <x v="1"/>
    <s v="FortNelson"/>
    <x v="9"/>
  </r>
  <r>
    <n v="14"/>
    <n v="11"/>
    <m/>
    <m/>
    <n v="21888"/>
    <n v="128128"/>
    <m/>
    <m/>
    <n v="25584"/>
    <n v="443648"/>
    <m/>
    <m/>
    <n v="27408"/>
    <n v="409312"/>
    <m/>
    <m/>
    <n v="22528"/>
    <n v="421088"/>
    <m/>
    <m/>
    <n v="26128"/>
    <n v="388192"/>
    <m/>
    <m/>
    <n v="33344"/>
    <n v="341488"/>
    <m/>
    <m/>
    <n v="13920"/>
    <n v="250768"/>
    <m/>
    <m/>
    <n v="10432"/>
    <n v="232512"/>
    <x v="14"/>
    <x v="1"/>
    <s v="Fraser"/>
    <x v="10"/>
  </r>
  <r>
    <n v="14"/>
    <n v="12"/>
    <m/>
    <m/>
    <n v="4977504"/>
    <n v="85427408"/>
    <m/>
    <m/>
    <n v="1159104"/>
    <n v="96673872"/>
    <m/>
    <m/>
    <n v="3010784"/>
    <n v="87607984"/>
    <m/>
    <m/>
    <n v="2878896"/>
    <n v="86395440"/>
    <m/>
    <m/>
    <n v="4259056"/>
    <n v="73154384"/>
    <m/>
    <m/>
    <n v="3989072"/>
    <n v="75071968"/>
    <m/>
    <m/>
    <n v="2212144"/>
    <n v="77467392"/>
    <m/>
    <m/>
    <n v="2180960"/>
    <n v="76318304"/>
    <x v="14"/>
    <x v="0"/>
    <s v="FtStJames"/>
    <x v="11"/>
  </r>
  <r>
    <n v="14"/>
    <n v="13"/>
    <m/>
    <m/>
    <n v="274752"/>
    <n v="1517456"/>
    <m/>
    <m/>
    <n v="2270768"/>
    <n v="10949136"/>
    <m/>
    <m/>
    <n v="2809808"/>
    <n v="8623632"/>
    <m/>
    <m/>
    <n v="3399184"/>
    <n v="12237456"/>
    <m/>
    <m/>
    <n v="4451696"/>
    <n v="13182384"/>
    <m/>
    <m/>
    <n v="4481520"/>
    <n v="18537200"/>
    <m/>
    <m/>
    <n v="1436640"/>
    <n v="12968080"/>
    <m/>
    <m/>
    <n v="2166704"/>
    <n v="14214256"/>
    <x v="14"/>
    <x v="1"/>
    <s v="FtStJohn"/>
    <x v="12"/>
  </r>
  <r>
    <n v="14"/>
    <n v="14"/>
    <m/>
    <m/>
    <n v="309888"/>
    <n v="3371120"/>
    <m/>
    <m/>
    <n v="93920"/>
    <n v="3977952"/>
    <m/>
    <m/>
    <n v="176928"/>
    <n v="3514256"/>
    <m/>
    <m/>
    <n v="362224"/>
    <n v="2798880"/>
    <m/>
    <m/>
    <n v="368896"/>
    <n v="2423536"/>
    <m/>
    <m/>
    <n v="337664"/>
    <n v="1837232"/>
    <m/>
    <m/>
    <n v="66752"/>
    <n v="1237888"/>
    <m/>
    <m/>
    <n v="26640"/>
    <n v="1091792"/>
    <x v="14"/>
    <x v="0"/>
    <s v="Golden"/>
    <x v="13"/>
  </r>
  <r>
    <n v="14"/>
    <n v="15"/>
    <m/>
    <m/>
    <n v="692144"/>
    <n v="7383744"/>
    <m/>
    <m/>
    <n v="281216"/>
    <n v="8433872"/>
    <m/>
    <m/>
    <n v="483072"/>
    <n v="7263392"/>
    <m/>
    <m/>
    <n v="814352"/>
    <n v="6353472"/>
    <m/>
    <m/>
    <n v="873968"/>
    <n v="5242624"/>
    <m/>
    <m/>
    <n v="840496"/>
    <n v="4087856"/>
    <m/>
    <m/>
    <n v="331712"/>
    <n v="2661984"/>
    <m/>
    <m/>
    <n v="130928"/>
    <n v="2123904"/>
    <x v="14"/>
    <x v="0"/>
    <s v="Invermere"/>
    <x v="14"/>
  </r>
  <r>
    <n v="14"/>
    <n v="16"/>
    <m/>
    <m/>
    <n v="3744"/>
    <n v="14448"/>
    <m/>
    <m/>
    <n v="15824"/>
    <n v="48416"/>
    <m/>
    <m/>
    <n v="17664"/>
    <n v="64672"/>
    <m/>
    <m/>
    <n v="9376"/>
    <n v="31712"/>
    <m/>
    <m/>
    <n v="29248"/>
    <n v="137312"/>
    <m/>
    <m/>
    <n v="22896"/>
    <n v="89088"/>
    <m/>
    <m/>
    <n v="11696"/>
    <n v="70736"/>
    <m/>
    <m/>
    <n v="16432"/>
    <n v="77856"/>
    <x v="14"/>
    <x v="1"/>
    <s v="Kalum"/>
    <x v="15"/>
  </r>
  <r>
    <n v="14"/>
    <n v="17"/>
    <m/>
    <m/>
    <n v="2912112"/>
    <n v="43108736"/>
    <m/>
    <m/>
    <n v="499840"/>
    <n v="45820784"/>
    <m/>
    <m/>
    <n v="760032"/>
    <n v="44183952"/>
    <m/>
    <m/>
    <n v="758736"/>
    <n v="41939792"/>
    <m/>
    <m/>
    <n v="1227904"/>
    <n v="37253760"/>
    <m/>
    <m/>
    <n v="1200080"/>
    <n v="32344080"/>
    <m/>
    <m/>
    <n v="137648"/>
    <n v="29222432"/>
    <m/>
    <m/>
    <n v="24784"/>
    <n v="28890976"/>
    <x v="14"/>
    <x v="0"/>
    <s v="Kamloops"/>
    <x v="16"/>
  </r>
  <r>
    <n v="14"/>
    <n v="18"/>
    <m/>
    <m/>
    <n v="0"/>
    <n v="0"/>
    <m/>
    <m/>
    <n v="0"/>
    <n v="0"/>
    <m/>
    <m/>
    <n v="0"/>
    <n v="0"/>
    <m/>
    <m/>
    <n v="0"/>
    <n v="0"/>
    <m/>
    <m/>
    <n v="32"/>
    <n v="32"/>
    <m/>
    <m/>
    <n v="0"/>
    <n v="0"/>
    <m/>
    <m/>
    <n v="0"/>
    <n v="0"/>
    <m/>
    <m/>
    <n v="0"/>
    <n v="0"/>
    <x v="14"/>
    <x v="1"/>
    <s v="Kingcome"/>
    <x v="17"/>
  </r>
  <r>
    <n v="14"/>
    <n v="19"/>
    <m/>
    <m/>
    <n v="212960"/>
    <n v="786960"/>
    <m/>
    <m/>
    <n v="238944"/>
    <n v="1871728"/>
    <m/>
    <m/>
    <n v="294848"/>
    <n v="1499456"/>
    <m/>
    <m/>
    <n v="371248"/>
    <n v="1279872"/>
    <m/>
    <m/>
    <n v="334480"/>
    <n v="965472"/>
    <m/>
    <m/>
    <n v="332032"/>
    <n v="822448"/>
    <m/>
    <m/>
    <n v="176608"/>
    <n v="586800"/>
    <m/>
    <m/>
    <n v="178672"/>
    <n v="572048"/>
    <x v="14"/>
    <x v="1"/>
    <s v="Kispiox"/>
    <x v="18"/>
  </r>
  <r>
    <n v="14"/>
    <n v="20"/>
    <m/>
    <m/>
    <n v="835040"/>
    <n v="8286704"/>
    <m/>
    <m/>
    <n v="370144"/>
    <n v="10195680"/>
    <m/>
    <m/>
    <n v="669616"/>
    <n v="9043728"/>
    <m/>
    <m/>
    <n v="1146960"/>
    <n v="7545104"/>
    <m/>
    <m/>
    <n v="1100992"/>
    <n v="6047952"/>
    <m/>
    <m/>
    <n v="944992"/>
    <n v="4660400"/>
    <m/>
    <m/>
    <n v="149920"/>
    <n v="2762736"/>
    <m/>
    <m/>
    <n v="73392"/>
    <n v="2473440"/>
    <x v="14"/>
    <x v="0"/>
    <s v="KootenayLake"/>
    <x v="19"/>
  </r>
  <r>
    <n v="14"/>
    <n v="21"/>
    <m/>
    <m/>
    <n v="1983728"/>
    <n v="57933824"/>
    <m/>
    <m/>
    <n v="126976"/>
    <n v="59856432"/>
    <m/>
    <m/>
    <n v="144624"/>
    <n v="57961456"/>
    <m/>
    <m/>
    <n v="142672"/>
    <n v="56913136"/>
    <m/>
    <m/>
    <n v="120864"/>
    <n v="53171472"/>
    <m/>
    <m/>
    <n v="95104"/>
    <n v="53748272"/>
    <m/>
    <m/>
    <n v="41136"/>
    <n v="54380528"/>
    <m/>
    <m/>
    <n v="23152"/>
    <n v="54029136"/>
    <x v="14"/>
    <x v="0"/>
    <s v="Lakes"/>
    <x v="20"/>
  </r>
  <r>
    <n v="14"/>
    <n v="22"/>
    <m/>
    <m/>
    <n v="1176912"/>
    <n v="9642240"/>
    <m/>
    <m/>
    <n v="628880"/>
    <n v="15061120"/>
    <m/>
    <m/>
    <n v="666816"/>
    <n v="14857328"/>
    <m/>
    <m/>
    <n v="663504"/>
    <n v="14475280"/>
    <m/>
    <m/>
    <n v="1065632"/>
    <n v="11816432"/>
    <m/>
    <m/>
    <n v="1153760"/>
    <n v="9296224"/>
    <m/>
    <m/>
    <n v="382800"/>
    <n v="6037056"/>
    <m/>
    <m/>
    <n v="84976"/>
    <n v="5201248"/>
    <x v="14"/>
    <x v="0"/>
    <s v="Lillooet"/>
    <x v="21"/>
  </r>
  <r>
    <n v="14"/>
    <n v="23"/>
    <m/>
    <m/>
    <n v="7015840"/>
    <n v="47528128"/>
    <m/>
    <m/>
    <n v="7386112"/>
    <n v="82466880"/>
    <m/>
    <m/>
    <n v="9093872"/>
    <n v="74196544"/>
    <m/>
    <m/>
    <n v="10143632"/>
    <n v="71074656"/>
    <m/>
    <m/>
    <n v="10707104"/>
    <n v="59974848"/>
    <m/>
    <m/>
    <n v="4907488"/>
    <n v="76934272"/>
    <m/>
    <m/>
    <n v="4154576"/>
    <n v="82108752"/>
    <m/>
    <m/>
    <n v="3504208"/>
    <n v="73873184"/>
    <x v="14"/>
    <x v="0"/>
    <s v="Mackenzie"/>
    <x v="22"/>
  </r>
  <r>
    <n v="14"/>
    <n v="24"/>
    <m/>
    <m/>
    <n v="3906880"/>
    <n v="47438128"/>
    <m/>
    <m/>
    <n v="1500416"/>
    <n v="50562048"/>
    <m/>
    <m/>
    <n v="2267312"/>
    <n v="47715824"/>
    <m/>
    <m/>
    <n v="2638544"/>
    <n v="45724352"/>
    <m/>
    <m/>
    <n v="3382528"/>
    <n v="37052320"/>
    <m/>
    <m/>
    <n v="2879936"/>
    <n v="30666128"/>
    <m/>
    <m/>
    <n v="1254960"/>
    <n v="21013376"/>
    <m/>
    <m/>
    <n v="146208"/>
    <n v="18012496"/>
    <x v="14"/>
    <x v="0"/>
    <s v="Merritt"/>
    <x v="23"/>
  </r>
  <r>
    <n v="14"/>
    <n v="25"/>
    <m/>
    <m/>
    <n v="0"/>
    <n v="0"/>
    <m/>
    <m/>
    <n v="1888"/>
    <n v="37216"/>
    <m/>
    <m/>
    <n v="1312"/>
    <n v="38480"/>
    <m/>
    <m/>
    <n v="3872"/>
    <n v="34224"/>
    <m/>
    <m/>
    <n v="5680"/>
    <n v="36592"/>
    <m/>
    <m/>
    <n v="1168"/>
    <n v="23472"/>
    <m/>
    <m/>
    <n v="272"/>
    <n v="22160"/>
    <m/>
    <m/>
    <n v="224"/>
    <n v="29568"/>
    <x v="14"/>
    <x v="1"/>
    <s v="MidCoast"/>
    <x v="24"/>
  </r>
  <r>
    <n v="14"/>
    <n v="26"/>
    <m/>
    <m/>
    <n v="3094544"/>
    <n v="40280304"/>
    <m/>
    <m/>
    <n v="342960"/>
    <n v="46298608"/>
    <m/>
    <m/>
    <n v="731024"/>
    <n v="43569376"/>
    <m/>
    <m/>
    <n v="922576"/>
    <n v="40648304"/>
    <m/>
    <m/>
    <n v="798880"/>
    <n v="38784016"/>
    <m/>
    <m/>
    <n v="1230944"/>
    <n v="35628672"/>
    <m/>
    <m/>
    <n v="1005072"/>
    <n v="34400128"/>
    <m/>
    <m/>
    <n v="970752"/>
    <n v="33754864"/>
    <x v="14"/>
    <x v="0"/>
    <s v="Morice"/>
    <x v="25"/>
  </r>
  <r>
    <n v="14"/>
    <n v="27"/>
    <m/>
    <m/>
    <n v="76992"/>
    <n v="264112"/>
    <m/>
    <m/>
    <n v="107728"/>
    <n v="340000"/>
    <m/>
    <m/>
    <n v="54096"/>
    <n v="144144"/>
    <m/>
    <m/>
    <n v="42752"/>
    <n v="86112"/>
    <m/>
    <m/>
    <n v="37984"/>
    <n v="72576"/>
    <m/>
    <m/>
    <n v="30416"/>
    <n v="44480"/>
    <m/>
    <m/>
    <n v="6304"/>
    <n v="15648"/>
    <m/>
    <m/>
    <n v="3856"/>
    <n v="10000"/>
    <x v="14"/>
    <x v="1"/>
    <s v="Nass"/>
    <x v="26"/>
  </r>
  <r>
    <n v="14"/>
    <n v="28"/>
    <m/>
    <m/>
    <n v="0"/>
    <n v="0"/>
    <m/>
    <m/>
    <n v="0"/>
    <n v="0"/>
    <m/>
    <m/>
    <n v="0"/>
    <n v="0"/>
    <m/>
    <m/>
    <n v="0"/>
    <n v="0"/>
    <m/>
    <m/>
    <n v="0"/>
    <n v="0"/>
    <m/>
    <m/>
    <n v="0"/>
    <n v="0"/>
    <m/>
    <m/>
    <n v="0"/>
    <n v="0"/>
    <m/>
    <m/>
    <n v="0"/>
    <n v="0"/>
    <x v="14"/>
    <x v="1"/>
    <s v="NorthCoast"/>
    <x v="27"/>
  </r>
  <r>
    <n v="14"/>
    <n v="29"/>
    <m/>
    <m/>
    <n v="3926144"/>
    <n v="37739168"/>
    <m/>
    <m/>
    <n v="1995536"/>
    <n v="42345616"/>
    <m/>
    <m/>
    <n v="2937776"/>
    <n v="38303024"/>
    <m/>
    <m/>
    <n v="3871936"/>
    <n v="35026192"/>
    <m/>
    <m/>
    <n v="4162864"/>
    <n v="27174352"/>
    <m/>
    <m/>
    <n v="3949408"/>
    <n v="21110576"/>
    <m/>
    <m/>
    <n v="1187264"/>
    <n v="12354192"/>
    <m/>
    <m/>
    <n v="428816"/>
    <n v="10281808"/>
    <x v="14"/>
    <x v="0"/>
    <s v="Okanagan"/>
    <x v="28"/>
  </r>
  <r>
    <n v="14"/>
    <n v="30"/>
    <m/>
    <m/>
    <n v="2356112"/>
    <n v="65537200"/>
    <m/>
    <m/>
    <n v="186912"/>
    <n v="59847248"/>
    <m/>
    <m/>
    <n v="246880"/>
    <n v="55733600"/>
    <m/>
    <m/>
    <n v="309424"/>
    <n v="53405280"/>
    <m/>
    <m/>
    <n v="395776"/>
    <n v="47985904"/>
    <m/>
    <m/>
    <n v="244640"/>
    <n v="47730608"/>
    <m/>
    <m/>
    <n v="54528"/>
    <n v="49358560"/>
    <m/>
    <m/>
    <n v="17328"/>
    <n v="49101216"/>
    <x v="14"/>
    <x v="0"/>
    <s v="PrinceGeorge"/>
    <x v="29"/>
  </r>
  <r>
    <n v="14"/>
    <n v="31"/>
    <m/>
    <m/>
    <n v="0"/>
    <n v="0"/>
    <m/>
    <m/>
    <n v="0"/>
    <n v="0"/>
    <m/>
    <m/>
    <n v="0"/>
    <n v="0"/>
    <m/>
    <m/>
    <n v="0"/>
    <n v="0"/>
    <m/>
    <m/>
    <n v="0"/>
    <n v="0"/>
    <m/>
    <m/>
    <n v="0"/>
    <n v="0"/>
    <m/>
    <m/>
    <n v="0"/>
    <n v="0"/>
    <m/>
    <m/>
    <n v="0"/>
    <n v="0"/>
    <x v="14"/>
    <x v="1"/>
    <s v="QueenCharlotte"/>
    <x v="30"/>
  </r>
  <r>
    <n v="14"/>
    <n v="32"/>
    <m/>
    <m/>
    <n v="1253664"/>
    <n v="100290864"/>
    <m/>
    <m/>
    <n v="27536"/>
    <n v="92027312"/>
    <m/>
    <m/>
    <n v="39472"/>
    <n v="91349440"/>
    <m/>
    <m/>
    <n v="47200"/>
    <n v="91302656"/>
    <m/>
    <m/>
    <n v="31392"/>
    <n v="89757808"/>
    <m/>
    <m/>
    <n v="27488"/>
    <n v="89758240"/>
    <m/>
    <m/>
    <n v="1104"/>
    <n v="89751504"/>
    <m/>
    <m/>
    <n v="448"/>
    <n v="89677984"/>
    <x v="14"/>
    <x v="0"/>
    <s v="Quesnel"/>
    <x v="31"/>
  </r>
  <r>
    <n v="14"/>
    <n v="33"/>
    <m/>
    <m/>
    <n v="12496"/>
    <n v="35408"/>
    <m/>
    <m/>
    <n v="13296"/>
    <n v="124768"/>
    <m/>
    <m/>
    <n v="15472"/>
    <n v="96960"/>
    <m/>
    <m/>
    <n v="20400"/>
    <n v="84560"/>
    <m/>
    <m/>
    <n v="18464"/>
    <n v="73168"/>
    <m/>
    <m/>
    <n v="12080"/>
    <n v="46304"/>
    <m/>
    <m/>
    <n v="2176"/>
    <n v="19232"/>
    <m/>
    <m/>
    <n v="2784"/>
    <n v="14464"/>
    <x v="14"/>
    <x v="1"/>
    <s v="Revelstoke"/>
    <x v="32"/>
  </r>
  <r>
    <n v="14"/>
    <n v="34"/>
    <m/>
    <m/>
    <n v="389504"/>
    <n v="4294000"/>
    <m/>
    <m/>
    <n v="162896"/>
    <n v="4857712"/>
    <m/>
    <m/>
    <n v="276688"/>
    <n v="4343712"/>
    <m/>
    <m/>
    <n v="298224"/>
    <n v="4036112"/>
    <m/>
    <m/>
    <n v="327712"/>
    <n v="3502944"/>
    <m/>
    <m/>
    <n v="277312"/>
    <n v="3145824"/>
    <m/>
    <m/>
    <n v="125392"/>
    <n v="2679456"/>
    <m/>
    <m/>
    <n v="152608"/>
    <n v="2967296"/>
    <x v="14"/>
    <x v="0"/>
    <s v="RobsonValley"/>
    <x v="33"/>
  </r>
  <r>
    <n v="14"/>
    <n v="35"/>
    <m/>
    <m/>
    <n v="3312"/>
    <n v="45840"/>
    <m/>
    <m/>
    <n v="36640"/>
    <n v="446976"/>
    <m/>
    <m/>
    <n v="23904"/>
    <n v="492704"/>
    <m/>
    <m/>
    <n v="28112"/>
    <n v="451936"/>
    <m/>
    <m/>
    <n v="26784"/>
    <n v="386576"/>
    <m/>
    <m/>
    <n v="29008"/>
    <n v="370784"/>
    <m/>
    <m/>
    <n v="13264"/>
    <n v="304992"/>
    <m/>
    <m/>
    <n v="6480"/>
    <n v="296896"/>
    <x v="14"/>
    <x v="1"/>
    <s v="Soo"/>
    <x v="34"/>
  </r>
  <r>
    <n v="14"/>
    <n v="36"/>
    <m/>
    <m/>
    <n v="0"/>
    <n v="0"/>
    <m/>
    <m/>
    <n v="0"/>
    <n v="0"/>
    <m/>
    <m/>
    <n v="0"/>
    <n v="0"/>
    <m/>
    <m/>
    <n v="0"/>
    <n v="0"/>
    <m/>
    <m/>
    <n v="0"/>
    <n v="0"/>
    <m/>
    <m/>
    <n v="512"/>
    <n v="512"/>
    <m/>
    <m/>
    <n v="0"/>
    <n v="0"/>
    <m/>
    <m/>
    <n v="0"/>
    <n v="0"/>
    <x v="14"/>
    <x v="1"/>
    <s v="Strathcona"/>
    <x v="35"/>
  </r>
  <r>
    <n v="14"/>
    <n v="37"/>
    <m/>
    <m/>
    <n v="0"/>
    <n v="0"/>
    <m/>
    <m/>
    <n v="2416"/>
    <n v="7664"/>
    <m/>
    <m/>
    <n v="2256"/>
    <n v="12992"/>
    <m/>
    <m/>
    <n v="3216"/>
    <n v="10944"/>
    <m/>
    <m/>
    <n v="6800"/>
    <n v="11696"/>
    <m/>
    <m/>
    <n v="2480"/>
    <n v="6608"/>
    <m/>
    <m/>
    <n v="1296"/>
    <n v="2848"/>
    <m/>
    <m/>
    <n v="1376"/>
    <n v="2576"/>
    <x v="14"/>
    <x v="1"/>
    <s v="SunshineCoast"/>
    <x v="36"/>
  </r>
  <r>
    <n v="14"/>
    <n v="38"/>
    <m/>
    <m/>
    <n v="1818976"/>
    <n v="86291648"/>
    <m/>
    <m/>
    <n v="56080"/>
    <n v="79274848"/>
    <m/>
    <m/>
    <n v="93424"/>
    <n v="75395232"/>
    <m/>
    <m/>
    <n v="122816"/>
    <n v="74543344"/>
    <m/>
    <m/>
    <n v="58752"/>
    <n v="70487168"/>
    <m/>
    <m/>
    <n v="29808"/>
    <n v="70973792"/>
    <m/>
    <m/>
    <n v="3264"/>
    <n v="71623824"/>
    <m/>
    <m/>
    <n v="2704"/>
    <n v="71336672"/>
    <x v="14"/>
    <x v="0"/>
    <s v="Vanderhoof"/>
    <x v="37"/>
  </r>
  <r>
    <n v="14"/>
    <n v="39"/>
    <m/>
    <m/>
    <n v="4409136"/>
    <n v="117545952"/>
    <m/>
    <m/>
    <n v="1207712"/>
    <n v="112778208"/>
    <m/>
    <m/>
    <n v="965744"/>
    <n v="110408256"/>
    <m/>
    <m/>
    <n v="679632"/>
    <n v="110903136"/>
    <m/>
    <m/>
    <n v="1145632"/>
    <n v="94164128"/>
    <m/>
    <m/>
    <n v="626048"/>
    <n v="90012496"/>
    <m/>
    <m/>
    <n v="78016"/>
    <n v="86985136"/>
    <m/>
    <m/>
    <n v="25680"/>
    <n v="86460432"/>
    <x v="14"/>
    <x v="0"/>
    <s v="WilliamsLake"/>
    <x v="38"/>
  </r>
  <r>
    <n v="14"/>
    <n v="40"/>
    <m/>
    <m/>
    <n v="15648"/>
    <n v="1715040"/>
    <m/>
    <m/>
    <n v="1456"/>
    <n v="1664480"/>
    <m/>
    <m/>
    <n v="1616"/>
    <n v="1581088"/>
    <m/>
    <m/>
    <n v="1648"/>
    <n v="1559712"/>
    <m/>
    <m/>
    <n v="464"/>
    <n v="1510352"/>
    <m/>
    <m/>
    <n v="0"/>
    <n v="1554336"/>
    <m/>
    <m/>
    <n v="48"/>
    <n v="1554352"/>
    <m/>
    <m/>
    <n v="0"/>
    <n v="1448608"/>
    <x v="14"/>
    <x v="2"/>
    <s v="InteriorTFLs"/>
    <x v="39"/>
  </r>
  <r>
    <n v="14"/>
    <n v="40"/>
    <m/>
    <m/>
    <n v="260032"/>
    <n v="14927360"/>
    <m/>
    <m/>
    <n v="7360"/>
    <n v="15199344"/>
    <m/>
    <m/>
    <n v="36304"/>
    <n v="14528848"/>
    <m/>
    <m/>
    <n v="35472"/>
    <n v="14032016"/>
    <m/>
    <m/>
    <n v="29008"/>
    <n v="13247184"/>
    <m/>
    <m/>
    <n v="11712"/>
    <n v="13395568"/>
    <m/>
    <m/>
    <n v="288"/>
    <n v="13293360"/>
    <m/>
    <m/>
    <n v="0"/>
    <n v="12969408"/>
    <x v="14"/>
    <x v="2"/>
    <s v="InteriorTFLs"/>
    <x v="39"/>
  </r>
  <r>
    <n v="14"/>
    <n v="40"/>
    <m/>
    <m/>
    <n v="0"/>
    <n v="48"/>
    <m/>
    <m/>
    <n v="288"/>
    <n v="752"/>
    <m/>
    <m/>
    <n v="64"/>
    <n v="256"/>
    <m/>
    <m/>
    <n v="144"/>
    <n v="528"/>
    <m/>
    <m/>
    <n v="64"/>
    <n v="320"/>
    <m/>
    <m/>
    <n v="48"/>
    <n v="544"/>
    <m/>
    <m/>
    <n v="32"/>
    <n v="224"/>
    <m/>
    <m/>
    <n v="0"/>
    <n v="176"/>
    <x v="14"/>
    <x v="2"/>
    <s v="InteriorTFLs"/>
    <x v="39"/>
  </r>
  <r>
    <n v="14"/>
    <n v="40"/>
    <m/>
    <m/>
    <n v="55072"/>
    <n v="3386816"/>
    <m/>
    <m/>
    <n v="3200"/>
    <n v="3434208"/>
    <m/>
    <m/>
    <n v="3840"/>
    <n v="3190656"/>
    <m/>
    <m/>
    <n v="2672"/>
    <n v="3149376"/>
    <m/>
    <m/>
    <n v="3520"/>
    <n v="2793776"/>
    <m/>
    <m/>
    <n v="288"/>
    <n v="2889136"/>
    <m/>
    <m/>
    <n v="1248"/>
    <n v="2898080"/>
    <m/>
    <m/>
    <n v="96"/>
    <n v="2816208"/>
    <x v="14"/>
    <x v="2"/>
    <s v="InteriorTFLs"/>
    <x v="39"/>
  </r>
  <r>
    <n v="14"/>
    <n v="40"/>
    <m/>
    <m/>
    <n v="13648"/>
    <n v="57600"/>
    <m/>
    <m/>
    <n v="5904"/>
    <n v="124288"/>
    <m/>
    <m/>
    <n v="14496"/>
    <n v="115792"/>
    <m/>
    <m/>
    <n v="8352"/>
    <n v="102080"/>
    <m/>
    <m/>
    <n v="8256"/>
    <n v="110384"/>
    <m/>
    <m/>
    <n v="10448"/>
    <n v="65056"/>
    <m/>
    <m/>
    <n v="208"/>
    <n v="48320"/>
    <m/>
    <m/>
    <n v="128"/>
    <n v="52320"/>
    <x v="14"/>
    <x v="2"/>
    <s v="InteriorTFLs"/>
    <x v="39"/>
  </r>
  <r>
    <n v="14"/>
    <n v="40"/>
    <m/>
    <m/>
    <n v="122496"/>
    <n v="2201984"/>
    <m/>
    <m/>
    <n v="7408"/>
    <n v="2350192"/>
    <m/>
    <m/>
    <n v="13744"/>
    <n v="2108352"/>
    <m/>
    <m/>
    <n v="21728"/>
    <n v="1918688"/>
    <m/>
    <m/>
    <n v="42752"/>
    <n v="1682112"/>
    <m/>
    <m/>
    <n v="25488"/>
    <n v="1639520"/>
    <m/>
    <m/>
    <n v="5088"/>
    <n v="1532736"/>
    <m/>
    <m/>
    <n v="160"/>
    <n v="1450400"/>
    <x v="14"/>
    <x v="2"/>
    <s v="InteriorTFLs"/>
    <x v="39"/>
  </r>
  <r>
    <n v="14"/>
    <n v="40"/>
    <m/>
    <m/>
    <n v="350112"/>
    <n v="3863856"/>
    <m/>
    <m/>
    <n v="25568"/>
    <n v="4659520"/>
    <m/>
    <m/>
    <n v="39968"/>
    <n v="3999216"/>
    <m/>
    <m/>
    <n v="35376"/>
    <n v="3698768"/>
    <m/>
    <m/>
    <n v="55200"/>
    <n v="3286816"/>
    <m/>
    <m/>
    <n v="37088"/>
    <n v="2933472"/>
    <m/>
    <m/>
    <n v="1136"/>
    <n v="2818672"/>
    <m/>
    <m/>
    <n v="208"/>
    <n v="2788416"/>
    <x v="14"/>
    <x v="2"/>
    <s v="InteriorTFLs"/>
    <x v="39"/>
  </r>
  <r>
    <n v="14"/>
    <n v="40"/>
    <m/>
    <m/>
    <n v="160"/>
    <n v="944"/>
    <m/>
    <m/>
    <n v="4256"/>
    <n v="16416"/>
    <m/>
    <m/>
    <n v="1200"/>
    <n v="12000"/>
    <m/>
    <m/>
    <n v="8192"/>
    <n v="14192"/>
    <m/>
    <m/>
    <n v="160"/>
    <n v="14912"/>
    <m/>
    <m/>
    <n v="11280"/>
    <n v="17328"/>
    <m/>
    <m/>
    <n v="0"/>
    <n v="5936"/>
    <m/>
    <m/>
    <n v="352"/>
    <n v="3936"/>
    <x v="14"/>
    <x v="2"/>
    <s v="InteriorTFLs"/>
    <x v="39"/>
  </r>
  <r>
    <n v="14"/>
    <n v="40"/>
    <m/>
    <m/>
    <n v="0"/>
    <n v="0"/>
    <m/>
    <m/>
    <n v="3552"/>
    <n v="20624"/>
    <m/>
    <m/>
    <n v="3504"/>
    <n v="25136"/>
    <m/>
    <m/>
    <n v="4928"/>
    <n v="18880"/>
    <m/>
    <m/>
    <n v="1104"/>
    <n v="51216"/>
    <m/>
    <m/>
    <n v="1328"/>
    <n v="32784"/>
    <m/>
    <m/>
    <n v="432"/>
    <n v="25536"/>
    <m/>
    <m/>
    <n v="576"/>
    <n v="22080"/>
    <x v="14"/>
    <x v="2"/>
    <s v="InteriorTFLs"/>
    <x v="39"/>
  </r>
  <r>
    <n v="14"/>
    <n v="40"/>
    <m/>
    <m/>
    <n v="46800"/>
    <n v="856368"/>
    <m/>
    <m/>
    <n v="12704"/>
    <n v="875168"/>
    <m/>
    <m/>
    <n v="23024"/>
    <n v="811472"/>
    <m/>
    <m/>
    <n v="39952"/>
    <n v="751632"/>
    <m/>
    <m/>
    <n v="36336"/>
    <n v="715120"/>
    <m/>
    <m/>
    <n v="37984"/>
    <n v="672336"/>
    <m/>
    <m/>
    <n v="7584"/>
    <n v="574464"/>
    <m/>
    <m/>
    <n v="752"/>
    <n v="548144"/>
    <x v="14"/>
    <x v="2"/>
    <s v="InteriorTFLs"/>
    <x v="39"/>
  </r>
  <r>
    <n v="14"/>
    <n v="40"/>
    <m/>
    <m/>
    <n v="187536"/>
    <n v="1347024"/>
    <m/>
    <m/>
    <n v="253248"/>
    <n v="1621568"/>
    <m/>
    <m/>
    <n v="321568"/>
    <n v="1307360"/>
    <m/>
    <m/>
    <n v="369984"/>
    <n v="1083184"/>
    <m/>
    <m/>
    <n v="307680"/>
    <n v="690544"/>
    <m/>
    <m/>
    <n v="265408"/>
    <n v="445776"/>
    <m/>
    <m/>
    <n v="8640"/>
    <n v="52208"/>
    <m/>
    <m/>
    <n v="2688"/>
    <n v="44704"/>
    <x v="14"/>
    <x v="2"/>
    <s v="InteriorTFLs"/>
    <x v="39"/>
  </r>
  <r>
    <n v="14"/>
    <n v="40"/>
    <m/>
    <m/>
    <n v="74144"/>
    <n v="3132592"/>
    <m/>
    <m/>
    <n v="4560"/>
    <n v="3051104"/>
    <m/>
    <m/>
    <n v="20992"/>
    <n v="2848480"/>
    <m/>
    <m/>
    <n v="14928"/>
    <n v="2804512"/>
    <m/>
    <m/>
    <n v="13792"/>
    <n v="2593136"/>
    <m/>
    <m/>
    <n v="10640"/>
    <n v="2579488"/>
    <m/>
    <m/>
    <n v="4832"/>
    <n v="2546800"/>
    <m/>
    <m/>
    <n v="3280"/>
    <n v="2477376"/>
    <x v="14"/>
    <x v="2"/>
    <s v="InteriorTFLs"/>
    <x v="39"/>
  </r>
  <r>
    <n v="14"/>
    <n v="40"/>
    <m/>
    <m/>
    <n v="49760"/>
    <n v="1173376"/>
    <m/>
    <m/>
    <n v="11760"/>
    <n v="1018144"/>
    <m/>
    <m/>
    <n v="21392"/>
    <n v="1018432"/>
    <m/>
    <m/>
    <n v="24112"/>
    <n v="918016"/>
    <m/>
    <m/>
    <n v="22752"/>
    <n v="820544"/>
    <m/>
    <m/>
    <n v="17648"/>
    <n v="797744"/>
    <m/>
    <m/>
    <n v="2288"/>
    <n v="804624"/>
    <m/>
    <m/>
    <n v="3424"/>
    <n v="750320"/>
    <x v="14"/>
    <x v="2"/>
    <s v="InteriorTFLs"/>
    <x v="39"/>
  </r>
  <r>
    <n v="14"/>
    <n v="40"/>
    <m/>
    <m/>
    <n v="426624"/>
    <n v="6697632"/>
    <m/>
    <m/>
    <n v="81888"/>
    <n v="7465184"/>
    <m/>
    <m/>
    <n v="122848"/>
    <n v="6651344"/>
    <m/>
    <m/>
    <n v="129296"/>
    <n v="6131360"/>
    <m/>
    <m/>
    <n v="174560"/>
    <n v="5234656"/>
    <m/>
    <m/>
    <n v="215184"/>
    <n v="4662896"/>
    <m/>
    <m/>
    <n v="89840"/>
    <n v="4033824"/>
    <m/>
    <m/>
    <n v="15056"/>
    <n v="3719680"/>
    <x v="14"/>
    <x v="2"/>
    <s v="InteriorTFLs"/>
    <x v="39"/>
  </r>
  <r>
    <n v="14"/>
    <n v="40"/>
    <m/>
    <m/>
    <n v="265616"/>
    <n v="2565664"/>
    <m/>
    <m/>
    <n v="91728"/>
    <n v="2802976"/>
    <m/>
    <m/>
    <n v="208912"/>
    <n v="2578368"/>
    <m/>
    <m/>
    <n v="336912"/>
    <n v="1769872"/>
    <m/>
    <m/>
    <n v="341840"/>
    <n v="1428048"/>
    <m/>
    <m/>
    <n v="262848"/>
    <n v="953056"/>
    <m/>
    <m/>
    <n v="56416"/>
    <n v="503312"/>
    <m/>
    <m/>
    <n v="15200"/>
    <n v="384688"/>
    <x v="14"/>
    <x v="2"/>
    <s v="InteriorTFLs"/>
    <x v="39"/>
  </r>
  <r>
    <n v="14"/>
    <n v="40"/>
    <m/>
    <m/>
    <n v="54992"/>
    <n v="228624"/>
    <m/>
    <m/>
    <n v="69936"/>
    <n v="230400"/>
    <m/>
    <m/>
    <n v="55424"/>
    <n v="162144"/>
    <m/>
    <m/>
    <n v="40384"/>
    <n v="95056"/>
    <m/>
    <m/>
    <n v="46112"/>
    <n v="132800"/>
    <m/>
    <m/>
    <n v="29072"/>
    <n v="130928"/>
    <m/>
    <m/>
    <n v="8304"/>
    <n v="131520"/>
    <m/>
    <m/>
    <n v="17440"/>
    <n v="147488"/>
    <x v="14"/>
    <x v="2"/>
    <s v="InteriorTFLs"/>
    <x v="39"/>
  </r>
  <r>
    <n v="14"/>
    <n v="40"/>
    <m/>
    <m/>
    <n v="254256"/>
    <n v="1799008"/>
    <m/>
    <m/>
    <n v="111808"/>
    <n v="2539072"/>
    <m/>
    <m/>
    <n v="249632"/>
    <n v="2109872"/>
    <m/>
    <m/>
    <n v="381504"/>
    <n v="1754960"/>
    <m/>
    <m/>
    <n v="389312"/>
    <n v="1390320"/>
    <m/>
    <m/>
    <n v="369088"/>
    <n v="982464"/>
    <m/>
    <m/>
    <n v="57696"/>
    <n v="198224"/>
    <m/>
    <m/>
    <n v="24976"/>
    <n v="153936"/>
    <x v="14"/>
    <x v="2"/>
    <s v="InteriorTFLs"/>
    <x v="39"/>
  </r>
  <r>
    <n v="14"/>
    <n v="40"/>
    <m/>
    <m/>
    <n v="600784"/>
    <n v="6510400"/>
    <m/>
    <m/>
    <n v="233856"/>
    <n v="7907984"/>
    <m/>
    <m/>
    <n v="396368"/>
    <n v="6797088"/>
    <m/>
    <m/>
    <n v="661328"/>
    <n v="5920224"/>
    <m/>
    <m/>
    <n v="599632"/>
    <n v="5208016"/>
    <m/>
    <m/>
    <n v="632080"/>
    <n v="4396432"/>
    <m/>
    <m/>
    <n v="132576"/>
    <n v="3057712"/>
    <m/>
    <m/>
    <n v="50752"/>
    <n v="2758000"/>
    <x v="14"/>
    <x v="2"/>
    <s v="InteriorTFLs"/>
    <x v="39"/>
  </r>
  <r>
    <n v="14"/>
    <n v="40"/>
    <m/>
    <m/>
    <n v="1622688"/>
    <n v="11430304"/>
    <m/>
    <m/>
    <n v="1569536"/>
    <n v="21563120"/>
    <m/>
    <m/>
    <n v="2093728"/>
    <n v="19657088"/>
    <m/>
    <m/>
    <n v="668560"/>
    <n v="21137872"/>
    <m/>
    <m/>
    <n v="1922384"/>
    <n v="16618864"/>
    <m/>
    <m/>
    <n v="984784"/>
    <n v="18262192"/>
    <m/>
    <m/>
    <n v="514784"/>
    <n v="20319968"/>
    <m/>
    <m/>
    <n v="301216"/>
    <n v="17687680"/>
    <x v="14"/>
    <x v="2"/>
    <s v="InteriorTFLs"/>
    <x v="39"/>
  </r>
  <r>
    <n v="14"/>
    <n v="41"/>
    <m/>
    <m/>
    <n v="0"/>
    <n v="0"/>
    <m/>
    <m/>
    <n v="0"/>
    <n v="0"/>
    <m/>
    <m/>
    <n v="0"/>
    <n v="0"/>
    <m/>
    <m/>
    <n v="0"/>
    <n v="0"/>
    <m/>
    <m/>
    <n v="0"/>
    <n v="0"/>
    <m/>
    <m/>
    <n v="0"/>
    <n v="0"/>
    <m/>
    <m/>
    <n v="0"/>
    <n v="0"/>
    <m/>
    <m/>
    <n v="0"/>
    <n v="0"/>
    <x v="14"/>
    <x v="3"/>
    <s v="CoastTFLs"/>
    <x v="40"/>
  </r>
  <r>
    <n v="14"/>
    <n v="41"/>
    <m/>
    <m/>
    <n v="0"/>
    <n v="0"/>
    <m/>
    <m/>
    <n v="0"/>
    <n v="0"/>
    <m/>
    <m/>
    <n v="0"/>
    <n v="0"/>
    <m/>
    <m/>
    <n v="224"/>
    <n v="224"/>
    <m/>
    <m/>
    <n v="16"/>
    <n v="32"/>
    <m/>
    <m/>
    <n v="16"/>
    <n v="16"/>
    <m/>
    <m/>
    <n v="0"/>
    <n v="0"/>
    <m/>
    <m/>
    <n v="0"/>
    <n v="0"/>
    <x v="14"/>
    <x v="3"/>
    <s v="CoastTFLs"/>
    <x v="40"/>
  </r>
  <r>
    <n v="14"/>
    <n v="41"/>
    <m/>
    <m/>
    <n v="0"/>
    <n v="0"/>
    <m/>
    <m/>
    <n v="0"/>
    <n v="0"/>
    <m/>
    <m/>
    <n v="0"/>
    <n v="0"/>
    <m/>
    <m/>
    <n v="0"/>
    <n v="0"/>
    <m/>
    <m/>
    <n v="0"/>
    <n v="0"/>
    <m/>
    <m/>
    <n v="0"/>
    <n v="0"/>
    <m/>
    <m/>
    <n v="0"/>
    <n v="0"/>
    <m/>
    <m/>
    <n v="0"/>
    <n v="0"/>
    <x v="14"/>
    <x v="3"/>
    <s v="CoastTFLs"/>
    <x v="40"/>
  </r>
  <r>
    <n v="14"/>
    <n v="41"/>
    <m/>
    <m/>
    <n v="0"/>
    <n v="0"/>
    <m/>
    <m/>
    <n v="0"/>
    <n v="0"/>
    <m/>
    <m/>
    <n v="0"/>
    <n v="0"/>
    <m/>
    <m/>
    <n v="0"/>
    <n v="0"/>
    <m/>
    <m/>
    <n v="4688"/>
    <n v="8656"/>
    <m/>
    <m/>
    <n v="0"/>
    <n v="0"/>
    <m/>
    <m/>
    <n v="0"/>
    <n v="0"/>
    <m/>
    <m/>
    <n v="0"/>
    <n v="0"/>
    <x v="14"/>
    <x v="3"/>
    <s v="CoastTFLs"/>
    <x v="40"/>
  </r>
  <r>
    <n v="14"/>
    <n v="41"/>
    <m/>
    <m/>
    <n v="0"/>
    <n v="0"/>
    <m/>
    <m/>
    <n v="0"/>
    <n v="0"/>
    <m/>
    <m/>
    <n v="0"/>
    <n v="0"/>
    <m/>
    <m/>
    <n v="0"/>
    <n v="0"/>
    <m/>
    <m/>
    <n v="0"/>
    <n v="0"/>
    <m/>
    <m/>
    <n v="0"/>
    <n v="0"/>
    <m/>
    <m/>
    <n v="0"/>
    <n v="0"/>
    <m/>
    <m/>
    <n v="0"/>
    <n v="0"/>
    <x v="14"/>
    <x v="3"/>
    <s v="CoastTFLs"/>
    <x v="40"/>
  </r>
  <r>
    <n v="14"/>
    <n v="41"/>
    <m/>
    <m/>
    <n v="0"/>
    <n v="0"/>
    <m/>
    <m/>
    <n v="0"/>
    <n v="0"/>
    <m/>
    <m/>
    <n v="0"/>
    <n v="0"/>
    <m/>
    <m/>
    <n v="0"/>
    <n v="0"/>
    <m/>
    <m/>
    <n v="0"/>
    <n v="0"/>
    <m/>
    <m/>
    <n v="0"/>
    <n v="0"/>
    <m/>
    <m/>
    <n v="0"/>
    <n v="0"/>
    <m/>
    <m/>
    <n v="0"/>
    <n v="0"/>
    <x v="14"/>
    <x v="3"/>
    <s v="CoastTFLs"/>
    <x v="40"/>
  </r>
  <r>
    <n v="14"/>
    <n v="41"/>
    <m/>
    <m/>
    <n v="0"/>
    <n v="0"/>
    <m/>
    <m/>
    <n v="272"/>
    <n v="752"/>
    <m/>
    <m/>
    <n v="944"/>
    <n v="3888"/>
    <m/>
    <m/>
    <n v="0"/>
    <n v="4688"/>
    <m/>
    <m/>
    <n v="816"/>
    <n v="4032"/>
    <m/>
    <m/>
    <n v="0"/>
    <n v="1600"/>
    <m/>
    <m/>
    <n v="0"/>
    <n v="96"/>
    <m/>
    <m/>
    <n v="0"/>
    <n v="0"/>
    <x v="14"/>
    <x v="3"/>
    <s v="CoastTFLs"/>
    <x v="40"/>
  </r>
  <r>
    <n v="14"/>
    <n v="41"/>
    <m/>
    <m/>
    <n v="0"/>
    <n v="0"/>
    <m/>
    <m/>
    <n v="0"/>
    <n v="0"/>
    <m/>
    <m/>
    <n v="0"/>
    <n v="0"/>
    <m/>
    <m/>
    <n v="0"/>
    <n v="0"/>
    <m/>
    <m/>
    <n v="0"/>
    <n v="0"/>
    <m/>
    <m/>
    <n v="0"/>
    <n v="0"/>
    <m/>
    <m/>
    <n v="0"/>
    <n v="0"/>
    <m/>
    <m/>
    <n v="0"/>
    <n v="0"/>
    <x v="14"/>
    <x v="3"/>
    <s v="CoastTFLs"/>
    <x v="40"/>
  </r>
  <r>
    <n v="14"/>
    <n v="41"/>
    <m/>
    <m/>
    <n v="0"/>
    <n v="0"/>
    <m/>
    <m/>
    <n v="0"/>
    <n v="0"/>
    <m/>
    <m/>
    <n v="0"/>
    <n v="1888"/>
    <m/>
    <m/>
    <n v="0"/>
    <n v="0"/>
    <m/>
    <m/>
    <n v="0"/>
    <n v="0"/>
    <m/>
    <m/>
    <n v="0"/>
    <n v="0"/>
    <m/>
    <m/>
    <n v="0"/>
    <n v="0"/>
    <m/>
    <m/>
    <n v="0"/>
    <n v="0"/>
    <x v="14"/>
    <x v="3"/>
    <s v="CoastTFLs"/>
    <x v="40"/>
  </r>
  <r>
    <n v="14"/>
    <n v="41"/>
    <m/>
    <m/>
    <n v="0"/>
    <n v="0"/>
    <m/>
    <m/>
    <n v="0"/>
    <n v="0"/>
    <m/>
    <m/>
    <n v="0"/>
    <n v="0"/>
    <m/>
    <m/>
    <n v="0"/>
    <n v="0"/>
    <m/>
    <m/>
    <n v="0"/>
    <n v="0"/>
    <m/>
    <m/>
    <n v="0"/>
    <n v="0"/>
    <m/>
    <m/>
    <n v="0"/>
    <n v="0"/>
    <m/>
    <m/>
    <n v="0"/>
    <n v="0"/>
    <x v="14"/>
    <x v="3"/>
    <s v="CoastTFLs"/>
    <x v="40"/>
  </r>
  <r>
    <n v="14"/>
    <n v="41"/>
    <m/>
    <m/>
    <n v="0"/>
    <n v="0"/>
    <m/>
    <m/>
    <n v="0"/>
    <n v="0"/>
    <m/>
    <m/>
    <n v="0"/>
    <n v="0"/>
    <m/>
    <m/>
    <n v="0"/>
    <n v="0"/>
    <m/>
    <m/>
    <n v="0"/>
    <n v="0"/>
    <m/>
    <m/>
    <n v="0"/>
    <n v="0"/>
    <m/>
    <m/>
    <n v="0"/>
    <n v="0"/>
    <m/>
    <m/>
    <n v="0"/>
    <n v="0"/>
    <x v="14"/>
    <x v="3"/>
    <s v="CoastTFLs"/>
    <x v="40"/>
  </r>
  <r>
    <n v="14"/>
    <n v="41"/>
    <m/>
    <m/>
    <n v="0"/>
    <n v="0"/>
    <m/>
    <m/>
    <n v="0"/>
    <n v="0"/>
    <m/>
    <m/>
    <n v="0"/>
    <n v="0"/>
    <m/>
    <m/>
    <n v="0"/>
    <n v="0"/>
    <m/>
    <m/>
    <n v="0"/>
    <n v="0"/>
    <m/>
    <m/>
    <n v="0"/>
    <n v="0"/>
    <m/>
    <m/>
    <n v="0"/>
    <n v="0"/>
    <m/>
    <m/>
    <n v="0"/>
    <n v="0"/>
    <x v="14"/>
    <x v="3"/>
    <s v="CoastTFLs"/>
    <x v="40"/>
  </r>
  <r>
    <n v="14"/>
    <n v="41"/>
    <m/>
    <m/>
    <n v="0"/>
    <n v="0"/>
    <m/>
    <m/>
    <n v="0"/>
    <n v="0"/>
    <m/>
    <m/>
    <n v="0"/>
    <n v="0"/>
    <m/>
    <m/>
    <n v="0"/>
    <n v="16"/>
    <m/>
    <m/>
    <n v="0"/>
    <n v="0"/>
    <m/>
    <m/>
    <n v="0"/>
    <n v="0"/>
    <m/>
    <m/>
    <n v="0"/>
    <n v="0"/>
    <m/>
    <m/>
    <n v="0"/>
    <n v="0"/>
    <x v="14"/>
    <x v="3"/>
    <s v="CoastTFLs"/>
    <x v="40"/>
  </r>
  <r>
    <n v="14"/>
    <n v="41"/>
    <m/>
    <m/>
    <n v="0"/>
    <n v="0"/>
    <m/>
    <m/>
    <n v="0"/>
    <n v="0"/>
    <m/>
    <m/>
    <n v="0"/>
    <n v="0"/>
    <m/>
    <m/>
    <n v="0"/>
    <n v="0"/>
    <m/>
    <m/>
    <n v="0"/>
    <n v="0"/>
    <m/>
    <m/>
    <n v="0"/>
    <n v="0"/>
    <m/>
    <m/>
    <n v="0"/>
    <n v="0"/>
    <m/>
    <m/>
    <n v="0"/>
    <n v="0"/>
    <x v="14"/>
    <x v="3"/>
    <s v="CoastTFLs"/>
    <x v="40"/>
  </r>
  <r>
    <n v="14"/>
    <n v="41"/>
    <m/>
    <m/>
    <n v="0"/>
    <n v="0"/>
    <m/>
    <m/>
    <n v="0"/>
    <n v="0"/>
    <m/>
    <m/>
    <n v="0"/>
    <n v="0"/>
    <m/>
    <m/>
    <n v="0"/>
    <n v="0"/>
    <m/>
    <m/>
    <n v="0"/>
    <n v="0"/>
    <m/>
    <m/>
    <n v="0"/>
    <n v="0"/>
    <m/>
    <m/>
    <n v="0"/>
    <n v="0"/>
    <m/>
    <m/>
    <n v="0"/>
    <n v="0"/>
    <x v="14"/>
    <x v="3"/>
    <s v="CoastTFLs"/>
    <x v="40"/>
  </r>
  <r>
    <n v="14"/>
    <n v="41"/>
    <m/>
    <m/>
    <n v="0"/>
    <n v="0"/>
    <m/>
    <m/>
    <n v="0"/>
    <n v="0"/>
    <m/>
    <m/>
    <n v="0"/>
    <n v="0"/>
    <m/>
    <m/>
    <n v="0"/>
    <n v="0"/>
    <m/>
    <m/>
    <n v="0"/>
    <n v="0"/>
    <m/>
    <m/>
    <n v="0"/>
    <n v="0"/>
    <m/>
    <m/>
    <n v="0"/>
    <n v="0"/>
    <m/>
    <m/>
    <n v="0"/>
    <n v="0"/>
    <x v="14"/>
    <x v="3"/>
    <s v="CoastTFLs"/>
    <x v="40"/>
  </r>
  <r>
    <n v="15"/>
    <n v="1"/>
    <m/>
    <m/>
    <n v="1731792"/>
    <n v="51346976"/>
    <m/>
    <m/>
    <n v="73008"/>
    <n v="47027952"/>
    <m/>
    <m/>
    <n v="119248"/>
    <n v="46010288"/>
    <m/>
    <m/>
    <n v="151760"/>
    <n v="45086160"/>
    <m/>
    <m/>
    <n v="183104"/>
    <n v="43581568"/>
    <m/>
    <m/>
    <n v="140576"/>
    <n v="42124880"/>
    <m/>
    <m/>
    <n v="19616"/>
    <n v="41687184"/>
    <m/>
    <m/>
    <n v="3536"/>
    <n v="41537648"/>
    <x v="15"/>
    <x v="0"/>
    <s v="100MileHouse"/>
    <x v="0"/>
  </r>
  <r>
    <n v="15"/>
    <n v="2"/>
    <m/>
    <m/>
    <n v="328160"/>
    <n v="6217920"/>
    <m/>
    <m/>
    <n v="58896"/>
    <n v="6857280"/>
    <m/>
    <m/>
    <n v="119104"/>
    <n v="6300000"/>
    <m/>
    <m/>
    <n v="237632"/>
    <n v="5770656"/>
    <m/>
    <m/>
    <n v="293776"/>
    <n v="5209264"/>
    <m/>
    <m/>
    <n v="466336"/>
    <n v="4650832"/>
    <m/>
    <m/>
    <n v="156272"/>
    <n v="2969280"/>
    <m/>
    <m/>
    <n v="68560"/>
    <n v="2558416"/>
    <x v="15"/>
    <x v="0"/>
    <s v="Arrow"/>
    <x v="1"/>
  </r>
  <r>
    <n v="15"/>
    <n v="3"/>
    <m/>
    <m/>
    <n v="0"/>
    <n v="0"/>
    <m/>
    <m/>
    <n v="0"/>
    <n v="0"/>
    <m/>
    <m/>
    <n v="0"/>
    <n v="0"/>
    <m/>
    <m/>
    <n v="0"/>
    <n v="0"/>
    <m/>
    <m/>
    <n v="0"/>
    <n v="0"/>
    <m/>
    <m/>
    <n v="0"/>
    <n v="0"/>
    <m/>
    <m/>
    <n v="0"/>
    <n v="0"/>
    <m/>
    <m/>
    <n v="0"/>
    <n v="0"/>
    <x v="15"/>
    <x v="1"/>
    <s v="Arrowsmith"/>
    <x v="2"/>
  </r>
  <r>
    <n v="15"/>
    <n v="4"/>
    <m/>
    <m/>
    <n v="915392"/>
    <n v="9977760"/>
    <m/>
    <m/>
    <n v="290304"/>
    <n v="11638592"/>
    <m/>
    <m/>
    <n v="574704"/>
    <n v="10331552"/>
    <m/>
    <m/>
    <n v="1038752"/>
    <n v="9323680"/>
    <m/>
    <m/>
    <n v="1273296"/>
    <n v="7763104"/>
    <m/>
    <m/>
    <n v="1687136"/>
    <n v="6333024"/>
    <m/>
    <m/>
    <n v="300688"/>
    <n v="1558416"/>
    <m/>
    <m/>
    <n v="130528"/>
    <n v="1159664"/>
    <x v="15"/>
    <x v="0"/>
    <s v="Boundary"/>
    <x v="3"/>
  </r>
  <r>
    <n v="15"/>
    <n v="5"/>
    <m/>
    <m/>
    <n v="803232"/>
    <n v="9173712"/>
    <m/>
    <m/>
    <n v="114544"/>
    <n v="10903472"/>
    <m/>
    <m/>
    <n v="394560"/>
    <n v="10399904"/>
    <m/>
    <m/>
    <n v="461616"/>
    <n v="9885728"/>
    <m/>
    <m/>
    <n v="751776"/>
    <n v="8931216"/>
    <m/>
    <m/>
    <n v="932784"/>
    <n v="8532224"/>
    <m/>
    <m/>
    <n v="765280"/>
    <n v="7767968"/>
    <m/>
    <m/>
    <n v="781552"/>
    <n v="7256048"/>
    <x v="15"/>
    <x v="0"/>
    <s v="Bulkley"/>
    <x v="4"/>
  </r>
  <r>
    <n v="15"/>
    <n v="6"/>
    <m/>
    <m/>
    <n v="102016"/>
    <n v="518896"/>
    <m/>
    <m/>
    <n v="0"/>
    <n v="352"/>
    <m/>
    <m/>
    <n v="0"/>
    <n v="352"/>
    <m/>
    <m/>
    <n v="0"/>
    <n v="352"/>
    <m/>
    <m/>
    <n v="0"/>
    <n v="352"/>
    <m/>
    <m/>
    <n v="2512"/>
    <n v="14032"/>
    <m/>
    <m/>
    <n v="5536"/>
    <n v="13216"/>
    <m/>
    <m/>
    <n v="8576"/>
    <n v="15520"/>
    <x v="15"/>
    <x v="1"/>
    <s v="Cassiar"/>
    <x v="5"/>
  </r>
  <r>
    <n v="15"/>
    <n v="7"/>
    <m/>
    <m/>
    <n v="50384"/>
    <n v="226288"/>
    <m/>
    <m/>
    <n v="67632"/>
    <n v="302832"/>
    <m/>
    <m/>
    <n v="70176"/>
    <n v="213584"/>
    <m/>
    <m/>
    <n v="56736"/>
    <n v="159504"/>
    <m/>
    <m/>
    <n v="54608"/>
    <n v="124352"/>
    <m/>
    <m/>
    <n v="45248"/>
    <n v="110048"/>
    <m/>
    <m/>
    <n v="6544"/>
    <n v="17344"/>
    <m/>
    <m/>
    <n v="6976"/>
    <n v="22784"/>
    <x v="15"/>
    <x v="1"/>
    <s v="Cranberry"/>
    <x v="6"/>
  </r>
  <r>
    <n v="15"/>
    <n v="8"/>
    <m/>
    <m/>
    <n v="1615904"/>
    <n v="21260752"/>
    <m/>
    <m/>
    <n v="631344"/>
    <n v="22433248"/>
    <m/>
    <m/>
    <n v="1416816"/>
    <n v="19794704"/>
    <m/>
    <m/>
    <n v="2328880"/>
    <n v="17002128"/>
    <m/>
    <m/>
    <n v="2271872"/>
    <n v="13836192"/>
    <m/>
    <m/>
    <n v="2332768"/>
    <n v="10521552"/>
    <m/>
    <m/>
    <n v="608432"/>
    <n v="5402736"/>
    <m/>
    <m/>
    <n v="236976"/>
    <n v="4176608"/>
    <x v="15"/>
    <x v="0"/>
    <s v="Cranbrook"/>
    <x v="7"/>
  </r>
  <r>
    <n v="15"/>
    <n v="9"/>
    <m/>
    <m/>
    <n v="801616"/>
    <n v="7123040"/>
    <m/>
    <m/>
    <n v="1528464"/>
    <n v="24127040"/>
    <m/>
    <m/>
    <n v="2372032"/>
    <n v="21738032"/>
    <m/>
    <m/>
    <n v="733808"/>
    <n v="23231552"/>
    <m/>
    <m/>
    <n v="1519120"/>
    <n v="20384256"/>
    <m/>
    <m/>
    <n v="1601216"/>
    <n v="20086704"/>
    <m/>
    <m/>
    <n v="1149344"/>
    <n v="19221776"/>
    <m/>
    <m/>
    <n v="796576"/>
    <n v="15274096"/>
    <x v="15"/>
    <x v="0"/>
    <s v="DawsonCreek"/>
    <x v="8"/>
  </r>
  <r>
    <n v="15"/>
    <n v="10"/>
    <m/>
    <m/>
    <n v="0"/>
    <n v="0"/>
    <m/>
    <m/>
    <n v="0"/>
    <n v="0"/>
    <m/>
    <m/>
    <n v="0"/>
    <n v="0"/>
    <m/>
    <m/>
    <n v="0"/>
    <n v="0"/>
    <m/>
    <m/>
    <n v="0"/>
    <n v="0"/>
    <m/>
    <m/>
    <n v="3648"/>
    <n v="6720"/>
    <m/>
    <m/>
    <n v="11776"/>
    <n v="42288"/>
    <m/>
    <m/>
    <n v="137232"/>
    <n v="312576"/>
    <x v="15"/>
    <x v="1"/>
    <s v="FortNelson"/>
    <x v="9"/>
  </r>
  <r>
    <n v="15"/>
    <n v="11"/>
    <m/>
    <m/>
    <n v="22304"/>
    <n v="150432"/>
    <m/>
    <m/>
    <n v="20048"/>
    <n v="463696"/>
    <m/>
    <m/>
    <n v="22240"/>
    <n v="431552"/>
    <m/>
    <m/>
    <n v="14192"/>
    <n v="435280"/>
    <m/>
    <m/>
    <n v="21104"/>
    <n v="409296"/>
    <m/>
    <m/>
    <n v="26320"/>
    <n v="367808"/>
    <m/>
    <m/>
    <n v="16928"/>
    <n v="267696"/>
    <m/>
    <m/>
    <n v="5840"/>
    <n v="238352"/>
    <x v="15"/>
    <x v="1"/>
    <s v="Fraser"/>
    <x v="10"/>
  </r>
  <r>
    <n v="15"/>
    <n v="12"/>
    <m/>
    <m/>
    <n v="3971664"/>
    <n v="89399072"/>
    <m/>
    <m/>
    <n v="567504"/>
    <n v="97241376"/>
    <m/>
    <m/>
    <n v="1725168"/>
    <n v="89333152"/>
    <m/>
    <m/>
    <n v="1765120"/>
    <n v="88160560"/>
    <m/>
    <m/>
    <n v="3156128"/>
    <n v="76310512"/>
    <m/>
    <m/>
    <n v="2628416"/>
    <n v="77700384"/>
    <m/>
    <m/>
    <n v="1077440"/>
    <n v="78544832"/>
    <m/>
    <m/>
    <n v="1138256"/>
    <n v="77456560"/>
    <x v="15"/>
    <x v="0"/>
    <s v="FtStJames"/>
    <x v="11"/>
  </r>
  <r>
    <n v="15"/>
    <n v="13"/>
    <m/>
    <m/>
    <n v="253200"/>
    <n v="1770656"/>
    <m/>
    <m/>
    <n v="1523840"/>
    <n v="12472976"/>
    <m/>
    <m/>
    <n v="2190432"/>
    <n v="10814064"/>
    <m/>
    <m/>
    <n v="2730144"/>
    <n v="14967600"/>
    <m/>
    <m/>
    <n v="3762960"/>
    <n v="16945344"/>
    <m/>
    <m/>
    <n v="3252928"/>
    <n v="21790128"/>
    <m/>
    <m/>
    <n v="913552"/>
    <n v="13881632"/>
    <m/>
    <m/>
    <n v="1439536"/>
    <n v="15653792"/>
    <x v="15"/>
    <x v="1"/>
    <s v="FtStJohn"/>
    <x v="12"/>
  </r>
  <r>
    <n v="15"/>
    <n v="14"/>
    <m/>
    <m/>
    <n v="241168"/>
    <n v="3612288"/>
    <m/>
    <m/>
    <n v="51904"/>
    <n v="4029856"/>
    <m/>
    <m/>
    <n v="102896"/>
    <n v="3617152"/>
    <m/>
    <m/>
    <n v="246848"/>
    <n v="3045728"/>
    <m/>
    <m/>
    <n v="288112"/>
    <n v="2711648"/>
    <m/>
    <m/>
    <n v="357920"/>
    <n v="2195152"/>
    <m/>
    <m/>
    <n v="88208"/>
    <n v="1326096"/>
    <m/>
    <m/>
    <n v="26336"/>
    <n v="1118128"/>
    <x v="15"/>
    <x v="0"/>
    <s v="Golden"/>
    <x v="13"/>
  </r>
  <r>
    <n v="15"/>
    <n v="15"/>
    <m/>
    <m/>
    <n v="558608"/>
    <n v="7942352"/>
    <m/>
    <m/>
    <n v="141104"/>
    <n v="8574976"/>
    <m/>
    <m/>
    <n v="316224"/>
    <n v="7579616"/>
    <m/>
    <m/>
    <n v="470784"/>
    <n v="6824256"/>
    <m/>
    <m/>
    <n v="660912"/>
    <n v="5903536"/>
    <m/>
    <m/>
    <n v="721344"/>
    <n v="4809200"/>
    <m/>
    <m/>
    <n v="370464"/>
    <n v="3032448"/>
    <m/>
    <m/>
    <n v="151840"/>
    <n v="2275744"/>
    <x v="15"/>
    <x v="0"/>
    <s v="Invermere"/>
    <x v="14"/>
  </r>
  <r>
    <n v="15"/>
    <n v="16"/>
    <m/>
    <m/>
    <n v="2464"/>
    <n v="16912"/>
    <m/>
    <m/>
    <n v="17632"/>
    <n v="66048"/>
    <m/>
    <m/>
    <n v="21760"/>
    <n v="86432"/>
    <m/>
    <m/>
    <n v="13104"/>
    <n v="44816"/>
    <m/>
    <m/>
    <n v="24624"/>
    <n v="161936"/>
    <m/>
    <m/>
    <n v="33760"/>
    <n v="122848"/>
    <m/>
    <m/>
    <n v="13904"/>
    <n v="84640"/>
    <m/>
    <m/>
    <n v="16976"/>
    <n v="94832"/>
    <x v="15"/>
    <x v="1"/>
    <s v="Kalum"/>
    <x v="15"/>
  </r>
  <r>
    <n v="15"/>
    <n v="17"/>
    <m/>
    <m/>
    <n v="2340112"/>
    <n v="45448848"/>
    <m/>
    <m/>
    <n v="260832"/>
    <n v="46081616"/>
    <m/>
    <m/>
    <n v="483664"/>
    <n v="44667616"/>
    <m/>
    <m/>
    <n v="498752"/>
    <n v="42438544"/>
    <m/>
    <m/>
    <n v="929408"/>
    <n v="38183168"/>
    <m/>
    <m/>
    <n v="1298048"/>
    <n v="33642128"/>
    <m/>
    <m/>
    <n v="182576"/>
    <n v="29405008"/>
    <m/>
    <m/>
    <n v="44784"/>
    <n v="28935760"/>
    <x v="15"/>
    <x v="0"/>
    <s v="Kamloops"/>
    <x v="16"/>
  </r>
  <r>
    <n v="15"/>
    <n v="18"/>
    <m/>
    <m/>
    <n v="0"/>
    <n v="0"/>
    <m/>
    <m/>
    <n v="0"/>
    <n v="0"/>
    <m/>
    <m/>
    <n v="0"/>
    <n v="0"/>
    <m/>
    <m/>
    <n v="0"/>
    <n v="0"/>
    <m/>
    <m/>
    <n v="0"/>
    <n v="32"/>
    <m/>
    <m/>
    <n v="0"/>
    <n v="0"/>
    <m/>
    <m/>
    <n v="0"/>
    <n v="0"/>
    <m/>
    <m/>
    <n v="0"/>
    <n v="0"/>
    <x v="15"/>
    <x v="1"/>
    <s v="Kingcome"/>
    <x v="17"/>
  </r>
  <r>
    <n v="15"/>
    <n v="19"/>
    <m/>
    <m/>
    <n v="227040"/>
    <n v="1014000"/>
    <m/>
    <m/>
    <n v="175936"/>
    <n v="2047664"/>
    <m/>
    <m/>
    <n v="225168"/>
    <n v="1724624"/>
    <m/>
    <m/>
    <n v="285920"/>
    <n v="1565792"/>
    <m/>
    <m/>
    <n v="312880"/>
    <n v="1278352"/>
    <m/>
    <m/>
    <n v="313344"/>
    <n v="1135792"/>
    <m/>
    <m/>
    <n v="188240"/>
    <n v="775040"/>
    <m/>
    <m/>
    <n v="172400"/>
    <n v="744448"/>
    <x v="15"/>
    <x v="1"/>
    <s v="Kispiox"/>
    <x v="18"/>
  </r>
  <r>
    <n v="15"/>
    <n v="20"/>
    <m/>
    <m/>
    <n v="688896"/>
    <n v="8975600"/>
    <m/>
    <m/>
    <n v="193952"/>
    <n v="10389632"/>
    <m/>
    <m/>
    <n v="399744"/>
    <n v="9443472"/>
    <m/>
    <m/>
    <n v="747776"/>
    <n v="8292880"/>
    <m/>
    <m/>
    <n v="947792"/>
    <n v="6995744"/>
    <m/>
    <m/>
    <n v="937968"/>
    <n v="5598368"/>
    <m/>
    <m/>
    <n v="177840"/>
    <n v="2940576"/>
    <m/>
    <m/>
    <n v="85680"/>
    <n v="2559120"/>
    <x v="15"/>
    <x v="0"/>
    <s v="KootenayLake"/>
    <x v="19"/>
  </r>
  <r>
    <n v="15"/>
    <n v="21"/>
    <m/>
    <m/>
    <n v="1568816"/>
    <n v="59502640"/>
    <m/>
    <m/>
    <n v="84128"/>
    <n v="59940560"/>
    <m/>
    <m/>
    <n v="93296"/>
    <n v="58054752"/>
    <m/>
    <m/>
    <n v="112336"/>
    <n v="57025472"/>
    <m/>
    <m/>
    <n v="104544"/>
    <n v="53276016"/>
    <m/>
    <m/>
    <n v="75088"/>
    <n v="53823360"/>
    <m/>
    <m/>
    <n v="33712"/>
    <n v="54414240"/>
    <m/>
    <m/>
    <n v="25024"/>
    <n v="54054160"/>
    <x v="15"/>
    <x v="0"/>
    <s v="Lakes"/>
    <x v="20"/>
  </r>
  <r>
    <n v="15"/>
    <n v="22"/>
    <m/>
    <m/>
    <n v="952592"/>
    <n v="10594832"/>
    <m/>
    <m/>
    <n v="337712"/>
    <n v="15398832"/>
    <m/>
    <m/>
    <n v="422896"/>
    <n v="15280224"/>
    <m/>
    <m/>
    <n v="403280"/>
    <n v="14878560"/>
    <m/>
    <m/>
    <n v="695136"/>
    <n v="12511568"/>
    <m/>
    <m/>
    <n v="878672"/>
    <n v="10174896"/>
    <m/>
    <m/>
    <n v="408176"/>
    <n v="6445232"/>
    <m/>
    <m/>
    <n v="89472"/>
    <n v="5290720"/>
    <x v="15"/>
    <x v="0"/>
    <s v="Lillooet"/>
    <x v="21"/>
  </r>
  <r>
    <n v="15"/>
    <n v="23"/>
    <m/>
    <m/>
    <n v="5911488"/>
    <n v="53439616"/>
    <m/>
    <m/>
    <n v="4126016"/>
    <n v="86592896"/>
    <m/>
    <m/>
    <n v="5723600"/>
    <n v="79920144"/>
    <m/>
    <m/>
    <n v="6336176"/>
    <n v="77410832"/>
    <m/>
    <m/>
    <n v="7454448"/>
    <n v="67429296"/>
    <m/>
    <m/>
    <n v="2730560"/>
    <n v="79664832"/>
    <m/>
    <m/>
    <n v="2134192"/>
    <n v="84242944"/>
    <m/>
    <m/>
    <n v="2032752"/>
    <n v="75905936"/>
    <x v="15"/>
    <x v="0"/>
    <s v="Mackenzie"/>
    <x v="22"/>
  </r>
  <r>
    <n v="15"/>
    <n v="24"/>
    <m/>
    <m/>
    <n v="3041072"/>
    <n v="50479200"/>
    <m/>
    <m/>
    <n v="705536"/>
    <n v="51267584"/>
    <m/>
    <m/>
    <n v="1267536"/>
    <n v="48983360"/>
    <m/>
    <m/>
    <n v="1450096"/>
    <n v="47174448"/>
    <m/>
    <m/>
    <n v="2226928"/>
    <n v="39279248"/>
    <m/>
    <m/>
    <n v="2134816"/>
    <n v="32800944"/>
    <m/>
    <m/>
    <n v="1307104"/>
    <n v="22320480"/>
    <m/>
    <m/>
    <n v="135056"/>
    <n v="18147552"/>
    <x v="15"/>
    <x v="0"/>
    <s v="Merritt"/>
    <x v="23"/>
  </r>
  <r>
    <n v="15"/>
    <n v="25"/>
    <m/>
    <m/>
    <n v="0"/>
    <n v="0"/>
    <m/>
    <m/>
    <n v="1488"/>
    <n v="38704"/>
    <m/>
    <m/>
    <n v="768"/>
    <n v="39248"/>
    <m/>
    <m/>
    <n v="1888"/>
    <n v="36112"/>
    <m/>
    <m/>
    <n v="10624"/>
    <n v="47216"/>
    <m/>
    <m/>
    <n v="3664"/>
    <n v="27136"/>
    <m/>
    <m/>
    <n v="0"/>
    <n v="22160"/>
    <m/>
    <m/>
    <n v="80"/>
    <n v="29648"/>
    <x v="15"/>
    <x v="1"/>
    <s v="MidCoast"/>
    <x v="24"/>
  </r>
  <r>
    <n v="15"/>
    <n v="26"/>
    <m/>
    <m/>
    <n v="2419520"/>
    <n v="42699824"/>
    <m/>
    <m/>
    <n v="162144"/>
    <n v="46460752"/>
    <m/>
    <m/>
    <n v="378192"/>
    <n v="43947568"/>
    <m/>
    <m/>
    <n v="506544"/>
    <n v="41154848"/>
    <m/>
    <m/>
    <n v="490944"/>
    <n v="39274960"/>
    <m/>
    <m/>
    <n v="786768"/>
    <n v="36415440"/>
    <m/>
    <m/>
    <n v="707408"/>
    <n v="35107536"/>
    <m/>
    <m/>
    <n v="624016"/>
    <n v="34378880"/>
    <x v="15"/>
    <x v="0"/>
    <s v="Morice"/>
    <x v="25"/>
  </r>
  <r>
    <n v="15"/>
    <n v="27"/>
    <m/>
    <m/>
    <n v="105264"/>
    <n v="369376"/>
    <m/>
    <m/>
    <n v="92944"/>
    <n v="432944"/>
    <m/>
    <m/>
    <n v="82576"/>
    <n v="226720"/>
    <m/>
    <m/>
    <n v="61888"/>
    <n v="148000"/>
    <m/>
    <m/>
    <n v="48144"/>
    <n v="120720"/>
    <m/>
    <m/>
    <n v="54400"/>
    <n v="98880"/>
    <m/>
    <m/>
    <n v="13376"/>
    <n v="29024"/>
    <m/>
    <m/>
    <n v="8000"/>
    <n v="18000"/>
    <x v="15"/>
    <x v="1"/>
    <s v="Nass"/>
    <x v="26"/>
  </r>
  <r>
    <n v="15"/>
    <n v="28"/>
    <m/>
    <m/>
    <n v="0"/>
    <n v="0"/>
    <m/>
    <m/>
    <n v="0"/>
    <n v="0"/>
    <m/>
    <m/>
    <n v="0"/>
    <n v="0"/>
    <m/>
    <m/>
    <n v="0"/>
    <n v="0"/>
    <m/>
    <m/>
    <n v="0"/>
    <n v="0"/>
    <m/>
    <m/>
    <n v="0"/>
    <n v="0"/>
    <m/>
    <m/>
    <n v="0"/>
    <n v="0"/>
    <m/>
    <m/>
    <n v="0"/>
    <n v="0"/>
    <x v="15"/>
    <x v="1"/>
    <s v="NorthCoast"/>
    <x v="27"/>
  </r>
  <r>
    <n v="15"/>
    <n v="29"/>
    <m/>
    <m/>
    <n v="3175872"/>
    <n v="40915040"/>
    <m/>
    <m/>
    <n v="968608"/>
    <n v="43314224"/>
    <m/>
    <m/>
    <n v="1710832"/>
    <n v="40013856"/>
    <m/>
    <m/>
    <n v="2354336"/>
    <n v="37380528"/>
    <m/>
    <m/>
    <n v="2985712"/>
    <n v="30160064"/>
    <m/>
    <m/>
    <n v="3553568"/>
    <n v="24664144"/>
    <m/>
    <m/>
    <n v="1277632"/>
    <n v="13631824"/>
    <m/>
    <m/>
    <n v="447792"/>
    <n v="10729600"/>
    <x v="15"/>
    <x v="0"/>
    <s v="Okanagan"/>
    <x v="28"/>
  </r>
  <r>
    <n v="15"/>
    <n v="30"/>
    <m/>
    <m/>
    <n v="1839584"/>
    <n v="67376784"/>
    <m/>
    <m/>
    <n v="119424"/>
    <n v="59966672"/>
    <m/>
    <m/>
    <n v="157776"/>
    <n v="55891376"/>
    <m/>
    <m/>
    <n v="230272"/>
    <n v="53635552"/>
    <m/>
    <m/>
    <n v="369008"/>
    <n v="48354912"/>
    <m/>
    <m/>
    <n v="253920"/>
    <n v="47984528"/>
    <m/>
    <m/>
    <n v="48112"/>
    <n v="49406672"/>
    <m/>
    <m/>
    <n v="17824"/>
    <n v="49119040"/>
    <x v="15"/>
    <x v="0"/>
    <s v="PrinceGeorge"/>
    <x v="29"/>
  </r>
  <r>
    <n v="15"/>
    <n v="31"/>
    <m/>
    <m/>
    <n v="0"/>
    <n v="0"/>
    <m/>
    <m/>
    <n v="0"/>
    <n v="0"/>
    <m/>
    <m/>
    <n v="0"/>
    <n v="0"/>
    <m/>
    <m/>
    <n v="0"/>
    <n v="0"/>
    <m/>
    <m/>
    <n v="0"/>
    <n v="0"/>
    <m/>
    <m/>
    <n v="0"/>
    <n v="0"/>
    <m/>
    <m/>
    <n v="0"/>
    <n v="0"/>
    <m/>
    <m/>
    <n v="0"/>
    <n v="0"/>
    <x v="15"/>
    <x v="1"/>
    <s v="QueenCharlotte"/>
    <x v="30"/>
  </r>
  <r>
    <n v="15"/>
    <n v="32"/>
    <m/>
    <m/>
    <n v="1072960"/>
    <n v="101363824"/>
    <m/>
    <m/>
    <n v="20432"/>
    <n v="92047744"/>
    <m/>
    <m/>
    <n v="24720"/>
    <n v="91374160"/>
    <m/>
    <m/>
    <n v="33344"/>
    <n v="91336000"/>
    <m/>
    <m/>
    <n v="30160"/>
    <n v="89787968"/>
    <m/>
    <m/>
    <n v="37792"/>
    <n v="89796032"/>
    <m/>
    <m/>
    <n v="1360"/>
    <n v="89752864"/>
    <m/>
    <m/>
    <n v="544"/>
    <n v="89678528"/>
    <x v="15"/>
    <x v="0"/>
    <s v="Quesnel"/>
    <x v="31"/>
  </r>
  <r>
    <n v="15"/>
    <n v="33"/>
    <m/>
    <m/>
    <n v="14096"/>
    <n v="49504"/>
    <m/>
    <m/>
    <n v="9312"/>
    <n v="134080"/>
    <m/>
    <m/>
    <n v="15824"/>
    <n v="112784"/>
    <m/>
    <m/>
    <n v="17904"/>
    <n v="102464"/>
    <m/>
    <m/>
    <n v="12976"/>
    <n v="86144"/>
    <m/>
    <m/>
    <n v="15568"/>
    <n v="61872"/>
    <m/>
    <m/>
    <n v="2192"/>
    <n v="21424"/>
    <m/>
    <m/>
    <n v="1424"/>
    <n v="15888"/>
    <x v="15"/>
    <x v="1"/>
    <s v="Revelstoke"/>
    <x v="32"/>
  </r>
  <r>
    <n v="15"/>
    <n v="34"/>
    <m/>
    <m/>
    <n v="311840"/>
    <n v="4605840"/>
    <m/>
    <m/>
    <n v="80784"/>
    <n v="4938496"/>
    <m/>
    <m/>
    <n v="174080"/>
    <n v="4517792"/>
    <m/>
    <m/>
    <n v="190880"/>
    <n v="4226992"/>
    <m/>
    <m/>
    <n v="218960"/>
    <n v="3721904"/>
    <m/>
    <m/>
    <n v="225440"/>
    <n v="3371264"/>
    <m/>
    <m/>
    <n v="83360"/>
    <n v="2762816"/>
    <m/>
    <m/>
    <n v="106448"/>
    <n v="3073744"/>
    <x v="15"/>
    <x v="0"/>
    <s v="RobsonValley"/>
    <x v="33"/>
  </r>
  <r>
    <n v="15"/>
    <n v="35"/>
    <m/>
    <m/>
    <n v="3184"/>
    <n v="49024"/>
    <m/>
    <m/>
    <n v="19200"/>
    <n v="466176"/>
    <m/>
    <m/>
    <n v="14224"/>
    <n v="506928"/>
    <m/>
    <m/>
    <n v="22912"/>
    <n v="474848"/>
    <m/>
    <m/>
    <n v="29504"/>
    <n v="416080"/>
    <m/>
    <m/>
    <n v="25232"/>
    <n v="396016"/>
    <m/>
    <m/>
    <n v="10272"/>
    <n v="315264"/>
    <m/>
    <m/>
    <n v="6960"/>
    <n v="303856"/>
    <x v="15"/>
    <x v="1"/>
    <s v="Soo"/>
    <x v="34"/>
  </r>
  <r>
    <n v="15"/>
    <n v="36"/>
    <m/>
    <m/>
    <n v="0"/>
    <n v="0"/>
    <m/>
    <m/>
    <n v="0"/>
    <n v="0"/>
    <m/>
    <m/>
    <n v="0"/>
    <n v="0"/>
    <m/>
    <m/>
    <n v="0"/>
    <n v="0"/>
    <m/>
    <m/>
    <n v="0"/>
    <n v="0"/>
    <m/>
    <m/>
    <n v="0"/>
    <n v="512"/>
    <m/>
    <m/>
    <n v="0"/>
    <n v="0"/>
    <m/>
    <m/>
    <n v="0"/>
    <n v="0"/>
    <x v="15"/>
    <x v="1"/>
    <s v="Strathcona"/>
    <x v="35"/>
  </r>
  <r>
    <n v="15"/>
    <n v="37"/>
    <m/>
    <m/>
    <n v="0"/>
    <n v="0"/>
    <m/>
    <m/>
    <n v="2128"/>
    <n v="9792"/>
    <m/>
    <m/>
    <n v="1936"/>
    <n v="14928"/>
    <m/>
    <m/>
    <n v="3632"/>
    <n v="14576"/>
    <m/>
    <m/>
    <n v="6192"/>
    <n v="17888"/>
    <m/>
    <m/>
    <n v="3200"/>
    <n v="9808"/>
    <m/>
    <m/>
    <n v="912"/>
    <n v="3760"/>
    <m/>
    <m/>
    <n v="1344"/>
    <n v="3920"/>
    <x v="15"/>
    <x v="1"/>
    <s v="SunshineCoast"/>
    <x v="36"/>
  </r>
  <r>
    <n v="15"/>
    <n v="38"/>
    <m/>
    <m/>
    <n v="1437968"/>
    <n v="87729616"/>
    <m/>
    <m/>
    <n v="30224"/>
    <n v="79305072"/>
    <m/>
    <m/>
    <n v="54352"/>
    <n v="75449584"/>
    <m/>
    <m/>
    <n v="82960"/>
    <n v="74626304"/>
    <m/>
    <m/>
    <n v="53696"/>
    <n v="70540864"/>
    <m/>
    <m/>
    <n v="30928"/>
    <n v="71004720"/>
    <m/>
    <m/>
    <n v="1776"/>
    <n v="71625600"/>
    <m/>
    <m/>
    <n v="2016"/>
    <n v="71338688"/>
    <x v="15"/>
    <x v="0"/>
    <s v="Vanderhoof"/>
    <x v="37"/>
  </r>
  <r>
    <n v="15"/>
    <n v="39"/>
    <m/>
    <m/>
    <n v="3411472"/>
    <n v="120957424"/>
    <m/>
    <m/>
    <n v="635408"/>
    <n v="113413616"/>
    <m/>
    <m/>
    <n v="488288"/>
    <n v="110896544"/>
    <m/>
    <m/>
    <n v="386288"/>
    <n v="111289424"/>
    <m/>
    <m/>
    <n v="856048"/>
    <n v="95020176"/>
    <m/>
    <m/>
    <n v="572304"/>
    <n v="90584800"/>
    <m/>
    <m/>
    <n v="76256"/>
    <n v="87061392"/>
    <m/>
    <m/>
    <n v="28784"/>
    <n v="86489216"/>
    <x v="15"/>
    <x v="0"/>
    <s v="WilliamsLake"/>
    <x v="38"/>
  </r>
  <r>
    <n v="15"/>
    <n v="40"/>
    <m/>
    <m/>
    <n v="97376"/>
    <n v="2299360"/>
    <m/>
    <m/>
    <n v="4256"/>
    <n v="2354448"/>
    <m/>
    <m/>
    <n v="7920"/>
    <n v="2116272"/>
    <m/>
    <m/>
    <n v="17760"/>
    <n v="1936448"/>
    <m/>
    <m/>
    <n v="29904"/>
    <n v="1712016"/>
    <m/>
    <m/>
    <n v="31312"/>
    <n v="1670832"/>
    <m/>
    <m/>
    <n v="4224"/>
    <n v="1536960"/>
    <m/>
    <m/>
    <n v="0"/>
    <n v="1450400"/>
    <x v="15"/>
    <x v="2"/>
    <s v="InteriorTFLs"/>
    <x v="39"/>
  </r>
  <r>
    <n v="15"/>
    <n v="40"/>
    <m/>
    <m/>
    <n v="11648"/>
    <n v="1726688"/>
    <m/>
    <m/>
    <n v="32"/>
    <n v="1664512"/>
    <m/>
    <m/>
    <n v="16"/>
    <n v="1581104"/>
    <m/>
    <m/>
    <n v="448"/>
    <n v="1560160"/>
    <m/>
    <m/>
    <n v="1888"/>
    <n v="1512240"/>
    <m/>
    <m/>
    <n v="272"/>
    <n v="1554608"/>
    <m/>
    <m/>
    <n v="0"/>
    <n v="1554352"/>
    <m/>
    <m/>
    <n v="0"/>
    <n v="1448608"/>
    <x v="15"/>
    <x v="2"/>
    <s v="InteriorTFLs"/>
    <x v="39"/>
  </r>
  <r>
    <n v="15"/>
    <n v="40"/>
    <m/>
    <m/>
    <n v="43552"/>
    <n v="3430368"/>
    <m/>
    <m/>
    <n v="4480"/>
    <n v="3438688"/>
    <m/>
    <m/>
    <n v="6800"/>
    <n v="3197456"/>
    <m/>
    <m/>
    <n v="3056"/>
    <n v="3152432"/>
    <m/>
    <m/>
    <n v="3552"/>
    <n v="2797328"/>
    <m/>
    <m/>
    <n v="448"/>
    <n v="2889584"/>
    <m/>
    <m/>
    <n v="240"/>
    <n v="2898320"/>
    <m/>
    <m/>
    <n v="0"/>
    <n v="2816208"/>
    <x v="15"/>
    <x v="2"/>
    <s v="InteriorTFLs"/>
    <x v="39"/>
  </r>
  <r>
    <n v="15"/>
    <n v="40"/>
    <m/>
    <m/>
    <n v="0"/>
    <n v="48"/>
    <m/>
    <m/>
    <n v="112"/>
    <n v="864"/>
    <m/>
    <m/>
    <n v="0"/>
    <n v="256"/>
    <m/>
    <m/>
    <n v="96"/>
    <n v="624"/>
    <m/>
    <m/>
    <n v="128"/>
    <n v="448"/>
    <m/>
    <m/>
    <n v="464"/>
    <n v="1008"/>
    <m/>
    <m/>
    <n v="0"/>
    <n v="224"/>
    <m/>
    <m/>
    <n v="0"/>
    <n v="176"/>
    <x v="15"/>
    <x v="2"/>
    <s v="InteriorTFLs"/>
    <x v="39"/>
  </r>
  <r>
    <n v="15"/>
    <n v="40"/>
    <m/>
    <m/>
    <n v="32"/>
    <n v="976"/>
    <m/>
    <m/>
    <n v="576"/>
    <n v="16992"/>
    <m/>
    <m/>
    <n v="416"/>
    <n v="12416"/>
    <m/>
    <m/>
    <n v="4528"/>
    <n v="18720"/>
    <m/>
    <m/>
    <n v="4528"/>
    <n v="19440"/>
    <m/>
    <m/>
    <n v="3088"/>
    <n v="20416"/>
    <m/>
    <m/>
    <n v="0"/>
    <n v="5936"/>
    <m/>
    <m/>
    <n v="192"/>
    <n v="4128"/>
    <x v="15"/>
    <x v="2"/>
    <s v="InteriorTFLs"/>
    <x v="39"/>
  </r>
  <r>
    <n v="15"/>
    <n v="40"/>
    <m/>
    <m/>
    <n v="18576"/>
    <n v="76176"/>
    <m/>
    <m/>
    <n v="6064"/>
    <n v="130352"/>
    <m/>
    <m/>
    <n v="5376"/>
    <n v="121168"/>
    <m/>
    <m/>
    <n v="8416"/>
    <n v="110496"/>
    <m/>
    <m/>
    <n v="9776"/>
    <n v="120160"/>
    <m/>
    <m/>
    <n v="20320"/>
    <n v="85376"/>
    <m/>
    <m/>
    <n v="1424"/>
    <n v="49744"/>
    <m/>
    <m/>
    <n v="272"/>
    <n v="52592"/>
    <x v="15"/>
    <x v="2"/>
    <s v="InteriorTFLs"/>
    <x v="39"/>
  </r>
  <r>
    <n v="15"/>
    <n v="40"/>
    <m/>
    <m/>
    <n v="178992"/>
    <n v="15106352"/>
    <m/>
    <m/>
    <n v="7680"/>
    <n v="15207024"/>
    <m/>
    <m/>
    <n v="33584"/>
    <n v="14562432"/>
    <m/>
    <m/>
    <n v="29504"/>
    <n v="14061520"/>
    <m/>
    <m/>
    <n v="33056"/>
    <n v="13280240"/>
    <m/>
    <m/>
    <n v="13424"/>
    <n v="13408992"/>
    <m/>
    <m/>
    <n v="2560"/>
    <n v="13295920"/>
    <m/>
    <m/>
    <n v="928"/>
    <n v="12970336"/>
    <x v="15"/>
    <x v="2"/>
    <s v="InteriorTFLs"/>
    <x v="39"/>
  </r>
  <r>
    <n v="15"/>
    <n v="40"/>
    <m/>
    <m/>
    <n v="283472"/>
    <n v="4147328"/>
    <m/>
    <m/>
    <n v="22256"/>
    <n v="4681776"/>
    <m/>
    <m/>
    <n v="23504"/>
    <n v="4022720"/>
    <m/>
    <m/>
    <n v="29184"/>
    <n v="3727952"/>
    <m/>
    <m/>
    <n v="46384"/>
    <n v="3333200"/>
    <m/>
    <m/>
    <n v="42544"/>
    <n v="2976016"/>
    <m/>
    <m/>
    <n v="2240"/>
    <n v="2820912"/>
    <m/>
    <m/>
    <n v="1264"/>
    <n v="2789680"/>
    <x v="15"/>
    <x v="2"/>
    <s v="InteriorTFLs"/>
    <x v="39"/>
  </r>
  <r>
    <n v="15"/>
    <n v="40"/>
    <m/>
    <m/>
    <n v="62864"/>
    <n v="3195456"/>
    <m/>
    <m/>
    <n v="1264"/>
    <n v="3052368"/>
    <m/>
    <m/>
    <n v="10560"/>
    <n v="2859040"/>
    <m/>
    <m/>
    <n v="11440"/>
    <n v="2815952"/>
    <m/>
    <m/>
    <n v="10688"/>
    <n v="2603824"/>
    <m/>
    <m/>
    <n v="5520"/>
    <n v="2585008"/>
    <m/>
    <m/>
    <n v="6768"/>
    <n v="2553568"/>
    <m/>
    <m/>
    <n v="2704"/>
    <n v="2480080"/>
    <x v="15"/>
    <x v="2"/>
    <s v="InteriorTFLs"/>
    <x v="39"/>
  </r>
  <r>
    <n v="15"/>
    <n v="40"/>
    <m/>
    <m/>
    <n v="37888"/>
    <n v="894256"/>
    <m/>
    <m/>
    <n v="5664"/>
    <n v="880832"/>
    <m/>
    <m/>
    <n v="13440"/>
    <n v="824912"/>
    <m/>
    <m/>
    <n v="20064"/>
    <n v="771696"/>
    <m/>
    <m/>
    <n v="25488"/>
    <n v="740608"/>
    <m/>
    <m/>
    <n v="37936"/>
    <n v="710272"/>
    <m/>
    <m/>
    <n v="8624"/>
    <n v="583088"/>
    <m/>
    <m/>
    <n v="3056"/>
    <n v="551200"/>
    <x v="15"/>
    <x v="2"/>
    <s v="InteriorTFLs"/>
    <x v="39"/>
  </r>
  <r>
    <n v="15"/>
    <n v="40"/>
    <m/>
    <m/>
    <n v="0"/>
    <n v="0"/>
    <m/>
    <m/>
    <n v="1408"/>
    <n v="22032"/>
    <m/>
    <m/>
    <n v="4240"/>
    <n v="29376"/>
    <m/>
    <m/>
    <n v="1024"/>
    <n v="19904"/>
    <m/>
    <m/>
    <n v="2752"/>
    <n v="53968"/>
    <m/>
    <m/>
    <n v="2576"/>
    <n v="35360"/>
    <m/>
    <m/>
    <n v="0"/>
    <n v="25536"/>
    <m/>
    <m/>
    <n v="3632"/>
    <n v="25712"/>
    <x v="15"/>
    <x v="2"/>
    <s v="InteriorTFLs"/>
    <x v="39"/>
  </r>
  <r>
    <n v="15"/>
    <n v="40"/>
    <m/>
    <m/>
    <n v="50224"/>
    <n v="1223600"/>
    <m/>
    <m/>
    <n v="7504"/>
    <n v="1025648"/>
    <m/>
    <m/>
    <n v="16816"/>
    <n v="1035248"/>
    <m/>
    <m/>
    <n v="15936"/>
    <n v="933952"/>
    <m/>
    <m/>
    <n v="25824"/>
    <n v="846368"/>
    <m/>
    <m/>
    <n v="11360"/>
    <n v="809104"/>
    <m/>
    <m/>
    <n v="5344"/>
    <n v="809968"/>
    <m/>
    <m/>
    <n v="3824"/>
    <n v="754144"/>
    <x v="15"/>
    <x v="2"/>
    <s v="InteriorTFLs"/>
    <x v="39"/>
  </r>
  <r>
    <n v="15"/>
    <n v="40"/>
    <m/>
    <m/>
    <n v="150064"/>
    <n v="1497088"/>
    <m/>
    <m/>
    <n v="107712"/>
    <n v="1729280"/>
    <m/>
    <m/>
    <n v="229728"/>
    <n v="1537088"/>
    <m/>
    <m/>
    <n v="301152"/>
    <n v="1384336"/>
    <m/>
    <m/>
    <n v="293104"/>
    <n v="983648"/>
    <m/>
    <m/>
    <n v="297184"/>
    <n v="742960"/>
    <m/>
    <m/>
    <n v="21264"/>
    <n v="73472"/>
    <m/>
    <m/>
    <n v="5792"/>
    <n v="50496"/>
    <x v="15"/>
    <x v="2"/>
    <s v="InteriorTFLs"/>
    <x v="39"/>
  </r>
  <r>
    <n v="15"/>
    <n v="40"/>
    <m/>
    <m/>
    <n v="52496"/>
    <n v="281120"/>
    <m/>
    <m/>
    <n v="61520"/>
    <n v="291920"/>
    <m/>
    <m/>
    <n v="82256"/>
    <n v="244400"/>
    <m/>
    <m/>
    <n v="50032"/>
    <n v="145088"/>
    <m/>
    <m/>
    <n v="53408"/>
    <n v="186208"/>
    <m/>
    <m/>
    <n v="39216"/>
    <n v="170144"/>
    <m/>
    <m/>
    <n v="2528"/>
    <n v="134048"/>
    <m/>
    <m/>
    <n v="7824"/>
    <n v="155312"/>
    <x v="15"/>
    <x v="2"/>
    <s v="InteriorTFLs"/>
    <x v="39"/>
  </r>
  <r>
    <n v="15"/>
    <n v="40"/>
    <m/>
    <m/>
    <n v="213152"/>
    <n v="2778816"/>
    <m/>
    <m/>
    <n v="48128"/>
    <n v="2851104"/>
    <m/>
    <m/>
    <n v="125488"/>
    <n v="2703856"/>
    <m/>
    <m/>
    <n v="272704"/>
    <n v="2042576"/>
    <m/>
    <m/>
    <n v="305232"/>
    <n v="1733280"/>
    <m/>
    <m/>
    <n v="299680"/>
    <n v="1252736"/>
    <m/>
    <m/>
    <n v="48448"/>
    <n v="551760"/>
    <m/>
    <m/>
    <n v="13904"/>
    <n v="398592"/>
    <x v="15"/>
    <x v="2"/>
    <s v="InteriorTFLs"/>
    <x v="39"/>
  </r>
  <r>
    <n v="15"/>
    <n v="40"/>
    <m/>
    <m/>
    <n v="320048"/>
    <n v="7017680"/>
    <m/>
    <m/>
    <n v="43488"/>
    <n v="7508672"/>
    <m/>
    <m/>
    <n v="84272"/>
    <n v="6735616"/>
    <m/>
    <m/>
    <n v="85376"/>
    <n v="6216736"/>
    <m/>
    <m/>
    <n v="125232"/>
    <n v="5359888"/>
    <m/>
    <m/>
    <n v="182016"/>
    <n v="4844912"/>
    <m/>
    <m/>
    <n v="98800"/>
    <n v="4132624"/>
    <m/>
    <m/>
    <n v="21408"/>
    <n v="3741088"/>
    <x v="15"/>
    <x v="2"/>
    <s v="InteriorTFLs"/>
    <x v="39"/>
  </r>
  <r>
    <n v="15"/>
    <n v="40"/>
    <m/>
    <m/>
    <n v="235280"/>
    <n v="2034288"/>
    <m/>
    <m/>
    <n v="58272"/>
    <n v="2597344"/>
    <m/>
    <m/>
    <n v="129648"/>
    <n v="2239520"/>
    <m/>
    <m/>
    <n v="253104"/>
    <n v="2008064"/>
    <m/>
    <m/>
    <n v="303440"/>
    <n v="1693760"/>
    <m/>
    <m/>
    <n v="356416"/>
    <n v="1338880"/>
    <m/>
    <m/>
    <n v="67184"/>
    <n v="265408"/>
    <m/>
    <m/>
    <n v="33056"/>
    <n v="186992"/>
    <x v="15"/>
    <x v="2"/>
    <s v="InteriorTFLs"/>
    <x v="39"/>
  </r>
  <r>
    <n v="15"/>
    <n v="40"/>
    <m/>
    <m/>
    <n v="544256"/>
    <n v="7054656"/>
    <m/>
    <m/>
    <n v="156320"/>
    <n v="8064304"/>
    <m/>
    <m/>
    <n v="283088"/>
    <n v="7080176"/>
    <m/>
    <m/>
    <n v="460224"/>
    <n v="6380448"/>
    <m/>
    <m/>
    <n v="503936"/>
    <n v="5711952"/>
    <m/>
    <m/>
    <n v="656224"/>
    <n v="5052656"/>
    <m/>
    <m/>
    <n v="186992"/>
    <n v="3244704"/>
    <m/>
    <m/>
    <n v="75952"/>
    <n v="2833952"/>
    <x v="15"/>
    <x v="2"/>
    <s v="InteriorTFLs"/>
    <x v="39"/>
  </r>
  <r>
    <n v="15"/>
    <n v="40"/>
    <m/>
    <m/>
    <n v="1360384"/>
    <n v="12790688"/>
    <m/>
    <m/>
    <n v="832192"/>
    <n v="22395312"/>
    <m/>
    <m/>
    <n v="1178976"/>
    <n v="20836064"/>
    <m/>
    <m/>
    <n v="373248"/>
    <n v="21511120"/>
    <m/>
    <m/>
    <n v="1262016"/>
    <n v="17880880"/>
    <m/>
    <m/>
    <n v="590320"/>
    <n v="18852512"/>
    <m/>
    <m/>
    <n v="296128"/>
    <n v="20616096"/>
    <m/>
    <m/>
    <n v="223776"/>
    <n v="17911456"/>
    <x v="15"/>
    <x v="2"/>
    <s v="InteriorTFLs"/>
    <x v="39"/>
  </r>
  <r>
    <n v="15"/>
    <n v="41"/>
    <m/>
    <m/>
    <n v="0"/>
    <n v="0"/>
    <m/>
    <m/>
    <n v="0"/>
    <n v="0"/>
    <m/>
    <m/>
    <n v="0"/>
    <n v="0"/>
    <m/>
    <m/>
    <n v="0"/>
    <n v="0"/>
    <m/>
    <m/>
    <n v="0"/>
    <n v="0"/>
    <m/>
    <m/>
    <n v="0"/>
    <n v="0"/>
    <m/>
    <m/>
    <n v="0"/>
    <n v="0"/>
    <m/>
    <m/>
    <n v="0"/>
    <n v="0"/>
    <x v="15"/>
    <x v="3"/>
    <s v="CoastTFLs"/>
    <x v="40"/>
  </r>
  <r>
    <n v="15"/>
    <n v="41"/>
    <m/>
    <m/>
    <n v="0"/>
    <n v="0"/>
    <m/>
    <m/>
    <n v="2848"/>
    <n v="2848"/>
    <m/>
    <m/>
    <n v="0"/>
    <n v="0"/>
    <m/>
    <m/>
    <n v="0"/>
    <n v="224"/>
    <m/>
    <m/>
    <n v="16"/>
    <n v="48"/>
    <m/>
    <m/>
    <n v="16"/>
    <n v="32"/>
    <m/>
    <m/>
    <n v="0"/>
    <n v="0"/>
    <m/>
    <m/>
    <n v="0"/>
    <n v="0"/>
    <x v="15"/>
    <x v="3"/>
    <s v="CoastTFLs"/>
    <x v="40"/>
  </r>
  <r>
    <n v="15"/>
    <n v="41"/>
    <m/>
    <m/>
    <n v="0"/>
    <n v="0"/>
    <m/>
    <m/>
    <n v="0"/>
    <n v="0"/>
    <m/>
    <m/>
    <n v="0"/>
    <n v="0"/>
    <m/>
    <m/>
    <n v="0"/>
    <n v="0"/>
    <m/>
    <m/>
    <n v="0"/>
    <n v="0"/>
    <m/>
    <m/>
    <n v="0"/>
    <n v="0"/>
    <m/>
    <m/>
    <n v="0"/>
    <n v="0"/>
    <m/>
    <m/>
    <n v="0"/>
    <n v="0"/>
    <x v="15"/>
    <x v="3"/>
    <s v="CoastTFLs"/>
    <x v="40"/>
  </r>
  <r>
    <n v="15"/>
    <n v="41"/>
    <m/>
    <m/>
    <n v="0"/>
    <n v="0"/>
    <m/>
    <m/>
    <n v="0"/>
    <n v="0"/>
    <m/>
    <m/>
    <n v="0"/>
    <n v="0"/>
    <m/>
    <m/>
    <n v="0"/>
    <n v="0"/>
    <m/>
    <m/>
    <n v="160"/>
    <n v="8816"/>
    <m/>
    <m/>
    <n v="0"/>
    <n v="0"/>
    <m/>
    <m/>
    <n v="0"/>
    <n v="0"/>
    <m/>
    <m/>
    <n v="0"/>
    <n v="0"/>
    <x v="15"/>
    <x v="3"/>
    <s v="CoastTFLs"/>
    <x v="40"/>
  </r>
  <r>
    <n v="15"/>
    <n v="41"/>
    <m/>
    <m/>
    <n v="0"/>
    <n v="0"/>
    <m/>
    <m/>
    <n v="0"/>
    <n v="0"/>
    <m/>
    <m/>
    <n v="0"/>
    <n v="0"/>
    <m/>
    <m/>
    <n v="0"/>
    <n v="0"/>
    <m/>
    <m/>
    <n v="0"/>
    <n v="0"/>
    <m/>
    <m/>
    <n v="0"/>
    <n v="0"/>
    <m/>
    <m/>
    <n v="0"/>
    <n v="0"/>
    <m/>
    <m/>
    <n v="0"/>
    <n v="0"/>
    <x v="15"/>
    <x v="3"/>
    <s v="CoastTFLs"/>
    <x v="40"/>
  </r>
  <r>
    <n v="15"/>
    <n v="41"/>
    <m/>
    <m/>
    <n v="0"/>
    <n v="0"/>
    <m/>
    <m/>
    <n v="0"/>
    <n v="0"/>
    <m/>
    <m/>
    <n v="0"/>
    <n v="0"/>
    <m/>
    <m/>
    <n v="0"/>
    <n v="0"/>
    <m/>
    <m/>
    <n v="0"/>
    <n v="0"/>
    <m/>
    <m/>
    <n v="0"/>
    <n v="0"/>
    <m/>
    <m/>
    <n v="0"/>
    <n v="0"/>
    <m/>
    <m/>
    <n v="0"/>
    <n v="0"/>
    <x v="15"/>
    <x v="3"/>
    <s v="CoastTFLs"/>
    <x v="40"/>
  </r>
  <r>
    <n v="15"/>
    <n v="41"/>
    <m/>
    <m/>
    <n v="0"/>
    <n v="0"/>
    <m/>
    <m/>
    <n v="272"/>
    <n v="1024"/>
    <m/>
    <m/>
    <n v="0"/>
    <n v="3888"/>
    <m/>
    <m/>
    <n v="656"/>
    <n v="5344"/>
    <m/>
    <m/>
    <n v="0"/>
    <n v="4032"/>
    <m/>
    <m/>
    <n v="336"/>
    <n v="1936"/>
    <m/>
    <m/>
    <n v="0"/>
    <n v="96"/>
    <m/>
    <m/>
    <n v="0"/>
    <n v="0"/>
    <x v="15"/>
    <x v="3"/>
    <s v="CoastTFLs"/>
    <x v="40"/>
  </r>
  <r>
    <n v="15"/>
    <n v="41"/>
    <m/>
    <m/>
    <n v="0"/>
    <n v="0"/>
    <m/>
    <m/>
    <n v="0"/>
    <n v="0"/>
    <m/>
    <m/>
    <n v="0"/>
    <n v="0"/>
    <m/>
    <m/>
    <n v="0"/>
    <n v="0"/>
    <m/>
    <m/>
    <n v="0"/>
    <n v="0"/>
    <m/>
    <m/>
    <n v="0"/>
    <n v="0"/>
    <m/>
    <m/>
    <n v="0"/>
    <n v="0"/>
    <m/>
    <m/>
    <n v="0"/>
    <n v="0"/>
    <x v="15"/>
    <x v="3"/>
    <s v="CoastTFLs"/>
    <x v="40"/>
  </r>
  <r>
    <n v="15"/>
    <n v="41"/>
    <m/>
    <m/>
    <n v="0"/>
    <n v="0"/>
    <m/>
    <m/>
    <n v="0"/>
    <n v="0"/>
    <m/>
    <m/>
    <n v="0"/>
    <n v="1888"/>
    <m/>
    <m/>
    <n v="0"/>
    <n v="0"/>
    <m/>
    <m/>
    <n v="0"/>
    <n v="0"/>
    <m/>
    <m/>
    <n v="0"/>
    <n v="0"/>
    <m/>
    <m/>
    <n v="0"/>
    <n v="0"/>
    <m/>
    <m/>
    <n v="0"/>
    <n v="0"/>
    <x v="15"/>
    <x v="3"/>
    <s v="CoastTFLs"/>
    <x v="40"/>
  </r>
  <r>
    <n v="15"/>
    <n v="41"/>
    <m/>
    <m/>
    <n v="0"/>
    <n v="0"/>
    <m/>
    <m/>
    <n v="0"/>
    <n v="0"/>
    <m/>
    <m/>
    <n v="0"/>
    <n v="0"/>
    <m/>
    <m/>
    <n v="0"/>
    <n v="0"/>
    <m/>
    <m/>
    <n v="0"/>
    <n v="0"/>
    <m/>
    <m/>
    <n v="0"/>
    <n v="0"/>
    <m/>
    <m/>
    <n v="0"/>
    <n v="0"/>
    <m/>
    <m/>
    <n v="0"/>
    <n v="0"/>
    <x v="15"/>
    <x v="3"/>
    <s v="CoastTFLs"/>
    <x v="40"/>
  </r>
  <r>
    <n v="15"/>
    <n v="41"/>
    <m/>
    <m/>
    <n v="0"/>
    <n v="0"/>
    <m/>
    <m/>
    <n v="0"/>
    <n v="0"/>
    <m/>
    <m/>
    <n v="0"/>
    <n v="0"/>
    <m/>
    <m/>
    <n v="0"/>
    <n v="0"/>
    <m/>
    <m/>
    <n v="0"/>
    <n v="0"/>
    <m/>
    <m/>
    <n v="0"/>
    <n v="0"/>
    <m/>
    <m/>
    <n v="0"/>
    <n v="0"/>
    <m/>
    <m/>
    <n v="0"/>
    <n v="0"/>
    <x v="15"/>
    <x v="3"/>
    <s v="CoastTFLs"/>
    <x v="40"/>
  </r>
  <r>
    <n v="15"/>
    <n v="41"/>
    <m/>
    <m/>
    <n v="0"/>
    <n v="0"/>
    <m/>
    <m/>
    <n v="0"/>
    <n v="0"/>
    <m/>
    <m/>
    <n v="0"/>
    <n v="0"/>
    <m/>
    <m/>
    <n v="0"/>
    <n v="0"/>
    <m/>
    <m/>
    <n v="0"/>
    <n v="0"/>
    <m/>
    <m/>
    <n v="0"/>
    <n v="0"/>
    <m/>
    <m/>
    <n v="0"/>
    <n v="0"/>
    <m/>
    <m/>
    <n v="0"/>
    <n v="0"/>
    <x v="15"/>
    <x v="3"/>
    <s v="CoastTFLs"/>
    <x v="40"/>
  </r>
  <r>
    <n v="15"/>
    <n v="41"/>
    <m/>
    <m/>
    <n v="0"/>
    <n v="0"/>
    <m/>
    <m/>
    <n v="0"/>
    <n v="0"/>
    <m/>
    <m/>
    <n v="0"/>
    <n v="0"/>
    <m/>
    <m/>
    <n v="32"/>
    <n v="48"/>
    <m/>
    <m/>
    <n v="0"/>
    <n v="0"/>
    <m/>
    <m/>
    <n v="0"/>
    <n v="0"/>
    <m/>
    <m/>
    <n v="0"/>
    <n v="0"/>
    <m/>
    <m/>
    <n v="0"/>
    <n v="0"/>
    <x v="15"/>
    <x v="3"/>
    <s v="CoastTFLs"/>
    <x v="40"/>
  </r>
  <r>
    <n v="15"/>
    <n v="41"/>
    <m/>
    <m/>
    <n v="0"/>
    <n v="0"/>
    <m/>
    <m/>
    <n v="0"/>
    <n v="0"/>
    <m/>
    <m/>
    <n v="0"/>
    <n v="0"/>
    <m/>
    <m/>
    <n v="0"/>
    <n v="0"/>
    <m/>
    <m/>
    <n v="0"/>
    <n v="0"/>
    <m/>
    <m/>
    <n v="0"/>
    <n v="0"/>
    <m/>
    <m/>
    <n v="0"/>
    <n v="0"/>
    <m/>
    <m/>
    <n v="0"/>
    <n v="0"/>
    <x v="15"/>
    <x v="3"/>
    <s v="CoastTFLs"/>
    <x v="40"/>
  </r>
  <r>
    <n v="15"/>
    <n v="41"/>
    <m/>
    <m/>
    <n v="0"/>
    <n v="0"/>
    <m/>
    <m/>
    <n v="0"/>
    <n v="0"/>
    <m/>
    <m/>
    <n v="0"/>
    <n v="0"/>
    <m/>
    <m/>
    <n v="0"/>
    <n v="0"/>
    <m/>
    <m/>
    <n v="0"/>
    <n v="0"/>
    <m/>
    <m/>
    <n v="0"/>
    <n v="0"/>
    <m/>
    <m/>
    <n v="0"/>
    <n v="0"/>
    <m/>
    <m/>
    <n v="0"/>
    <n v="0"/>
    <x v="15"/>
    <x v="3"/>
    <s v="CoastTFLs"/>
    <x v="40"/>
  </r>
  <r>
    <n v="15"/>
    <n v="41"/>
    <m/>
    <m/>
    <n v="0"/>
    <n v="0"/>
    <m/>
    <m/>
    <n v="0"/>
    <n v="0"/>
    <m/>
    <m/>
    <n v="0"/>
    <n v="0"/>
    <m/>
    <m/>
    <n v="0"/>
    <n v="0"/>
    <m/>
    <m/>
    <n v="0"/>
    <n v="0"/>
    <m/>
    <m/>
    <n v="0"/>
    <n v="0"/>
    <m/>
    <m/>
    <n v="0"/>
    <n v="0"/>
    <m/>
    <m/>
    <n v="0"/>
    <n v="0"/>
    <x v="15"/>
    <x v="3"/>
    <s v="CoastTFLs"/>
    <x v="40"/>
  </r>
  <r>
    <n v="16"/>
    <n v="1"/>
    <m/>
    <m/>
    <n v="1346224"/>
    <n v="52693200"/>
    <m/>
    <m/>
    <n v="52432"/>
    <n v="47080384"/>
    <m/>
    <m/>
    <n v="86112"/>
    <n v="46096400"/>
    <m/>
    <m/>
    <n v="118832"/>
    <n v="45204992"/>
    <m/>
    <m/>
    <n v="159344"/>
    <n v="43740912"/>
    <m/>
    <m/>
    <n v="167584"/>
    <n v="42292464"/>
    <m/>
    <m/>
    <n v="25824"/>
    <n v="41713008"/>
    <m/>
    <m/>
    <n v="4416"/>
    <n v="41542064"/>
    <x v="16"/>
    <x v="0"/>
    <s v="100MileHouse"/>
    <x v="0"/>
  </r>
  <r>
    <n v="16"/>
    <n v="2"/>
    <m/>
    <m/>
    <n v="261056"/>
    <n v="6478976"/>
    <m/>
    <m/>
    <n v="36064"/>
    <n v="6893344"/>
    <m/>
    <m/>
    <n v="68720"/>
    <n v="6368720"/>
    <m/>
    <m/>
    <n v="161712"/>
    <n v="5932368"/>
    <m/>
    <m/>
    <n v="238368"/>
    <n v="5447632"/>
    <m/>
    <m/>
    <n v="332688"/>
    <n v="4983520"/>
    <m/>
    <m/>
    <n v="149648"/>
    <n v="3118928"/>
    <m/>
    <m/>
    <n v="85728"/>
    <n v="2644144"/>
    <x v="16"/>
    <x v="0"/>
    <s v="Arrow"/>
    <x v="1"/>
  </r>
  <r>
    <n v="16"/>
    <n v="3"/>
    <m/>
    <m/>
    <n v="0"/>
    <n v="0"/>
    <m/>
    <m/>
    <n v="0"/>
    <n v="0"/>
    <m/>
    <m/>
    <n v="0"/>
    <n v="0"/>
    <m/>
    <m/>
    <n v="0"/>
    <n v="0"/>
    <m/>
    <m/>
    <n v="0"/>
    <n v="0"/>
    <m/>
    <m/>
    <n v="0"/>
    <n v="0"/>
    <m/>
    <m/>
    <n v="0"/>
    <n v="0"/>
    <m/>
    <m/>
    <n v="0"/>
    <n v="0"/>
    <x v="16"/>
    <x v="1"/>
    <s v="Arrowsmith"/>
    <x v="2"/>
  </r>
  <r>
    <n v="16"/>
    <n v="4"/>
    <m/>
    <m/>
    <n v="722912"/>
    <n v="10700672"/>
    <m/>
    <m/>
    <n v="153664"/>
    <n v="11792256"/>
    <m/>
    <m/>
    <n v="343552"/>
    <n v="10675104"/>
    <m/>
    <m/>
    <n v="599936"/>
    <n v="9923616"/>
    <m/>
    <m/>
    <n v="840192"/>
    <n v="8603296"/>
    <m/>
    <m/>
    <n v="1290912"/>
    <n v="7623936"/>
    <m/>
    <m/>
    <n v="377520"/>
    <n v="1935936"/>
    <m/>
    <m/>
    <n v="166800"/>
    <n v="1326464"/>
    <x v="16"/>
    <x v="0"/>
    <s v="Boundary"/>
    <x v="3"/>
  </r>
  <r>
    <n v="16"/>
    <n v="5"/>
    <m/>
    <m/>
    <n v="640672"/>
    <n v="9814384"/>
    <m/>
    <m/>
    <n v="61536"/>
    <n v="10965008"/>
    <m/>
    <m/>
    <n v="198144"/>
    <n v="10598048"/>
    <m/>
    <m/>
    <n v="267184"/>
    <n v="10152912"/>
    <m/>
    <m/>
    <n v="422112"/>
    <n v="9353328"/>
    <m/>
    <m/>
    <n v="509056"/>
    <n v="9041280"/>
    <m/>
    <m/>
    <n v="443216"/>
    <n v="8211184"/>
    <m/>
    <m/>
    <n v="384176"/>
    <n v="7640224"/>
    <x v="16"/>
    <x v="0"/>
    <s v="Bulkley"/>
    <x v="4"/>
  </r>
  <r>
    <n v="16"/>
    <n v="6"/>
    <m/>
    <m/>
    <n v="101424"/>
    <n v="620320"/>
    <m/>
    <m/>
    <n v="0"/>
    <n v="352"/>
    <m/>
    <m/>
    <n v="0"/>
    <n v="352"/>
    <m/>
    <m/>
    <n v="0"/>
    <n v="352"/>
    <m/>
    <m/>
    <n v="0"/>
    <n v="352"/>
    <m/>
    <m/>
    <n v="1632"/>
    <n v="15664"/>
    <m/>
    <m/>
    <n v="21120"/>
    <n v="34336"/>
    <m/>
    <m/>
    <n v="15840"/>
    <n v="31360"/>
    <x v="16"/>
    <x v="1"/>
    <s v="Cassiar"/>
    <x v="5"/>
  </r>
  <r>
    <n v="16"/>
    <n v="7"/>
    <m/>
    <m/>
    <n v="50160"/>
    <n v="276448"/>
    <m/>
    <m/>
    <n v="59680"/>
    <n v="362512"/>
    <m/>
    <m/>
    <n v="60400"/>
    <n v="273984"/>
    <m/>
    <m/>
    <n v="50768"/>
    <n v="210272"/>
    <m/>
    <m/>
    <n v="74128"/>
    <n v="198480"/>
    <m/>
    <m/>
    <n v="54448"/>
    <n v="164496"/>
    <m/>
    <m/>
    <n v="13168"/>
    <n v="30512"/>
    <m/>
    <m/>
    <n v="15840"/>
    <n v="38624"/>
    <x v="16"/>
    <x v="1"/>
    <s v="Cranberry"/>
    <x v="6"/>
  </r>
  <r>
    <n v="16"/>
    <n v="8"/>
    <m/>
    <m/>
    <n v="1247440"/>
    <n v="22508192"/>
    <m/>
    <m/>
    <n v="372640"/>
    <n v="22805888"/>
    <m/>
    <m/>
    <n v="971376"/>
    <n v="20766080"/>
    <m/>
    <m/>
    <n v="1591056"/>
    <n v="18593184"/>
    <m/>
    <m/>
    <n v="1834704"/>
    <n v="15670896"/>
    <m/>
    <m/>
    <n v="2136160"/>
    <n v="12657712"/>
    <m/>
    <m/>
    <n v="649312"/>
    <n v="6052048"/>
    <m/>
    <m/>
    <n v="296848"/>
    <n v="4473456"/>
    <x v="16"/>
    <x v="0"/>
    <s v="Cranbrook"/>
    <x v="7"/>
  </r>
  <r>
    <n v="16"/>
    <n v="9"/>
    <m/>
    <m/>
    <n v="670208"/>
    <n v="7793248"/>
    <m/>
    <m/>
    <n v="794288"/>
    <n v="24921328"/>
    <m/>
    <m/>
    <n v="1435728"/>
    <n v="23173760"/>
    <m/>
    <m/>
    <n v="429312"/>
    <n v="23660864"/>
    <m/>
    <m/>
    <n v="905504"/>
    <n v="21289760"/>
    <m/>
    <m/>
    <n v="926800"/>
    <n v="21013504"/>
    <m/>
    <m/>
    <n v="681056"/>
    <n v="19902832"/>
    <m/>
    <m/>
    <n v="645888"/>
    <n v="15919984"/>
    <x v="16"/>
    <x v="0"/>
    <s v="DawsonCreek"/>
    <x v="8"/>
  </r>
  <r>
    <n v="16"/>
    <n v="10"/>
    <m/>
    <m/>
    <n v="0"/>
    <n v="0"/>
    <m/>
    <m/>
    <n v="0"/>
    <n v="0"/>
    <m/>
    <m/>
    <n v="0"/>
    <n v="0"/>
    <m/>
    <m/>
    <n v="0"/>
    <n v="0"/>
    <m/>
    <m/>
    <n v="0"/>
    <n v="0"/>
    <m/>
    <m/>
    <n v="1360"/>
    <n v="8080"/>
    <m/>
    <m/>
    <n v="7648"/>
    <n v="49936"/>
    <m/>
    <m/>
    <n v="169344"/>
    <n v="481920"/>
    <x v="16"/>
    <x v="1"/>
    <s v="FortNelson"/>
    <x v="9"/>
  </r>
  <r>
    <n v="16"/>
    <n v="11"/>
    <m/>
    <m/>
    <n v="17184"/>
    <n v="167616"/>
    <m/>
    <m/>
    <n v="11360"/>
    <n v="475056"/>
    <m/>
    <m/>
    <n v="13328"/>
    <n v="444880"/>
    <m/>
    <m/>
    <n v="11376"/>
    <n v="446656"/>
    <m/>
    <m/>
    <n v="10352"/>
    <n v="419648"/>
    <m/>
    <m/>
    <n v="22832"/>
    <n v="390640"/>
    <m/>
    <m/>
    <n v="14800"/>
    <n v="282496"/>
    <m/>
    <m/>
    <n v="4112"/>
    <n v="242464"/>
    <x v="16"/>
    <x v="1"/>
    <s v="Fraser"/>
    <x v="10"/>
  </r>
  <r>
    <n v="16"/>
    <n v="12"/>
    <m/>
    <m/>
    <n v="3198432"/>
    <n v="92597504"/>
    <m/>
    <m/>
    <n v="274832"/>
    <n v="97516208"/>
    <m/>
    <m/>
    <n v="963952"/>
    <n v="90297104"/>
    <m/>
    <m/>
    <n v="1039888"/>
    <n v="89200448"/>
    <m/>
    <m/>
    <n v="2174464"/>
    <n v="78484976"/>
    <m/>
    <m/>
    <n v="1564512"/>
    <n v="79264896"/>
    <m/>
    <m/>
    <n v="600480"/>
    <n v="79145312"/>
    <m/>
    <m/>
    <n v="670832"/>
    <n v="78127392"/>
    <x v="16"/>
    <x v="0"/>
    <s v="FtStJames"/>
    <x v="11"/>
  </r>
  <r>
    <n v="16"/>
    <n v="13"/>
    <m/>
    <m/>
    <n v="217776"/>
    <n v="1988432"/>
    <m/>
    <m/>
    <n v="898576"/>
    <n v="13371552"/>
    <m/>
    <m/>
    <n v="1487184"/>
    <n v="12301248"/>
    <m/>
    <m/>
    <n v="1984464"/>
    <n v="16952064"/>
    <m/>
    <m/>
    <n v="2844064"/>
    <n v="19789408"/>
    <m/>
    <m/>
    <n v="2182176"/>
    <n v="23972304"/>
    <m/>
    <m/>
    <n v="589520"/>
    <n v="14471152"/>
    <m/>
    <m/>
    <n v="987984"/>
    <n v="16641776"/>
    <x v="16"/>
    <x v="1"/>
    <s v="FtStJohn"/>
    <x v="12"/>
  </r>
  <r>
    <n v="16"/>
    <n v="14"/>
    <m/>
    <m/>
    <n v="180400"/>
    <n v="3792688"/>
    <m/>
    <m/>
    <n v="26768"/>
    <n v="4056624"/>
    <m/>
    <m/>
    <n v="62064"/>
    <n v="3679216"/>
    <m/>
    <m/>
    <n v="176800"/>
    <n v="3222528"/>
    <m/>
    <m/>
    <n v="196016"/>
    <n v="2907664"/>
    <m/>
    <m/>
    <n v="323040"/>
    <n v="2518192"/>
    <m/>
    <m/>
    <n v="89168"/>
    <n v="1415264"/>
    <m/>
    <m/>
    <n v="36736"/>
    <n v="1154864"/>
    <x v="16"/>
    <x v="0"/>
    <s v="Golden"/>
    <x v="13"/>
  </r>
  <r>
    <n v="16"/>
    <n v="15"/>
    <m/>
    <m/>
    <n v="459264"/>
    <n v="8401616"/>
    <m/>
    <m/>
    <n v="84880"/>
    <n v="8659856"/>
    <m/>
    <m/>
    <n v="208224"/>
    <n v="7787840"/>
    <m/>
    <m/>
    <n v="294368"/>
    <n v="7118624"/>
    <m/>
    <m/>
    <n v="415568"/>
    <n v="6319104"/>
    <m/>
    <m/>
    <n v="511520"/>
    <n v="5320720"/>
    <m/>
    <m/>
    <n v="361344"/>
    <n v="3393792"/>
    <m/>
    <m/>
    <n v="156096"/>
    <n v="2431840"/>
    <x v="16"/>
    <x v="0"/>
    <s v="Invermere"/>
    <x v="14"/>
  </r>
  <r>
    <n v="16"/>
    <n v="16"/>
    <m/>
    <m/>
    <n v="2800"/>
    <n v="19712"/>
    <m/>
    <m/>
    <n v="16000"/>
    <n v="82048"/>
    <m/>
    <m/>
    <n v="28016"/>
    <n v="114448"/>
    <m/>
    <m/>
    <n v="16896"/>
    <n v="61712"/>
    <m/>
    <m/>
    <n v="24240"/>
    <n v="186176"/>
    <m/>
    <m/>
    <n v="34048"/>
    <n v="156896"/>
    <m/>
    <m/>
    <n v="15184"/>
    <n v="99824"/>
    <m/>
    <m/>
    <n v="14544"/>
    <n v="109376"/>
    <x v="16"/>
    <x v="1"/>
    <s v="Kalum"/>
    <x v="15"/>
  </r>
  <r>
    <n v="16"/>
    <n v="17"/>
    <m/>
    <m/>
    <n v="1842112"/>
    <n v="47290960"/>
    <m/>
    <m/>
    <n v="188176"/>
    <n v="46269792"/>
    <m/>
    <m/>
    <n v="273024"/>
    <n v="44940640"/>
    <m/>
    <m/>
    <n v="338768"/>
    <n v="42777312"/>
    <m/>
    <m/>
    <n v="708224"/>
    <n v="38891392"/>
    <m/>
    <m/>
    <n v="1119264"/>
    <n v="34761392"/>
    <m/>
    <m/>
    <n v="222128"/>
    <n v="29627136"/>
    <m/>
    <m/>
    <n v="52976"/>
    <n v="28988736"/>
    <x v="16"/>
    <x v="0"/>
    <s v="Kamloops"/>
    <x v="16"/>
  </r>
  <r>
    <n v="16"/>
    <n v="18"/>
    <m/>
    <m/>
    <n v="0"/>
    <n v="0"/>
    <m/>
    <m/>
    <n v="0"/>
    <n v="0"/>
    <m/>
    <m/>
    <n v="0"/>
    <n v="0"/>
    <m/>
    <m/>
    <n v="0"/>
    <n v="0"/>
    <m/>
    <m/>
    <n v="0"/>
    <n v="32"/>
    <m/>
    <m/>
    <n v="0"/>
    <n v="0"/>
    <m/>
    <m/>
    <n v="0"/>
    <n v="0"/>
    <m/>
    <m/>
    <n v="0"/>
    <n v="0"/>
    <x v="16"/>
    <x v="1"/>
    <s v="Kingcome"/>
    <x v="17"/>
  </r>
  <r>
    <n v="16"/>
    <n v="19"/>
    <m/>
    <m/>
    <n v="236032"/>
    <n v="1250032"/>
    <m/>
    <m/>
    <n v="132672"/>
    <n v="2180336"/>
    <m/>
    <m/>
    <n v="184208"/>
    <n v="1908832"/>
    <m/>
    <m/>
    <n v="197952"/>
    <n v="1763744"/>
    <m/>
    <m/>
    <n v="279376"/>
    <n v="1557728"/>
    <m/>
    <m/>
    <n v="298656"/>
    <n v="1434448"/>
    <m/>
    <m/>
    <n v="182512"/>
    <n v="957552"/>
    <m/>
    <m/>
    <n v="172928"/>
    <n v="917376"/>
    <x v="16"/>
    <x v="1"/>
    <s v="Kispiox"/>
    <x v="18"/>
  </r>
  <r>
    <n v="16"/>
    <n v="20"/>
    <m/>
    <m/>
    <n v="555184"/>
    <n v="9530784"/>
    <m/>
    <m/>
    <n v="102480"/>
    <n v="10492112"/>
    <m/>
    <m/>
    <n v="231968"/>
    <n v="9675440"/>
    <m/>
    <m/>
    <n v="459856"/>
    <n v="8752736"/>
    <m/>
    <m/>
    <n v="682912"/>
    <n v="7678656"/>
    <m/>
    <m/>
    <n v="811232"/>
    <n v="6409600"/>
    <m/>
    <m/>
    <n v="200912"/>
    <n v="3141488"/>
    <m/>
    <m/>
    <n v="94768"/>
    <n v="2653888"/>
    <x v="16"/>
    <x v="0"/>
    <s v="KootenayLake"/>
    <x v="19"/>
  </r>
  <r>
    <n v="16"/>
    <n v="21"/>
    <m/>
    <m/>
    <n v="1283088"/>
    <n v="60785728"/>
    <m/>
    <m/>
    <n v="56064"/>
    <n v="59996624"/>
    <m/>
    <m/>
    <n v="77616"/>
    <n v="58132368"/>
    <m/>
    <m/>
    <n v="87408"/>
    <n v="57112880"/>
    <m/>
    <m/>
    <n v="81296"/>
    <n v="53357312"/>
    <m/>
    <m/>
    <n v="61472"/>
    <n v="53884832"/>
    <m/>
    <m/>
    <n v="25584"/>
    <n v="54439824"/>
    <m/>
    <m/>
    <n v="23440"/>
    <n v="54077600"/>
    <x v="16"/>
    <x v="0"/>
    <s v="Lakes"/>
    <x v="20"/>
  </r>
  <r>
    <n v="16"/>
    <n v="22"/>
    <m/>
    <m/>
    <n v="741696"/>
    <n v="11336528"/>
    <m/>
    <m/>
    <n v="151152"/>
    <n v="15549984"/>
    <m/>
    <m/>
    <n v="207088"/>
    <n v="15487312"/>
    <m/>
    <m/>
    <n v="209520"/>
    <n v="15088080"/>
    <m/>
    <m/>
    <n v="481280"/>
    <n v="12992848"/>
    <m/>
    <m/>
    <n v="605936"/>
    <n v="10780832"/>
    <m/>
    <m/>
    <n v="416432"/>
    <n v="6861664"/>
    <m/>
    <m/>
    <n v="110400"/>
    <n v="5401120"/>
    <x v="16"/>
    <x v="0"/>
    <s v="Lillooet"/>
    <x v="21"/>
  </r>
  <r>
    <n v="16"/>
    <n v="23"/>
    <m/>
    <m/>
    <n v="4863616"/>
    <n v="58303232"/>
    <m/>
    <m/>
    <n v="2065184"/>
    <n v="88658080"/>
    <m/>
    <m/>
    <n v="3246976"/>
    <n v="83167120"/>
    <m/>
    <m/>
    <n v="3653888"/>
    <n v="81064720"/>
    <m/>
    <m/>
    <n v="4837616"/>
    <n v="72266912"/>
    <m/>
    <m/>
    <n v="1545296"/>
    <n v="81210128"/>
    <m/>
    <m/>
    <n v="1092080"/>
    <n v="85335024"/>
    <m/>
    <m/>
    <n v="1203184"/>
    <n v="77109120"/>
    <x v="16"/>
    <x v="0"/>
    <s v="Mackenzie"/>
    <x v="22"/>
  </r>
  <r>
    <n v="16"/>
    <n v="24"/>
    <m/>
    <m/>
    <n v="2414320"/>
    <n v="52893520"/>
    <m/>
    <m/>
    <n v="359056"/>
    <n v="51626640"/>
    <m/>
    <m/>
    <n v="662832"/>
    <n v="49646192"/>
    <m/>
    <m/>
    <n v="718288"/>
    <n v="47892736"/>
    <m/>
    <m/>
    <n v="1428512"/>
    <n v="40707760"/>
    <m/>
    <m/>
    <n v="1494624"/>
    <n v="34295568"/>
    <m/>
    <m/>
    <n v="1195296"/>
    <n v="23515776"/>
    <m/>
    <m/>
    <n v="154064"/>
    <n v="18301616"/>
    <x v="16"/>
    <x v="0"/>
    <s v="Merritt"/>
    <x v="23"/>
  </r>
  <r>
    <n v="16"/>
    <n v="25"/>
    <m/>
    <m/>
    <n v="0"/>
    <n v="0"/>
    <m/>
    <m/>
    <n v="2560"/>
    <n v="41264"/>
    <m/>
    <m/>
    <n v="1056"/>
    <n v="40304"/>
    <m/>
    <m/>
    <n v="2480"/>
    <n v="38592"/>
    <m/>
    <m/>
    <n v="10496"/>
    <n v="57712"/>
    <m/>
    <m/>
    <n v="4640"/>
    <n v="31776"/>
    <m/>
    <m/>
    <n v="240"/>
    <n v="22400"/>
    <m/>
    <m/>
    <n v="48"/>
    <n v="29696"/>
    <x v="16"/>
    <x v="1"/>
    <s v="MidCoast"/>
    <x v="24"/>
  </r>
  <r>
    <n v="16"/>
    <n v="26"/>
    <m/>
    <m/>
    <n v="1963408"/>
    <n v="44663232"/>
    <m/>
    <m/>
    <n v="92880"/>
    <n v="46553632"/>
    <m/>
    <m/>
    <n v="217760"/>
    <n v="44165328"/>
    <m/>
    <m/>
    <n v="327680"/>
    <n v="41482528"/>
    <m/>
    <m/>
    <n v="281040"/>
    <n v="39556000"/>
    <m/>
    <m/>
    <n v="448976"/>
    <n v="36864416"/>
    <m/>
    <m/>
    <n v="493984"/>
    <n v="35601520"/>
    <m/>
    <m/>
    <n v="396064"/>
    <n v="34774944"/>
    <x v="16"/>
    <x v="0"/>
    <s v="Morice"/>
    <x v="25"/>
  </r>
  <r>
    <n v="16"/>
    <n v="27"/>
    <m/>
    <m/>
    <n v="104416"/>
    <n v="473792"/>
    <m/>
    <m/>
    <n v="61728"/>
    <n v="494672"/>
    <m/>
    <m/>
    <n v="99792"/>
    <n v="326512"/>
    <m/>
    <m/>
    <n v="77744"/>
    <n v="225744"/>
    <m/>
    <m/>
    <n v="86688"/>
    <n v="207408"/>
    <m/>
    <m/>
    <n v="73152"/>
    <n v="172032"/>
    <m/>
    <m/>
    <n v="19328"/>
    <n v="48352"/>
    <m/>
    <m/>
    <n v="10144"/>
    <n v="28144"/>
    <x v="16"/>
    <x v="1"/>
    <s v="Nass"/>
    <x v="26"/>
  </r>
  <r>
    <n v="16"/>
    <n v="28"/>
    <m/>
    <m/>
    <n v="0"/>
    <n v="0"/>
    <m/>
    <m/>
    <n v="0"/>
    <n v="0"/>
    <m/>
    <m/>
    <n v="0"/>
    <n v="0"/>
    <m/>
    <m/>
    <n v="0"/>
    <n v="0"/>
    <m/>
    <m/>
    <n v="0"/>
    <n v="0"/>
    <m/>
    <m/>
    <n v="0"/>
    <n v="0"/>
    <m/>
    <m/>
    <n v="0"/>
    <n v="0"/>
    <m/>
    <m/>
    <n v="0"/>
    <n v="0"/>
    <x v="16"/>
    <x v="1"/>
    <s v="NorthCoast"/>
    <x v="27"/>
  </r>
  <r>
    <n v="16"/>
    <n v="29"/>
    <m/>
    <m/>
    <n v="2486976"/>
    <n v="43402016"/>
    <m/>
    <m/>
    <n v="488064"/>
    <n v="43802288"/>
    <m/>
    <m/>
    <n v="943840"/>
    <n v="40957696"/>
    <m/>
    <m/>
    <n v="1268624"/>
    <n v="38649152"/>
    <m/>
    <m/>
    <n v="2015280"/>
    <n v="32175344"/>
    <m/>
    <m/>
    <n v="2666000"/>
    <n v="27330144"/>
    <m/>
    <m/>
    <n v="1248608"/>
    <n v="14880432"/>
    <m/>
    <m/>
    <n v="440912"/>
    <n v="11170512"/>
    <x v="16"/>
    <x v="0"/>
    <s v="Okanagan"/>
    <x v="28"/>
  </r>
  <r>
    <n v="16"/>
    <n v="30"/>
    <m/>
    <m/>
    <n v="1395024"/>
    <n v="68771808"/>
    <m/>
    <m/>
    <n v="81600"/>
    <n v="60048272"/>
    <m/>
    <m/>
    <n v="126912"/>
    <n v="56018288"/>
    <m/>
    <m/>
    <n v="197232"/>
    <n v="53832784"/>
    <m/>
    <m/>
    <n v="330608"/>
    <n v="48685520"/>
    <m/>
    <m/>
    <n v="246592"/>
    <n v="48231120"/>
    <m/>
    <m/>
    <n v="36784"/>
    <n v="49443456"/>
    <m/>
    <m/>
    <n v="13808"/>
    <n v="49132848"/>
    <x v="16"/>
    <x v="0"/>
    <s v="PrinceGeorge"/>
    <x v="29"/>
  </r>
  <r>
    <n v="16"/>
    <n v="31"/>
    <m/>
    <m/>
    <n v="0"/>
    <n v="0"/>
    <m/>
    <m/>
    <n v="0"/>
    <n v="0"/>
    <m/>
    <m/>
    <n v="0"/>
    <n v="0"/>
    <m/>
    <m/>
    <n v="0"/>
    <n v="0"/>
    <m/>
    <m/>
    <n v="0"/>
    <n v="0"/>
    <m/>
    <m/>
    <n v="0"/>
    <n v="0"/>
    <m/>
    <m/>
    <n v="0"/>
    <n v="0"/>
    <m/>
    <m/>
    <n v="0"/>
    <n v="0"/>
    <x v="16"/>
    <x v="1"/>
    <s v="QueenCharlotte"/>
    <x v="30"/>
  </r>
  <r>
    <n v="16"/>
    <n v="32"/>
    <m/>
    <m/>
    <n v="972800"/>
    <n v="102336624"/>
    <m/>
    <m/>
    <n v="14768"/>
    <n v="92062512"/>
    <m/>
    <m/>
    <n v="22944"/>
    <n v="91397104"/>
    <m/>
    <m/>
    <n v="32752"/>
    <n v="91368752"/>
    <m/>
    <m/>
    <n v="24496"/>
    <n v="89812464"/>
    <m/>
    <m/>
    <n v="37168"/>
    <n v="89833200"/>
    <m/>
    <m/>
    <n v="1280"/>
    <n v="89754144"/>
    <m/>
    <m/>
    <n v="480"/>
    <n v="89679008"/>
    <x v="16"/>
    <x v="0"/>
    <s v="Quesnel"/>
    <x v="31"/>
  </r>
  <r>
    <n v="16"/>
    <n v="33"/>
    <m/>
    <m/>
    <n v="14016"/>
    <n v="63520"/>
    <m/>
    <m/>
    <n v="7504"/>
    <n v="141584"/>
    <m/>
    <m/>
    <n v="15200"/>
    <n v="127984"/>
    <m/>
    <m/>
    <n v="11264"/>
    <n v="113728"/>
    <m/>
    <m/>
    <n v="10160"/>
    <n v="96304"/>
    <m/>
    <m/>
    <n v="13712"/>
    <n v="75584"/>
    <m/>
    <m/>
    <n v="1616"/>
    <n v="23040"/>
    <m/>
    <m/>
    <n v="1680"/>
    <n v="17568"/>
    <x v="16"/>
    <x v="1"/>
    <s v="Revelstoke"/>
    <x v="32"/>
  </r>
  <r>
    <n v="16"/>
    <n v="34"/>
    <m/>
    <m/>
    <n v="261264"/>
    <n v="4867104"/>
    <m/>
    <m/>
    <n v="37168"/>
    <n v="4975664"/>
    <m/>
    <m/>
    <n v="108448"/>
    <n v="4626240"/>
    <m/>
    <m/>
    <n v="126608"/>
    <n v="4353600"/>
    <m/>
    <m/>
    <n v="157328"/>
    <n v="3879232"/>
    <m/>
    <m/>
    <n v="142912"/>
    <n v="3514176"/>
    <m/>
    <m/>
    <n v="59152"/>
    <n v="2821968"/>
    <m/>
    <m/>
    <n v="60160"/>
    <n v="3133904"/>
    <x v="16"/>
    <x v="0"/>
    <s v="RobsonValley"/>
    <x v="33"/>
  </r>
  <r>
    <n v="16"/>
    <n v="35"/>
    <m/>
    <m/>
    <n v="1552"/>
    <n v="50576"/>
    <m/>
    <m/>
    <n v="15200"/>
    <n v="481376"/>
    <m/>
    <m/>
    <n v="9888"/>
    <n v="516816"/>
    <m/>
    <m/>
    <n v="15808"/>
    <n v="490656"/>
    <m/>
    <m/>
    <n v="17472"/>
    <n v="433552"/>
    <m/>
    <m/>
    <n v="22240"/>
    <n v="418256"/>
    <m/>
    <m/>
    <n v="8592"/>
    <n v="323856"/>
    <m/>
    <m/>
    <n v="7776"/>
    <n v="311632"/>
    <x v="16"/>
    <x v="1"/>
    <s v="Soo"/>
    <x v="34"/>
  </r>
  <r>
    <n v="16"/>
    <n v="36"/>
    <m/>
    <m/>
    <n v="0"/>
    <n v="0"/>
    <m/>
    <m/>
    <n v="0"/>
    <n v="0"/>
    <m/>
    <m/>
    <n v="0"/>
    <n v="0"/>
    <m/>
    <m/>
    <n v="0"/>
    <n v="0"/>
    <m/>
    <m/>
    <n v="0"/>
    <n v="0"/>
    <m/>
    <m/>
    <n v="0"/>
    <n v="512"/>
    <m/>
    <m/>
    <n v="0"/>
    <n v="0"/>
    <m/>
    <m/>
    <n v="16"/>
    <n v="16"/>
    <x v="16"/>
    <x v="1"/>
    <s v="Strathcona"/>
    <x v="35"/>
  </r>
  <r>
    <n v="16"/>
    <n v="37"/>
    <m/>
    <m/>
    <n v="0"/>
    <n v="0"/>
    <m/>
    <m/>
    <n v="512"/>
    <n v="10304"/>
    <m/>
    <m/>
    <n v="512"/>
    <n v="15440"/>
    <m/>
    <m/>
    <n v="7216"/>
    <n v="21792"/>
    <m/>
    <m/>
    <n v="12320"/>
    <n v="30208"/>
    <m/>
    <m/>
    <n v="5712"/>
    <n v="15520"/>
    <m/>
    <m/>
    <n v="1776"/>
    <n v="5536"/>
    <m/>
    <m/>
    <n v="2128"/>
    <n v="6048"/>
    <x v="16"/>
    <x v="1"/>
    <s v="SunshineCoast"/>
    <x v="36"/>
  </r>
  <r>
    <n v="16"/>
    <n v="38"/>
    <m/>
    <m/>
    <n v="1147504"/>
    <n v="88877120"/>
    <m/>
    <m/>
    <n v="21984"/>
    <n v="79327056"/>
    <m/>
    <m/>
    <n v="42048"/>
    <n v="75491632"/>
    <m/>
    <m/>
    <n v="64016"/>
    <n v="74690320"/>
    <m/>
    <m/>
    <n v="72976"/>
    <n v="70613840"/>
    <m/>
    <m/>
    <n v="34720"/>
    <n v="71039440"/>
    <m/>
    <m/>
    <n v="3088"/>
    <n v="71628688"/>
    <m/>
    <m/>
    <n v="1584"/>
    <n v="71340272"/>
    <x v="16"/>
    <x v="0"/>
    <s v="Vanderhoof"/>
    <x v="37"/>
  </r>
  <r>
    <n v="16"/>
    <n v="39"/>
    <m/>
    <m/>
    <n v="2739936"/>
    <n v="123697360"/>
    <m/>
    <m/>
    <n v="317088"/>
    <n v="113730704"/>
    <m/>
    <m/>
    <n v="276432"/>
    <n v="111172976"/>
    <m/>
    <m/>
    <n v="254864"/>
    <n v="111544288"/>
    <m/>
    <m/>
    <n v="639184"/>
    <n v="95659360"/>
    <m/>
    <m/>
    <n v="535280"/>
    <n v="91120080"/>
    <m/>
    <m/>
    <n v="94752"/>
    <n v="87156144"/>
    <m/>
    <m/>
    <n v="33472"/>
    <n v="86522688"/>
    <x v="16"/>
    <x v="0"/>
    <s v="WilliamsLake"/>
    <x v="38"/>
  </r>
  <r>
    <n v="16"/>
    <n v="40"/>
    <m/>
    <m/>
    <n v="70016"/>
    <n v="2369376"/>
    <m/>
    <m/>
    <n v="4800"/>
    <n v="2359248"/>
    <m/>
    <m/>
    <n v="12864"/>
    <n v="2129136"/>
    <m/>
    <m/>
    <n v="11808"/>
    <n v="1948256"/>
    <m/>
    <m/>
    <n v="30976"/>
    <n v="1742992"/>
    <m/>
    <m/>
    <n v="20112"/>
    <n v="1690944"/>
    <m/>
    <m/>
    <n v="1424"/>
    <n v="1538384"/>
    <m/>
    <m/>
    <n v="0"/>
    <n v="1450400"/>
    <x v="16"/>
    <x v="2"/>
    <s v="InteriorTFLs"/>
    <x v="39"/>
  </r>
  <r>
    <n v="16"/>
    <n v="40"/>
    <m/>
    <m/>
    <n v="160"/>
    <n v="1136"/>
    <m/>
    <m/>
    <n v="3760"/>
    <n v="20752"/>
    <m/>
    <m/>
    <n v="1552"/>
    <n v="13968"/>
    <m/>
    <m/>
    <n v="1408"/>
    <n v="20128"/>
    <m/>
    <m/>
    <n v="1536"/>
    <n v="20976"/>
    <m/>
    <m/>
    <n v="528"/>
    <n v="20944"/>
    <m/>
    <m/>
    <n v="0"/>
    <n v="5936"/>
    <m/>
    <m/>
    <n v="0"/>
    <n v="4128"/>
    <x v="16"/>
    <x v="2"/>
    <s v="InteriorTFLs"/>
    <x v="39"/>
  </r>
  <r>
    <n v="16"/>
    <n v="40"/>
    <m/>
    <m/>
    <n v="0"/>
    <n v="48"/>
    <m/>
    <m/>
    <n v="32"/>
    <n v="896"/>
    <m/>
    <m/>
    <n v="0"/>
    <n v="256"/>
    <m/>
    <m/>
    <n v="96"/>
    <n v="720"/>
    <m/>
    <m/>
    <n v="160"/>
    <n v="608"/>
    <m/>
    <m/>
    <n v="80"/>
    <n v="1088"/>
    <m/>
    <m/>
    <n v="32"/>
    <n v="256"/>
    <m/>
    <m/>
    <n v="0"/>
    <n v="176"/>
    <x v="16"/>
    <x v="2"/>
    <s v="InteriorTFLs"/>
    <x v="39"/>
  </r>
  <r>
    <n v="16"/>
    <n v="40"/>
    <m/>
    <m/>
    <n v="42240"/>
    <n v="3472608"/>
    <m/>
    <m/>
    <n v="1312"/>
    <n v="3440000"/>
    <m/>
    <m/>
    <n v="7696"/>
    <n v="3205152"/>
    <m/>
    <m/>
    <n v="4256"/>
    <n v="3156688"/>
    <m/>
    <m/>
    <n v="2912"/>
    <n v="2800240"/>
    <m/>
    <m/>
    <n v="656"/>
    <n v="2890240"/>
    <m/>
    <m/>
    <n v="16"/>
    <n v="2898336"/>
    <m/>
    <m/>
    <n v="32"/>
    <n v="2816240"/>
    <x v="16"/>
    <x v="2"/>
    <s v="InteriorTFLs"/>
    <x v="39"/>
  </r>
  <r>
    <n v="16"/>
    <n v="40"/>
    <m/>
    <m/>
    <n v="15808"/>
    <n v="91984"/>
    <m/>
    <m/>
    <n v="2864"/>
    <n v="133216"/>
    <m/>
    <m/>
    <n v="3072"/>
    <n v="124240"/>
    <m/>
    <m/>
    <n v="6976"/>
    <n v="117472"/>
    <m/>
    <m/>
    <n v="5216"/>
    <n v="125376"/>
    <m/>
    <m/>
    <n v="9472"/>
    <n v="94848"/>
    <m/>
    <m/>
    <n v="4240"/>
    <n v="53984"/>
    <m/>
    <m/>
    <n v="112"/>
    <n v="52704"/>
    <x v="16"/>
    <x v="2"/>
    <s v="InteriorTFLs"/>
    <x v="39"/>
  </r>
  <r>
    <n v="16"/>
    <n v="40"/>
    <m/>
    <m/>
    <n v="0"/>
    <n v="0"/>
    <m/>
    <m/>
    <n v="4592"/>
    <n v="26624"/>
    <m/>
    <m/>
    <n v="976"/>
    <n v="30352"/>
    <m/>
    <m/>
    <n v="1328"/>
    <n v="21232"/>
    <m/>
    <m/>
    <n v="4880"/>
    <n v="58848"/>
    <m/>
    <m/>
    <n v="1184"/>
    <n v="36544"/>
    <m/>
    <m/>
    <n v="2736"/>
    <n v="28272"/>
    <m/>
    <m/>
    <n v="320"/>
    <n v="26032"/>
    <x v="16"/>
    <x v="2"/>
    <s v="InteriorTFLs"/>
    <x v="39"/>
  </r>
  <r>
    <n v="16"/>
    <n v="40"/>
    <m/>
    <m/>
    <n v="37536"/>
    <n v="1261136"/>
    <m/>
    <m/>
    <n v="7472"/>
    <n v="1033120"/>
    <m/>
    <m/>
    <n v="10832"/>
    <n v="1046080"/>
    <m/>
    <m/>
    <n v="15712"/>
    <n v="949664"/>
    <m/>
    <m/>
    <n v="26224"/>
    <n v="872592"/>
    <m/>
    <m/>
    <n v="11648"/>
    <n v="820752"/>
    <m/>
    <m/>
    <n v="3024"/>
    <n v="812992"/>
    <m/>
    <m/>
    <n v="1072"/>
    <n v="755216"/>
    <x v="16"/>
    <x v="2"/>
    <s v="InteriorTFLs"/>
    <x v="39"/>
  </r>
  <r>
    <n v="16"/>
    <n v="40"/>
    <m/>
    <m/>
    <n v="133520"/>
    <n v="15239872"/>
    <m/>
    <m/>
    <n v="5856"/>
    <n v="15212880"/>
    <m/>
    <m/>
    <n v="24112"/>
    <n v="14586544"/>
    <m/>
    <m/>
    <n v="24960"/>
    <n v="14086480"/>
    <m/>
    <m/>
    <n v="22848"/>
    <n v="13303088"/>
    <m/>
    <m/>
    <n v="16864"/>
    <n v="13425856"/>
    <m/>
    <m/>
    <n v="1360"/>
    <n v="13297280"/>
    <m/>
    <m/>
    <n v="1440"/>
    <n v="12971776"/>
    <x v="16"/>
    <x v="2"/>
    <s v="InteriorTFLs"/>
    <x v="39"/>
  </r>
  <r>
    <n v="16"/>
    <n v="40"/>
    <m/>
    <m/>
    <n v="11248"/>
    <n v="1737936"/>
    <m/>
    <m/>
    <n v="0"/>
    <n v="1664512"/>
    <m/>
    <m/>
    <n v="544"/>
    <n v="1581648"/>
    <m/>
    <m/>
    <n v="256"/>
    <n v="1560416"/>
    <m/>
    <m/>
    <n v="736"/>
    <n v="1512976"/>
    <m/>
    <m/>
    <n v="416"/>
    <n v="1555024"/>
    <m/>
    <m/>
    <n v="0"/>
    <n v="1554352"/>
    <m/>
    <m/>
    <n v="2368"/>
    <n v="1450976"/>
    <x v="16"/>
    <x v="2"/>
    <s v="InteriorTFLs"/>
    <x v="39"/>
  </r>
  <r>
    <n v="16"/>
    <n v="40"/>
    <m/>
    <m/>
    <n v="25568"/>
    <n v="919824"/>
    <m/>
    <m/>
    <n v="4224"/>
    <n v="885056"/>
    <m/>
    <m/>
    <n v="12176"/>
    <n v="837088"/>
    <m/>
    <m/>
    <n v="16800"/>
    <n v="788496"/>
    <m/>
    <m/>
    <n v="20464"/>
    <n v="761072"/>
    <m/>
    <m/>
    <n v="28832"/>
    <n v="739104"/>
    <m/>
    <m/>
    <n v="14544"/>
    <n v="597632"/>
    <m/>
    <m/>
    <n v="3648"/>
    <n v="554848"/>
    <x v="16"/>
    <x v="2"/>
    <s v="InteriorTFLs"/>
    <x v="39"/>
  </r>
  <r>
    <n v="16"/>
    <n v="40"/>
    <m/>
    <m/>
    <n v="49408"/>
    <n v="3244864"/>
    <m/>
    <m/>
    <n v="480"/>
    <n v="3052848"/>
    <m/>
    <m/>
    <n v="8656"/>
    <n v="2867696"/>
    <m/>
    <m/>
    <n v="6944"/>
    <n v="2822896"/>
    <m/>
    <m/>
    <n v="7264"/>
    <n v="2611088"/>
    <m/>
    <m/>
    <n v="3648"/>
    <n v="2588656"/>
    <m/>
    <m/>
    <n v="2912"/>
    <n v="2556480"/>
    <m/>
    <m/>
    <n v="3824"/>
    <n v="2483904"/>
    <x v="16"/>
    <x v="2"/>
    <s v="InteriorTFLs"/>
    <x v="39"/>
  </r>
  <r>
    <n v="16"/>
    <n v="40"/>
    <m/>
    <m/>
    <n v="214576"/>
    <n v="4361904"/>
    <m/>
    <m/>
    <n v="8960"/>
    <n v="4690736"/>
    <m/>
    <m/>
    <n v="18592"/>
    <n v="4041312"/>
    <m/>
    <m/>
    <n v="21840"/>
    <n v="3749792"/>
    <m/>
    <m/>
    <n v="32624"/>
    <n v="3365824"/>
    <m/>
    <m/>
    <n v="41488"/>
    <n v="3017504"/>
    <m/>
    <m/>
    <n v="5280"/>
    <n v="2826192"/>
    <m/>
    <m/>
    <n v="4944"/>
    <n v="2794624"/>
    <x v="16"/>
    <x v="2"/>
    <s v="InteriorTFLs"/>
    <x v="39"/>
  </r>
  <r>
    <n v="16"/>
    <n v="40"/>
    <m/>
    <m/>
    <n v="119712"/>
    <n v="1616800"/>
    <m/>
    <m/>
    <n v="31792"/>
    <n v="1761072"/>
    <m/>
    <m/>
    <n v="108608"/>
    <n v="1645696"/>
    <m/>
    <m/>
    <n v="183808"/>
    <n v="1568144"/>
    <m/>
    <m/>
    <n v="228448"/>
    <n v="1212096"/>
    <m/>
    <m/>
    <n v="282144"/>
    <n v="1025104"/>
    <m/>
    <m/>
    <n v="23248"/>
    <n v="96720"/>
    <m/>
    <m/>
    <n v="6688"/>
    <n v="57184"/>
    <x v="16"/>
    <x v="2"/>
    <s v="InteriorTFLs"/>
    <x v="39"/>
  </r>
  <r>
    <n v="16"/>
    <n v="40"/>
    <m/>
    <m/>
    <n v="46224"/>
    <n v="327344"/>
    <m/>
    <m/>
    <n v="58288"/>
    <n v="350208"/>
    <m/>
    <m/>
    <n v="77760"/>
    <n v="322160"/>
    <m/>
    <m/>
    <n v="65184"/>
    <n v="210272"/>
    <m/>
    <m/>
    <n v="63312"/>
    <n v="249520"/>
    <m/>
    <m/>
    <n v="53728"/>
    <n v="223872"/>
    <m/>
    <m/>
    <n v="9408"/>
    <n v="143456"/>
    <m/>
    <m/>
    <n v="10336"/>
    <n v="165648"/>
    <x v="16"/>
    <x v="2"/>
    <s v="InteriorTFLs"/>
    <x v="39"/>
  </r>
  <r>
    <n v="16"/>
    <n v="40"/>
    <m/>
    <m/>
    <n v="181120"/>
    <n v="2959936"/>
    <m/>
    <m/>
    <n v="25344"/>
    <n v="2876448"/>
    <m/>
    <m/>
    <n v="64528"/>
    <n v="2768384"/>
    <m/>
    <m/>
    <n v="177552"/>
    <n v="2220128"/>
    <m/>
    <m/>
    <n v="208592"/>
    <n v="1941872"/>
    <m/>
    <m/>
    <n v="270592"/>
    <n v="1523328"/>
    <m/>
    <m/>
    <n v="48176"/>
    <n v="599936"/>
    <m/>
    <m/>
    <n v="15856"/>
    <n v="414448"/>
    <x v="16"/>
    <x v="2"/>
    <s v="InteriorTFLs"/>
    <x v="39"/>
  </r>
  <r>
    <n v="16"/>
    <n v="40"/>
    <m/>
    <m/>
    <n v="250304"/>
    <n v="7267984"/>
    <m/>
    <m/>
    <n v="30608"/>
    <n v="7539280"/>
    <m/>
    <m/>
    <n v="53120"/>
    <n v="6788736"/>
    <m/>
    <m/>
    <n v="56192"/>
    <n v="6272928"/>
    <m/>
    <m/>
    <n v="90176"/>
    <n v="5450064"/>
    <m/>
    <m/>
    <n v="145392"/>
    <n v="4990304"/>
    <m/>
    <m/>
    <n v="88224"/>
    <n v="4220848"/>
    <m/>
    <m/>
    <n v="28480"/>
    <n v="3769568"/>
    <x v="16"/>
    <x v="2"/>
    <s v="InteriorTFLs"/>
    <x v="39"/>
  </r>
  <r>
    <n v="16"/>
    <n v="40"/>
    <m/>
    <m/>
    <n v="205264"/>
    <n v="2239552"/>
    <m/>
    <m/>
    <n v="25680"/>
    <n v="2623024"/>
    <m/>
    <m/>
    <n v="67184"/>
    <n v="2306704"/>
    <m/>
    <m/>
    <n v="142496"/>
    <n v="2150560"/>
    <m/>
    <m/>
    <n v="189584"/>
    <n v="1883344"/>
    <m/>
    <m/>
    <n v="305968"/>
    <n v="1644848"/>
    <m/>
    <m/>
    <n v="102752"/>
    <n v="368160"/>
    <m/>
    <m/>
    <n v="38144"/>
    <n v="225136"/>
    <x v="16"/>
    <x v="2"/>
    <s v="InteriorTFLs"/>
    <x v="39"/>
  </r>
  <r>
    <n v="16"/>
    <n v="40"/>
    <m/>
    <m/>
    <n v="448656"/>
    <n v="7503312"/>
    <m/>
    <m/>
    <n v="100336"/>
    <n v="8164640"/>
    <m/>
    <m/>
    <n v="189936"/>
    <n v="7270112"/>
    <m/>
    <m/>
    <n v="318352"/>
    <n v="6698800"/>
    <m/>
    <m/>
    <n v="413296"/>
    <n v="6125248"/>
    <m/>
    <m/>
    <n v="541920"/>
    <n v="5594576"/>
    <m/>
    <m/>
    <n v="164976"/>
    <n v="3409680"/>
    <m/>
    <m/>
    <n v="82768"/>
    <n v="2916720"/>
    <x v="16"/>
    <x v="2"/>
    <s v="InteriorTFLs"/>
    <x v="39"/>
  </r>
  <r>
    <n v="16"/>
    <n v="40"/>
    <m/>
    <m/>
    <n v="1085696"/>
    <n v="13876384"/>
    <m/>
    <m/>
    <n v="425488"/>
    <n v="22820800"/>
    <m/>
    <m/>
    <n v="666672"/>
    <n v="21502736"/>
    <m/>
    <m/>
    <n v="202400"/>
    <n v="21713520"/>
    <m/>
    <m/>
    <n v="834496"/>
    <n v="18715376"/>
    <m/>
    <m/>
    <n v="361360"/>
    <n v="19213872"/>
    <m/>
    <m/>
    <n v="168256"/>
    <n v="20784352"/>
    <m/>
    <m/>
    <n v="148384"/>
    <n v="18059840"/>
    <x v="16"/>
    <x v="2"/>
    <s v="InteriorTFLs"/>
    <x v="39"/>
  </r>
  <r>
    <n v="16"/>
    <n v="41"/>
    <m/>
    <m/>
    <n v="0"/>
    <n v="0"/>
    <m/>
    <m/>
    <n v="0"/>
    <n v="0"/>
    <m/>
    <m/>
    <n v="0"/>
    <n v="0"/>
    <m/>
    <m/>
    <n v="0"/>
    <n v="0"/>
    <m/>
    <m/>
    <n v="0"/>
    <n v="0"/>
    <m/>
    <m/>
    <n v="0"/>
    <n v="0"/>
    <m/>
    <m/>
    <n v="0"/>
    <n v="0"/>
    <m/>
    <m/>
    <n v="0"/>
    <n v="0"/>
    <x v="16"/>
    <x v="3"/>
    <s v="CoastTFLs"/>
    <x v="40"/>
  </r>
  <r>
    <n v="16"/>
    <n v="41"/>
    <m/>
    <m/>
    <n v="0"/>
    <n v="0"/>
    <m/>
    <m/>
    <n v="16"/>
    <n v="2864"/>
    <m/>
    <m/>
    <n v="0"/>
    <n v="0"/>
    <m/>
    <m/>
    <n v="0"/>
    <n v="224"/>
    <m/>
    <m/>
    <n v="48"/>
    <n v="96"/>
    <m/>
    <m/>
    <n v="16"/>
    <n v="48"/>
    <m/>
    <m/>
    <n v="0"/>
    <n v="0"/>
    <m/>
    <m/>
    <n v="0"/>
    <n v="0"/>
    <x v="16"/>
    <x v="3"/>
    <s v="CoastTFLs"/>
    <x v="40"/>
  </r>
  <r>
    <n v="16"/>
    <n v="41"/>
    <m/>
    <m/>
    <n v="0"/>
    <n v="0"/>
    <m/>
    <m/>
    <n v="0"/>
    <n v="0"/>
    <m/>
    <m/>
    <n v="0"/>
    <n v="0"/>
    <m/>
    <m/>
    <n v="0"/>
    <n v="0"/>
    <m/>
    <m/>
    <n v="0"/>
    <n v="0"/>
    <m/>
    <m/>
    <n v="0"/>
    <n v="0"/>
    <m/>
    <m/>
    <n v="0"/>
    <n v="0"/>
    <m/>
    <m/>
    <n v="0"/>
    <n v="0"/>
    <x v="16"/>
    <x v="3"/>
    <s v="CoastTFLs"/>
    <x v="40"/>
  </r>
  <r>
    <n v="16"/>
    <n v="41"/>
    <m/>
    <m/>
    <n v="0"/>
    <n v="0"/>
    <m/>
    <m/>
    <n v="0"/>
    <n v="0"/>
    <m/>
    <m/>
    <n v="0"/>
    <n v="0"/>
    <m/>
    <m/>
    <n v="0"/>
    <n v="0"/>
    <m/>
    <m/>
    <n v="1328"/>
    <n v="10144"/>
    <m/>
    <m/>
    <n v="976"/>
    <n v="976"/>
    <m/>
    <m/>
    <n v="0"/>
    <n v="0"/>
    <m/>
    <m/>
    <n v="0"/>
    <n v="0"/>
    <x v="16"/>
    <x v="3"/>
    <s v="CoastTFLs"/>
    <x v="40"/>
  </r>
  <r>
    <n v="16"/>
    <n v="41"/>
    <m/>
    <m/>
    <n v="0"/>
    <n v="0"/>
    <m/>
    <m/>
    <n v="0"/>
    <n v="0"/>
    <m/>
    <m/>
    <n v="0"/>
    <n v="0"/>
    <m/>
    <m/>
    <n v="0"/>
    <n v="0"/>
    <m/>
    <m/>
    <n v="0"/>
    <n v="0"/>
    <m/>
    <m/>
    <n v="0"/>
    <n v="0"/>
    <m/>
    <m/>
    <n v="0"/>
    <n v="0"/>
    <m/>
    <m/>
    <n v="0"/>
    <n v="0"/>
    <x v="16"/>
    <x v="3"/>
    <s v="CoastTFLs"/>
    <x v="40"/>
  </r>
  <r>
    <n v="16"/>
    <n v="41"/>
    <m/>
    <m/>
    <n v="0"/>
    <n v="0"/>
    <m/>
    <m/>
    <n v="0"/>
    <n v="0"/>
    <m/>
    <m/>
    <n v="0"/>
    <n v="0"/>
    <m/>
    <m/>
    <n v="0"/>
    <n v="0"/>
    <m/>
    <m/>
    <n v="0"/>
    <n v="0"/>
    <m/>
    <m/>
    <n v="0"/>
    <n v="0"/>
    <m/>
    <m/>
    <n v="0"/>
    <n v="0"/>
    <m/>
    <m/>
    <n v="0"/>
    <n v="0"/>
    <x v="16"/>
    <x v="3"/>
    <s v="CoastTFLs"/>
    <x v="40"/>
  </r>
  <r>
    <n v="16"/>
    <n v="41"/>
    <m/>
    <m/>
    <n v="0"/>
    <n v="0"/>
    <m/>
    <m/>
    <n v="816"/>
    <n v="1840"/>
    <m/>
    <m/>
    <n v="0"/>
    <n v="3888"/>
    <m/>
    <m/>
    <n v="0"/>
    <n v="5344"/>
    <m/>
    <m/>
    <n v="128"/>
    <n v="4160"/>
    <m/>
    <m/>
    <n v="144"/>
    <n v="2080"/>
    <m/>
    <m/>
    <n v="16"/>
    <n v="112"/>
    <m/>
    <m/>
    <n v="0"/>
    <n v="0"/>
    <x v="16"/>
    <x v="3"/>
    <s v="CoastTFLs"/>
    <x v="40"/>
  </r>
  <r>
    <n v="16"/>
    <n v="41"/>
    <m/>
    <m/>
    <n v="0"/>
    <n v="0"/>
    <m/>
    <m/>
    <n v="0"/>
    <n v="0"/>
    <m/>
    <m/>
    <n v="0"/>
    <n v="0"/>
    <m/>
    <m/>
    <n v="0"/>
    <n v="0"/>
    <m/>
    <m/>
    <n v="0"/>
    <n v="0"/>
    <m/>
    <m/>
    <n v="0"/>
    <n v="0"/>
    <m/>
    <m/>
    <n v="0"/>
    <n v="0"/>
    <m/>
    <m/>
    <n v="0"/>
    <n v="0"/>
    <x v="16"/>
    <x v="3"/>
    <s v="CoastTFLs"/>
    <x v="40"/>
  </r>
  <r>
    <n v="16"/>
    <n v="41"/>
    <m/>
    <m/>
    <n v="0"/>
    <n v="0"/>
    <m/>
    <m/>
    <n v="0"/>
    <n v="0"/>
    <m/>
    <m/>
    <n v="0"/>
    <n v="1888"/>
    <m/>
    <m/>
    <n v="0"/>
    <n v="0"/>
    <m/>
    <m/>
    <n v="0"/>
    <n v="0"/>
    <m/>
    <m/>
    <n v="0"/>
    <n v="0"/>
    <m/>
    <m/>
    <n v="0"/>
    <n v="0"/>
    <m/>
    <m/>
    <n v="0"/>
    <n v="0"/>
    <x v="16"/>
    <x v="3"/>
    <s v="CoastTFLs"/>
    <x v="40"/>
  </r>
  <r>
    <n v="16"/>
    <n v="41"/>
    <m/>
    <m/>
    <n v="0"/>
    <n v="0"/>
    <m/>
    <m/>
    <n v="0"/>
    <n v="0"/>
    <m/>
    <m/>
    <n v="0"/>
    <n v="0"/>
    <m/>
    <m/>
    <n v="0"/>
    <n v="0"/>
    <m/>
    <m/>
    <n v="0"/>
    <n v="0"/>
    <m/>
    <m/>
    <n v="0"/>
    <n v="0"/>
    <m/>
    <m/>
    <n v="0"/>
    <n v="0"/>
    <m/>
    <m/>
    <n v="0"/>
    <n v="0"/>
    <x v="16"/>
    <x v="3"/>
    <s v="CoastTFLs"/>
    <x v="40"/>
  </r>
  <r>
    <n v="16"/>
    <n v="41"/>
    <m/>
    <m/>
    <n v="0"/>
    <n v="0"/>
    <m/>
    <m/>
    <n v="0"/>
    <n v="0"/>
    <m/>
    <m/>
    <n v="0"/>
    <n v="0"/>
    <m/>
    <m/>
    <n v="0"/>
    <n v="0"/>
    <m/>
    <m/>
    <n v="0"/>
    <n v="0"/>
    <m/>
    <m/>
    <n v="0"/>
    <n v="0"/>
    <m/>
    <m/>
    <n v="0"/>
    <n v="0"/>
    <m/>
    <m/>
    <n v="0"/>
    <n v="0"/>
    <x v="16"/>
    <x v="3"/>
    <s v="CoastTFLs"/>
    <x v="40"/>
  </r>
  <r>
    <n v="16"/>
    <n v="41"/>
    <m/>
    <m/>
    <n v="0"/>
    <n v="0"/>
    <m/>
    <m/>
    <n v="0"/>
    <n v="0"/>
    <m/>
    <m/>
    <n v="0"/>
    <n v="0"/>
    <m/>
    <m/>
    <n v="0"/>
    <n v="0"/>
    <m/>
    <m/>
    <n v="0"/>
    <n v="0"/>
    <m/>
    <m/>
    <n v="0"/>
    <n v="0"/>
    <m/>
    <m/>
    <n v="0"/>
    <n v="0"/>
    <m/>
    <m/>
    <n v="0"/>
    <n v="0"/>
    <x v="16"/>
    <x v="3"/>
    <s v="CoastTFLs"/>
    <x v="40"/>
  </r>
  <r>
    <n v="16"/>
    <n v="41"/>
    <m/>
    <m/>
    <n v="0"/>
    <n v="0"/>
    <m/>
    <m/>
    <n v="0"/>
    <n v="0"/>
    <m/>
    <m/>
    <n v="0"/>
    <n v="0"/>
    <m/>
    <m/>
    <n v="0"/>
    <n v="48"/>
    <m/>
    <m/>
    <n v="3728"/>
    <n v="3728"/>
    <m/>
    <m/>
    <n v="0"/>
    <n v="0"/>
    <m/>
    <m/>
    <n v="0"/>
    <n v="0"/>
    <m/>
    <m/>
    <n v="0"/>
    <n v="0"/>
    <x v="16"/>
    <x v="3"/>
    <s v="CoastTFLs"/>
    <x v="40"/>
  </r>
  <r>
    <n v="16"/>
    <n v="41"/>
    <m/>
    <m/>
    <n v="0"/>
    <n v="0"/>
    <m/>
    <m/>
    <n v="0"/>
    <n v="0"/>
    <m/>
    <m/>
    <n v="0"/>
    <n v="0"/>
    <m/>
    <m/>
    <n v="0"/>
    <n v="0"/>
    <m/>
    <m/>
    <n v="0"/>
    <n v="0"/>
    <m/>
    <m/>
    <n v="0"/>
    <n v="0"/>
    <m/>
    <m/>
    <n v="0"/>
    <n v="0"/>
    <m/>
    <m/>
    <n v="0"/>
    <n v="0"/>
    <x v="16"/>
    <x v="3"/>
    <s v="CoastTFLs"/>
    <x v="40"/>
  </r>
  <r>
    <n v="16"/>
    <n v="41"/>
    <m/>
    <m/>
    <n v="0"/>
    <n v="0"/>
    <m/>
    <m/>
    <n v="0"/>
    <n v="0"/>
    <m/>
    <m/>
    <n v="0"/>
    <n v="0"/>
    <m/>
    <m/>
    <n v="0"/>
    <n v="0"/>
    <m/>
    <m/>
    <n v="0"/>
    <n v="0"/>
    <m/>
    <m/>
    <n v="0"/>
    <n v="0"/>
    <m/>
    <m/>
    <n v="0"/>
    <n v="0"/>
    <m/>
    <m/>
    <n v="0"/>
    <n v="0"/>
    <x v="16"/>
    <x v="3"/>
    <s v="CoastTFLs"/>
    <x v="40"/>
  </r>
  <r>
    <n v="16"/>
    <n v="41"/>
    <m/>
    <m/>
    <n v="0"/>
    <n v="0"/>
    <m/>
    <m/>
    <n v="0"/>
    <n v="0"/>
    <m/>
    <m/>
    <n v="0"/>
    <n v="0"/>
    <m/>
    <m/>
    <n v="0"/>
    <n v="0"/>
    <m/>
    <m/>
    <n v="0"/>
    <n v="0"/>
    <m/>
    <m/>
    <n v="0"/>
    <n v="0"/>
    <m/>
    <m/>
    <n v="0"/>
    <n v="0"/>
    <m/>
    <m/>
    <n v="0"/>
    <n v="0"/>
    <x v="16"/>
    <x v="3"/>
    <s v="CoastTFLs"/>
    <x v="40"/>
  </r>
  <r>
    <n v="17"/>
    <n v="1"/>
    <m/>
    <m/>
    <n v="1036544"/>
    <n v="53729744"/>
    <m/>
    <m/>
    <n v="44576"/>
    <n v="47124960"/>
    <m/>
    <m/>
    <n v="65440"/>
    <n v="46161840"/>
    <m/>
    <m/>
    <n v="106880"/>
    <n v="45311872"/>
    <m/>
    <m/>
    <n v="118752"/>
    <n v="43859664"/>
    <m/>
    <m/>
    <n v="181824"/>
    <n v="42474288"/>
    <m/>
    <m/>
    <n v="24656"/>
    <n v="41737664"/>
    <m/>
    <m/>
    <n v="7456"/>
    <n v="41549520"/>
    <x v="17"/>
    <x v="0"/>
    <s v="100MileHouse"/>
    <x v="0"/>
  </r>
  <r>
    <n v="17"/>
    <n v="2"/>
    <m/>
    <m/>
    <n v="191328"/>
    <n v="6670304"/>
    <m/>
    <m/>
    <n v="27888"/>
    <n v="6921232"/>
    <m/>
    <m/>
    <n v="44128"/>
    <n v="6412848"/>
    <m/>
    <m/>
    <n v="104048"/>
    <n v="6036416"/>
    <m/>
    <m/>
    <n v="168320"/>
    <n v="5615952"/>
    <m/>
    <m/>
    <n v="234880"/>
    <n v="5218400"/>
    <m/>
    <m/>
    <n v="159328"/>
    <n v="3278256"/>
    <m/>
    <m/>
    <n v="112464"/>
    <n v="2756608"/>
    <x v="17"/>
    <x v="0"/>
    <s v="Arrow"/>
    <x v="1"/>
  </r>
  <r>
    <n v="17"/>
    <n v="3"/>
    <m/>
    <m/>
    <n v="0"/>
    <n v="0"/>
    <m/>
    <m/>
    <n v="0"/>
    <n v="0"/>
    <m/>
    <m/>
    <n v="0"/>
    <n v="0"/>
    <m/>
    <m/>
    <n v="0"/>
    <n v="0"/>
    <m/>
    <m/>
    <n v="0"/>
    <n v="0"/>
    <m/>
    <m/>
    <n v="0"/>
    <n v="0"/>
    <m/>
    <m/>
    <n v="0"/>
    <n v="0"/>
    <m/>
    <m/>
    <n v="0"/>
    <n v="0"/>
    <x v="17"/>
    <x v="1"/>
    <s v="Arrowsmith"/>
    <x v="2"/>
  </r>
  <r>
    <n v="17"/>
    <n v="4"/>
    <m/>
    <m/>
    <n v="571408"/>
    <n v="11272080"/>
    <m/>
    <m/>
    <n v="67968"/>
    <n v="11860224"/>
    <m/>
    <m/>
    <n v="207616"/>
    <n v="10882720"/>
    <m/>
    <m/>
    <n v="346576"/>
    <n v="10270192"/>
    <m/>
    <m/>
    <n v="537280"/>
    <n v="9140576"/>
    <m/>
    <m/>
    <n v="797296"/>
    <n v="8421232"/>
    <m/>
    <m/>
    <n v="504112"/>
    <n v="2440048"/>
    <m/>
    <m/>
    <n v="192848"/>
    <n v="1519312"/>
    <x v="17"/>
    <x v="0"/>
    <s v="Boundary"/>
    <x v="3"/>
  </r>
  <r>
    <n v="17"/>
    <n v="5"/>
    <m/>
    <m/>
    <n v="515504"/>
    <n v="10329888"/>
    <m/>
    <m/>
    <n v="45280"/>
    <n v="11010288"/>
    <m/>
    <m/>
    <n v="91984"/>
    <n v="10690032"/>
    <m/>
    <m/>
    <n v="151312"/>
    <n v="10304224"/>
    <m/>
    <m/>
    <n v="260768"/>
    <n v="9614096"/>
    <m/>
    <m/>
    <n v="267664"/>
    <n v="9308944"/>
    <m/>
    <m/>
    <n v="262336"/>
    <n v="8473520"/>
    <m/>
    <m/>
    <n v="234640"/>
    <n v="7874864"/>
    <x v="17"/>
    <x v="0"/>
    <s v="Bulkley"/>
    <x v="4"/>
  </r>
  <r>
    <n v="17"/>
    <n v="6"/>
    <m/>
    <m/>
    <n v="87728"/>
    <n v="708048"/>
    <m/>
    <m/>
    <n v="0"/>
    <n v="352"/>
    <m/>
    <m/>
    <n v="0"/>
    <n v="352"/>
    <m/>
    <m/>
    <n v="0"/>
    <n v="352"/>
    <m/>
    <m/>
    <n v="0"/>
    <n v="352"/>
    <m/>
    <m/>
    <n v="1584"/>
    <n v="17248"/>
    <m/>
    <m/>
    <n v="40864"/>
    <n v="75200"/>
    <m/>
    <m/>
    <n v="43568"/>
    <n v="74928"/>
    <x v="17"/>
    <x v="1"/>
    <s v="Cassiar"/>
    <x v="5"/>
  </r>
  <r>
    <n v="17"/>
    <n v="7"/>
    <m/>
    <m/>
    <n v="55120"/>
    <n v="331568"/>
    <m/>
    <m/>
    <n v="44752"/>
    <n v="407264"/>
    <m/>
    <m/>
    <n v="53616"/>
    <n v="327600"/>
    <m/>
    <m/>
    <n v="52368"/>
    <n v="262640"/>
    <m/>
    <m/>
    <n v="58512"/>
    <n v="256992"/>
    <m/>
    <m/>
    <n v="55840"/>
    <n v="220336"/>
    <m/>
    <m/>
    <n v="15360"/>
    <n v="45872"/>
    <m/>
    <m/>
    <n v="13760"/>
    <n v="52384"/>
    <x v="17"/>
    <x v="1"/>
    <s v="Cranberry"/>
    <x v="6"/>
  </r>
  <r>
    <n v="17"/>
    <n v="8"/>
    <m/>
    <m/>
    <n v="1013120"/>
    <n v="23521312"/>
    <m/>
    <m/>
    <n v="197072"/>
    <n v="23002960"/>
    <m/>
    <m/>
    <n v="600880"/>
    <n v="21366960"/>
    <m/>
    <m/>
    <n v="1039680"/>
    <n v="19632864"/>
    <m/>
    <m/>
    <n v="1330816"/>
    <n v="17001712"/>
    <m/>
    <m/>
    <n v="1613056"/>
    <n v="14270768"/>
    <m/>
    <m/>
    <n v="699904"/>
    <n v="6751952"/>
    <m/>
    <m/>
    <n v="326464"/>
    <n v="4799920"/>
    <x v="17"/>
    <x v="0"/>
    <s v="Cranbrook"/>
    <x v="7"/>
  </r>
  <r>
    <n v="17"/>
    <n v="9"/>
    <m/>
    <m/>
    <n v="543232"/>
    <n v="8336480"/>
    <m/>
    <m/>
    <n v="442176"/>
    <n v="25363504"/>
    <m/>
    <m/>
    <n v="812128"/>
    <n v="23985888"/>
    <m/>
    <m/>
    <n v="243344"/>
    <n v="23904208"/>
    <m/>
    <m/>
    <n v="618640"/>
    <n v="21908400"/>
    <m/>
    <m/>
    <n v="508576"/>
    <n v="21522080"/>
    <m/>
    <m/>
    <n v="413696"/>
    <n v="20316528"/>
    <m/>
    <m/>
    <n v="500160"/>
    <n v="16420144"/>
    <x v="17"/>
    <x v="0"/>
    <s v="DawsonCreek"/>
    <x v="8"/>
  </r>
  <r>
    <n v="17"/>
    <n v="10"/>
    <m/>
    <m/>
    <n v="0"/>
    <n v="0"/>
    <m/>
    <m/>
    <n v="0"/>
    <n v="0"/>
    <m/>
    <m/>
    <n v="0"/>
    <n v="0"/>
    <m/>
    <m/>
    <n v="0"/>
    <n v="0"/>
    <m/>
    <m/>
    <n v="0"/>
    <n v="0"/>
    <m/>
    <m/>
    <n v="144"/>
    <n v="8224"/>
    <m/>
    <m/>
    <n v="7632"/>
    <n v="57568"/>
    <m/>
    <m/>
    <n v="165040"/>
    <n v="646960"/>
    <x v="17"/>
    <x v="1"/>
    <s v="FortNelson"/>
    <x v="9"/>
  </r>
  <r>
    <n v="17"/>
    <n v="11"/>
    <m/>
    <m/>
    <n v="12768"/>
    <n v="180384"/>
    <m/>
    <m/>
    <n v="5088"/>
    <n v="480144"/>
    <m/>
    <m/>
    <n v="11152"/>
    <n v="456032"/>
    <m/>
    <m/>
    <n v="10208"/>
    <n v="456864"/>
    <m/>
    <m/>
    <n v="8176"/>
    <n v="427824"/>
    <m/>
    <m/>
    <n v="16768"/>
    <n v="407408"/>
    <m/>
    <m/>
    <n v="12560"/>
    <n v="295056"/>
    <m/>
    <m/>
    <n v="4416"/>
    <n v="246880"/>
    <x v="17"/>
    <x v="1"/>
    <s v="Fraser"/>
    <x v="10"/>
  </r>
  <r>
    <n v="17"/>
    <n v="12"/>
    <m/>
    <m/>
    <n v="2461216"/>
    <n v="95058720"/>
    <m/>
    <m/>
    <n v="144800"/>
    <n v="97661008"/>
    <m/>
    <m/>
    <n v="511968"/>
    <n v="90809072"/>
    <m/>
    <m/>
    <n v="586080"/>
    <n v="89786528"/>
    <m/>
    <m/>
    <n v="1320992"/>
    <n v="79805968"/>
    <m/>
    <m/>
    <n v="913808"/>
    <n v="80178704"/>
    <m/>
    <m/>
    <n v="378208"/>
    <n v="79523520"/>
    <m/>
    <m/>
    <n v="355008"/>
    <n v="78482400"/>
    <x v="17"/>
    <x v="0"/>
    <s v="FtStJames"/>
    <x v="11"/>
  </r>
  <r>
    <n v="17"/>
    <n v="13"/>
    <m/>
    <m/>
    <n v="183200"/>
    <n v="2171632"/>
    <m/>
    <m/>
    <n v="531248"/>
    <n v="13902800"/>
    <m/>
    <m/>
    <n v="922384"/>
    <n v="13223632"/>
    <m/>
    <m/>
    <n v="1267312"/>
    <n v="18219376"/>
    <m/>
    <m/>
    <n v="1927104"/>
    <n v="21716512"/>
    <m/>
    <m/>
    <n v="1461968"/>
    <n v="25434272"/>
    <m/>
    <m/>
    <n v="419024"/>
    <n v="14890176"/>
    <m/>
    <m/>
    <n v="691536"/>
    <n v="17333312"/>
    <x v="17"/>
    <x v="1"/>
    <s v="FtStJohn"/>
    <x v="12"/>
  </r>
  <r>
    <n v="17"/>
    <n v="14"/>
    <m/>
    <m/>
    <n v="161680"/>
    <n v="3954368"/>
    <m/>
    <m/>
    <n v="20224"/>
    <n v="4076848"/>
    <m/>
    <m/>
    <n v="38800"/>
    <n v="3718016"/>
    <m/>
    <m/>
    <n v="115984"/>
    <n v="3338512"/>
    <m/>
    <m/>
    <n v="145040"/>
    <n v="3052704"/>
    <m/>
    <m/>
    <n v="233856"/>
    <n v="2752048"/>
    <m/>
    <m/>
    <n v="99040"/>
    <n v="1514304"/>
    <m/>
    <m/>
    <n v="42304"/>
    <n v="1197168"/>
    <x v="17"/>
    <x v="0"/>
    <s v="Golden"/>
    <x v="13"/>
  </r>
  <r>
    <n v="17"/>
    <n v="15"/>
    <m/>
    <m/>
    <n v="350848"/>
    <n v="8752464"/>
    <m/>
    <m/>
    <n v="44832"/>
    <n v="8704688"/>
    <m/>
    <m/>
    <n v="117728"/>
    <n v="7905568"/>
    <m/>
    <m/>
    <n v="168880"/>
    <n v="7287504"/>
    <m/>
    <m/>
    <n v="306880"/>
    <n v="6625984"/>
    <m/>
    <m/>
    <n v="385568"/>
    <n v="5706288"/>
    <m/>
    <m/>
    <n v="359280"/>
    <n v="3753072"/>
    <m/>
    <m/>
    <n v="171040"/>
    <n v="2602880"/>
    <x v="17"/>
    <x v="0"/>
    <s v="Invermere"/>
    <x v="14"/>
  </r>
  <r>
    <n v="17"/>
    <n v="16"/>
    <m/>
    <m/>
    <n v="1984"/>
    <n v="21696"/>
    <m/>
    <m/>
    <n v="20240"/>
    <n v="102288"/>
    <m/>
    <m/>
    <n v="35600"/>
    <n v="150048"/>
    <m/>
    <m/>
    <n v="21376"/>
    <n v="83088"/>
    <m/>
    <m/>
    <n v="25040"/>
    <n v="211216"/>
    <m/>
    <m/>
    <n v="30400"/>
    <n v="187296"/>
    <m/>
    <m/>
    <n v="11984"/>
    <n v="111808"/>
    <m/>
    <m/>
    <n v="13936"/>
    <n v="123312"/>
    <x v="17"/>
    <x v="1"/>
    <s v="Kalum"/>
    <x v="15"/>
  </r>
  <r>
    <n v="17"/>
    <n v="17"/>
    <m/>
    <m/>
    <n v="1469312"/>
    <n v="48760272"/>
    <m/>
    <m/>
    <n v="142512"/>
    <n v="46412304"/>
    <m/>
    <m/>
    <n v="185488"/>
    <n v="45126128"/>
    <m/>
    <m/>
    <n v="261152"/>
    <n v="43038464"/>
    <m/>
    <m/>
    <n v="475520"/>
    <n v="39366912"/>
    <m/>
    <m/>
    <n v="920240"/>
    <n v="35681632"/>
    <m/>
    <m/>
    <n v="274528"/>
    <n v="29901664"/>
    <m/>
    <m/>
    <n v="59360"/>
    <n v="29048096"/>
    <x v="17"/>
    <x v="0"/>
    <s v="Kamloops"/>
    <x v="16"/>
  </r>
  <r>
    <n v="17"/>
    <n v="18"/>
    <m/>
    <m/>
    <n v="0"/>
    <n v="0"/>
    <m/>
    <m/>
    <n v="0"/>
    <n v="0"/>
    <m/>
    <m/>
    <n v="0"/>
    <n v="0"/>
    <m/>
    <m/>
    <n v="0"/>
    <n v="0"/>
    <m/>
    <m/>
    <n v="0"/>
    <n v="32"/>
    <m/>
    <m/>
    <n v="0"/>
    <n v="0"/>
    <m/>
    <m/>
    <n v="0"/>
    <n v="0"/>
    <m/>
    <m/>
    <n v="0"/>
    <n v="0"/>
    <x v="17"/>
    <x v="1"/>
    <s v="Kingcome"/>
    <x v="17"/>
  </r>
  <r>
    <n v="17"/>
    <n v="19"/>
    <m/>
    <m/>
    <n v="203008"/>
    <n v="1453040"/>
    <m/>
    <m/>
    <n v="82432"/>
    <n v="2262768"/>
    <m/>
    <m/>
    <n v="135952"/>
    <n v="2044784"/>
    <m/>
    <m/>
    <n v="154576"/>
    <n v="1918320"/>
    <m/>
    <m/>
    <n v="189584"/>
    <n v="1747312"/>
    <m/>
    <m/>
    <n v="220896"/>
    <n v="1655344"/>
    <m/>
    <m/>
    <n v="162832"/>
    <n v="1120384"/>
    <m/>
    <m/>
    <n v="158624"/>
    <n v="1076000"/>
    <x v="17"/>
    <x v="1"/>
    <s v="Kispiox"/>
    <x v="18"/>
  </r>
  <r>
    <n v="17"/>
    <n v="20"/>
    <m/>
    <m/>
    <n v="447392"/>
    <n v="9978176"/>
    <m/>
    <m/>
    <n v="49760"/>
    <n v="10541872"/>
    <m/>
    <m/>
    <n v="133248"/>
    <n v="9808688"/>
    <m/>
    <m/>
    <n v="278064"/>
    <n v="9030800"/>
    <m/>
    <m/>
    <n v="433680"/>
    <n v="8112336"/>
    <m/>
    <m/>
    <n v="615200"/>
    <n v="7024800"/>
    <m/>
    <m/>
    <n v="223904"/>
    <n v="3365392"/>
    <m/>
    <m/>
    <n v="107792"/>
    <n v="2761680"/>
    <x v="17"/>
    <x v="0"/>
    <s v="KootenayLake"/>
    <x v="19"/>
  </r>
  <r>
    <n v="17"/>
    <n v="21"/>
    <m/>
    <m/>
    <n v="992096"/>
    <n v="61777824"/>
    <m/>
    <m/>
    <n v="50064"/>
    <n v="60046688"/>
    <m/>
    <m/>
    <n v="56832"/>
    <n v="58189200"/>
    <m/>
    <m/>
    <n v="73216"/>
    <n v="57186096"/>
    <m/>
    <m/>
    <n v="80048"/>
    <n v="53437360"/>
    <m/>
    <m/>
    <n v="57264"/>
    <n v="53942096"/>
    <m/>
    <m/>
    <n v="19344"/>
    <n v="54459168"/>
    <m/>
    <m/>
    <n v="16384"/>
    <n v="54093984"/>
    <x v="17"/>
    <x v="0"/>
    <s v="Lakes"/>
    <x v="20"/>
  </r>
  <r>
    <n v="17"/>
    <n v="22"/>
    <m/>
    <m/>
    <n v="574848"/>
    <n v="11911376"/>
    <m/>
    <m/>
    <n v="75824"/>
    <n v="15625808"/>
    <m/>
    <m/>
    <n v="146128"/>
    <n v="15633440"/>
    <m/>
    <m/>
    <n v="144512"/>
    <n v="15232592"/>
    <m/>
    <m/>
    <n v="322064"/>
    <n v="13314912"/>
    <m/>
    <m/>
    <n v="431008"/>
    <n v="11211840"/>
    <m/>
    <m/>
    <n v="400304"/>
    <n v="7261968"/>
    <m/>
    <m/>
    <n v="103568"/>
    <n v="5504688"/>
    <x v="17"/>
    <x v="0"/>
    <s v="Lillooet"/>
    <x v="21"/>
  </r>
  <r>
    <n v="17"/>
    <n v="23"/>
    <m/>
    <m/>
    <n v="3938768"/>
    <n v="62242000"/>
    <m/>
    <m/>
    <n v="1078704"/>
    <n v="89736784"/>
    <m/>
    <m/>
    <n v="1818800"/>
    <n v="84985920"/>
    <m/>
    <m/>
    <n v="1892832"/>
    <n v="82957552"/>
    <m/>
    <m/>
    <n v="2809776"/>
    <n v="75076688"/>
    <m/>
    <m/>
    <n v="906464"/>
    <n v="82116592"/>
    <m/>
    <m/>
    <n v="594688"/>
    <n v="85929712"/>
    <m/>
    <m/>
    <n v="640432"/>
    <n v="77749552"/>
    <x v="17"/>
    <x v="0"/>
    <s v="Mackenzie"/>
    <x v="22"/>
  </r>
  <r>
    <n v="17"/>
    <n v="24"/>
    <m/>
    <m/>
    <n v="1910240"/>
    <n v="54803760"/>
    <m/>
    <m/>
    <n v="176448"/>
    <n v="51803088"/>
    <m/>
    <m/>
    <n v="366096"/>
    <n v="50012288"/>
    <m/>
    <m/>
    <n v="361680"/>
    <n v="48254416"/>
    <m/>
    <m/>
    <n v="894944"/>
    <n v="41602704"/>
    <m/>
    <m/>
    <n v="965712"/>
    <n v="35261280"/>
    <m/>
    <m/>
    <n v="1070544"/>
    <n v="24586320"/>
    <m/>
    <m/>
    <n v="151488"/>
    <n v="18453104"/>
    <x v="17"/>
    <x v="0"/>
    <s v="Merritt"/>
    <x v="23"/>
  </r>
  <r>
    <n v="17"/>
    <n v="25"/>
    <m/>
    <m/>
    <n v="0"/>
    <n v="0"/>
    <m/>
    <m/>
    <n v="1456"/>
    <n v="42720"/>
    <m/>
    <m/>
    <n v="1872"/>
    <n v="42176"/>
    <m/>
    <m/>
    <n v="3424"/>
    <n v="42016"/>
    <m/>
    <m/>
    <n v="9472"/>
    <n v="67184"/>
    <m/>
    <m/>
    <n v="5392"/>
    <n v="37168"/>
    <m/>
    <m/>
    <n v="576"/>
    <n v="22976"/>
    <m/>
    <m/>
    <n v="32"/>
    <n v="29728"/>
    <x v="17"/>
    <x v="1"/>
    <s v="MidCoast"/>
    <x v="24"/>
  </r>
  <r>
    <n v="17"/>
    <n v="26"/>
    <m/>
    <m/>
    <n v="1490736"/>
    <n v="46153968"/>
    <m/>
    <m/>
    <n v="54592"/>
    <n v="46608224"/>
    <m/>
    <m/>
    <n v="150320"/>
    <n v="44315648"/>
    <m/>
    <m/>
    <n v="221744"/>
    <n v="41704272"/>
    <m/>
    <m/>
    <n v="192144"/>
    <n v="39748144"/>
    <m/>
    <m/>
    <n v="270160"/>
    <n v="37134576"/>
    <m/>
    <m/>
    <n v="311616"/>
    <n v="35913136"/>
    <m/>
    <m/>
    <n v="277952"/>
    <n v="35052896"/>
    <x v="17"/>
    <x v="0"/>
    <s v="Morice"/>
    <x v="25"/>
  </r>
  <r>
    <n v="17"/>
    <n v="27"/>
    <m/>
    <m/>
    <n v="105760"/>
    <n v="579552"/>
    <m/>
    <m/>
    <n v="46720"/>
    <n v="541392"/>
    <m/>
    <m/>
    <n v="107648"/>
    <n v="434160"/>
    <m/>
    <m/>
    <n v="110032"/>
    <n v="335776"/>
    <m/>
    <m/>
    <n v="88128"/>
    <n v="295536"/>
    <m/>
    <m/>
    <n v="89984"/>
    <n v="262016"/>
    <m/>
    <m/>
    <n v="23872"/>
    <n v="72224"/>
    <m/>
    <m/>
    <n v="16992"/>
    <n v="45136"/>
    <x v="17"/>
    <x v="1"/>
    <s v="Nass"/>
    <x v="26"/>
  </r>
  <r>
    <n v="17"/>
    <n v="28"/>
    <m/>
    <m/>
    <n v="0"/>
    <n v="0"/>
    <m/>
    <m/>
    <n v="0"/>
    <n v="0"/>
    <m/>
    <m/>
    <n v="0"/>
    <n v="0"/>
    <m/>
    <m/>
    <n v="0"/>
    <n v="0"/>
    <m/>
    <m/>
    <n v="0"/>
    <n v="0"/>
    <m/>
    <m/>
    <n v="0"/>
    <n v="0"/>
    <m/>
    <m/>
    <n v="0"/>
    <n v="0"/>
    <m/>
    <m/>
    <n v="0"/>
    <n v="0"/>
    <x v="17"/>
    <x v="1"/>
    <s v="NorthCoast"/>
    <x v="27"/>
  </r>
  <r>
    <n v="17"/>
    <n v="29"/>
    <m/>
    <m/>
    <n v="1941776"/>
    <n v="45343792"/>
    <m/>
    <m/>
    <n v="246816"/>
    <n v="44049104"/>
    <m/>
    <m/>
    <n v="519168"/>
    <n v="41476864"/>
    <m/>
    <m/>
    <n v="673440"/>
    <n v="39322592"/>
    <m/>
    <m/>
    <n v="1260544"/>
    <n v="33435888"/>
    <m/>
    <m/>
    <n v="1784816"/>
    <n v="29114960"/>
    <m/>
    <m/>
    <n v="1269856"/>
    <n v="16150288"/>
    <m/>
    <m/>
    <n v="466448"/>
    <n v="11636960"/>
    <x v="17"/>
    <x v="0"/>
    <s v="Okanagan"/>
    <x v="28"/>
  </r>
  <r>
    <n v="17"/>
    <n v="30"/>
    <m/>
    <m/>
    <n v="1153360"/>
    <n v="69925168"/>
    <m/>
    <m/>
    <n v="59232"/>
    <n v="60107504"/>
    <m/>
    <m/>
    <n v="91088"/>
    <n v="56109376"/>
    <m/>
    <m/>
    <n v="165472"/>
    <n v="53998256"/>
    <m/>
    <m/>
    <n v="267792"/>
    <n v="48953312"/>
    <m/>
    <m/>
    <n v="224880"/>
    <n v="48456000"/>
    <m/>
    <m/>
    <n v="42816"/>
    <n v="49486272"/>
    <m/>
    <m/>
    <n v="13920"/>
    <n v="49146768"/>
    <x v="17"/>
    <x v="0"/>
    <s v="PrinceGeorge"/>
    <x v="29"/>
  </r>
  <r>
    <n v="17"/>
    <n v="31"/>
    <m/>
    <m/>
    <n v="0"/>
    <n v="0"/>
    <m/>
    <m/>
    <n v="0"/>
    <n v="0"/>
    <m/>
    <m/>
    <n v="0"/>
    <n v="0"/>
    <m/>
    <m/>
    <n v="0"/>
    <n v="0"/>
    <m/>
    <m/>
    <n v="0"/>
    <n v="0"/>
    <m/>
    <m/>
    <n v="0"/>
    <n v="0"/>
    <m/>
    <m/>
    <n v="0"/>
    <n v="0"/>
    <m/>
    <m/>
    <n v="0"/>
    <n v="0"/>
    <x v="17"/>
    <x v="1"/>
    <s v="QueenCharlotte"/>
    <x v="30"/>
  </r>
  <r>
    <n v="17"/>
    <n v="32"/>
    <m/>
    <m/>
    <n v="873008"/>
    <n v="103209632"/>
    <m/>
    <m/>
    <n v="14896"/>
    <n v="92077408"/>
    <m/>
    <m/>
    <n v="24096"/>
    <n v="91421200"/>
    <m/>
    <m/>
    <n v="25376"/>
    <n v="91394128"/>
    <m/>
    <m/>
    <n v="28656"/>
    <n v="89841120"/>
    <m/>
    <m/>
    <n v="36880"/>
    <n v="89870080"/>
    <m/>
    <m/>
    <n v="992"/>
    <n v="89755136"/>
    <m/>
    <m/>
    <n v="1552"/>
    <n v="89680560"/>
    <x v="17"/>
    <x v="0"/>
    <s v="Quesnel"/>
    <x v="31"/>
  </r>
  <r>
    <n v="17"/>
    <n v="33"/>
    <m/>
    <m/>
    <n v="13744"/>
    <n v="77264"/>
    <m/>
    <m/>
    <n v="3680"/>
    <n v="145264"/>
    <m/>
    <m/>
    <n v="7632"/>
    <n v="135616"/>
    <m/>
    <m/>
    <n v="8992"/>
    <n v="122720"/>
    <m/>
    <m/>
    <n v="6976"/>
    <n v="103280"/>
    <m/>
    <m/>
    <n v="10576"/>
    <n v="86160"/>
    <m/>
    <m/>
    <n v="2672"/>
    <n v="25712"/>
    <m/>
    <m/>
    <n v="2160"/>
    <n v="19728"/>
    <x v="17"/>
    <x v="1"/>
    <s v="Revelstoke"/>
    <x v="32"/>
  </r>
  <r>
    <n v="17"/>
    <n v="34"/>
    <m/>
    <m/>
    <n v="200960"/>
    <n v="5068064"/>
    <m/>
    <m/>
    <n v="18656"/>
    <n v="4994320"/>
    <m/>
    <m/>
    <n v="57856"/>
    <n v="4684096"/>
    <m/>
    <m/>
    <n v="69632"/>
    <n v="4423232"/>
    <m/>
    <m/>
    <n v="107760"/>
    <n v="3986992"/>
    <m/>
    <m/>
    <n v="112944"/>
    <n v="3627120"/>
    <m/>
    <m/>
    <n v="42752"/>
    <n v="2864720"/>
    <m/>
    <m/>
    <n v="37504"/>
    <n v="3171408"/>
    <x v="17"/>
    <x v="0"/>
    <s v="RobsonValley"/>
    <x v="33"/>
  </r>
  <r>
    <n v="17"/>
    <n v="35"/>
    <m/>
    <m/>
    <n v="2528"/>
    <n v="53104"/>
    <m/>
    <m/>
    <n v="8832"/>
    <n v="490208"/>
    <m/>
    <m/>
    <n v="6432"/>
    <n v="523248"/>
    <m/>
    <m/>
    <n v="13040"/>
    <n v="503696"/>
    <m/>
    <m/>
    <n v="14896"/>
    <n v="448448"/>
    <m/>
    <m/>
    <n v="15456"/>
    <n v="433712"/>
    <m/>
    <m/>
    <n v="7232"/>
    <n v="331088"/>
    <m/>
    <m/>
    <n v="7712"/>
    <n v="319344"/>
    <x v="17"/>
    <x v="1"/>
    <s v="Soo"/>
    <x v="34"/>
  </r>
  <r>
    <n v="17"/>
    <n v="36"/>
    <m/>
    <m/>
    <n v="0"/>
    <n v="0"/>
    <m/>
    <m/>
    <n v="0"/>
    <n v="0"/>
    <m/>
    <m/>
    <n v="0"/>
    <n v="0"/>
    <m/>
    <m/>
    <n v="0"/>
    <n v="0"/>
    <m/>
    <m/>
    <n v="0"/>
    <n v="0"/>
    <m/>
    <m/>
    <n v="0"/>
    <n v="512"/>
    <m/>
    <m/>
    <n v="0"/>
    <n v="0"/>
    <m/>
    <m/>
    <n v="0"/>
    <n v="16"/>
    <x v="17"/>
    <x v="1"/>
    <s v="Strathcona"/>
    <x v="35"/>
  </r>
  <r>
    <n v="17"/>
    <n v="37"/>
    <m/>
    <m/>
    <n v="0"/>
    <n v="0"/>
    <m/>
    <m/>
    <n v="2656"/>
    <n v="12960"/>
    <m/>
    <m/>
    <n v="2192"/>
    <n v="17632"/>
    <m/>
    <m/>
    <n v="6848"/>
    <n v="28640"/>
    <m/>
    <m/>
    <n v="7920"/>
    <n v="38128"/>
    <m/>
    <m/>
    <n v="5744"/>
    <n v="21264"/>
    <m/>
    <m/>
    <n v="4624"/>
    <n v="10160"/>
    <m/>
    <m/>
    <n v="2304"/>
    <n v="8352"/>
    <x v="17"/>
    <x v="1"/>
    <s v="SunshineCoast"/>
    <x v="36"/>
  </r>
  <r>
    <n v="17"/>
    <n v="38"/>
    <m/>
    <m/>
    <n v="962480"/>
    <n v="89839600"/>
    <m/>
    <m/>
    <n v="13408"/>
    <n v="79340464"/>
    <m/>
    <m/>
    <n v="29760"/>
    <n v="75521392"/>
    <m/>
    <m/>
    <n v="61632"/>
    <n v="74751952"/>
    <m/>
    <m/>
    <n v="49872"/>
    <n v="70663712"/>
    <m/>
    <m/>
    <n v="31616"/>
    <n v="71071056"/>
    <m/>
    <m/>
    <n v="1968"/>
    <n v="71630656"/>
    <m/>
    <m/>
    <n v="1472"/>
    <n v="71341744"/>
    <x v="17"/>
    <x v="0"/>
    <s v="Vanderhoof"/>
    <x v="37"/>
  </r>
  <r>
    <n v="17"/>
    <n v="39"/>
    <m/>
    <m/>
    <n v="2177408"/>
    <n v="125874768"/>
    <m/>
    <m/>
    <n v="149712"/>
    <n v="113880416"/>
    <m/>
    <m/>
    <n v="180336"/>
    <n v="111353312"/>
    <m/>
    <m/>
    <n v="171856"/>
    <n v="111716144"/>
    <m/>
    <m/>
    <n v="448496"/>
    <n v="96107856"/>
    <m/>
    <m/>
    <n v="496160"/>
    <n v="91616240"/>
    <m/>
    <m/>
    <n v="99984"/>
    <n v="87256128"/>
    <m/>
    <m/>
    <n v="43920"/>
    <n v="86566608"/>
    <x v="17"/>
    <x v="0"/>
    <s v="WilliamsLake"/>
    <x v="38"/>
  </r>
  <r>
    <n v="17"/>
    <n v="40"/>
    <m/>
    <m/>
    <n v="9904"/>
    <n v="1747840"/>
    <m/>
    <m/>
    <n v="112"/>
    <n v="1664624"/>
    <m/>
    <m/>
    <n v="96"/>
    <n v="1581744"/>
    <m/>
    <m/>
    <n v="32"/>
    <n v="1560448"/>
    <m/>
    <m/>
    <n v="592"/>
    <n v="1513568"/>
    <m/>
    <m/>
    <n v="1872"/>
    <n v="1556896"/>
    <m/>
    <m/>
    <n v="0"/>
    <n v="1554352"/>
    <m/>
    <m/>
    <n v="0"/>
    <n v="1450976"/>
    <x v="17"/>
    <x v="2"/>
    <s v="InteriorTFLs"/>
    <x v="39"/>
  </r>
  <r>
    <n v="17"/>
    <n v="40"/>
    <m/>
    <m/>
    <n v="0"/>
    <n v="1136"/>
    <m/>
    <m/>
    <n v="3552"/>
    <n v="24304"/>
    <m/>
    <m/>
    <n v="0"/>
    <n v="13968"/>
    <m/>
    <m/>
    <n v="3664"/>
    <n v="23792"/>
    <m/>
    <m/>
    <n v="16"/>
    <n v="20992"/>
    <m/>
    <m/>
    <n v="5280"/>
    <n v="26224"/>
    <m/>
    <m/>
    <n v="208"/>
    <n v="6144"/>
    <m/>
    <m/>
    <n v="0"/>
    <n v="4128"/>
    <x v="17"/>
    <x v="2"/>
    <s v="InteriorTFLs"/>
    <x v="39"/>
  </r>
  <r>
    <n v="17"/>
    <n v="40"/>
    <m/>
    <m/>
    <n v="0"/>
    <n v="48"/>
    <m/>
    <m/>
    <n v="0"/>
    <n v="896"/>
    <m/>
    <m/>
    <n v="96"/>
    <n v="352"/>
    <m/>
    <m/>
    <n v="128"/>
    <n v="848"/>
    <m/>
    <m/>
    <n v="80"/>
    <n v="688"/>
    <m/>
    <m/>
    <n v="128"/>
    <n v="1216"/>
    <m/>
    <m/>
    <n v="16"/>
    <n v="272"/>
    <m/>
    <m/>
    <n v="0"/>
    <n v="176"/>
    <x v="17"/>
    <x v="2"/>
    <s v="InteriorTFLs"/>
    <x v="39"/>
  </r>
  <r>
    <n v="17"/>
    <n v="40"/>
    <m/>
    <m/>
    <n v="29328"/>
    <n v="3501936"/>
    <m/>
    <m/>
    <n v="2240"/>
    <n v="3442240"/>
    <m/>
    <m/>
    <n v="9120"/>
    <n v="3214272"/>
    <m/>
    <m/>
    <n v="3696"/>
    <n v="3160384"/>
    <m/>
    <m/>
    <n v="1840"/>
    <n v="2802080"/>
    <m/>
    <m/>
    <n v="912"/>
    <n v="2891152"/>
    <m/>
    <m/>
    <n v="16"/>
    <n v="2898352"/>
    <m/>
    <m/>
    <n v="16"/>
    <n v="2816256"/>
    <x v="17"/>
    <x v="2"/>
    <s v="InteriorTFLs"/>
    <x v="39"/>
  </r>
  <r>
    <n v="17"/>
    <n v="40"/>
    <m/>
    <m/>
    <n v="105984"/>
    <n v="15345856"/>
    <m/>
    <m/>
    <n v="1968"/>
    <n v="15214848"/>
    <m/>
    <m/>
    <n v="17584"/>
    <n v="14604128"/>
    <m/>
    <m/>
    <n v="22672"/>
    <n v="14109152"/>
    <m/>
    <m/>
    <n v="23920"/>
    <n v="13327008"/>
    <m/>
    <m/>
    <n v="16960"/>
    <n v="13442816"/>
    <m/>
    <m/>
    <n v="768"/>
    <n v="13298048"/>
    <m/>
    <m/>
    <n v="64"/>
    <n v="12971840"/>
    <x v="17"/>
    <x v="2"/>
    <s v="InteriorTFLs"/>
    <x v="39"/>
  </r>
  <r>
    <n v="17"/>
    <n v="40"/>
    <m/>
    <m/>
    <n v="50016"/>
    <n v="2419392"/>
    <m/>
    <m/>
    <n v="6832"/>
    <n v="2366080"/>
    <m/>
    <m/>
    <n v="6224"/>
    <n v="2135360"/>
    <m/>
    <m/>
    <n v="11680"/>
    <n v="1959936"/>
    <m/>
    <m/>
    <n v="18208"/>
    <n v="1761200"/>
    <m/>
    <m/>
    <n v="24736"/>
    <n v="1715680"/>
    <m/>
    <m/>
    <n v="496"/>
    <n v="1538880"/>
    <m/>
    <m/>
    <n v="112"/>
    <n v="1450512"/>
    <x v="17"/>
    <x v="2"/>
    <s v="InteriorTFLs"/>
    <x v="39"/>
  </r>
  <r>
    <n v="17"/>
    <n v="40"/>
    <m/>
    <m/>
    <n v="11696"/>
    <n v="103680"/>
    <m/>
    <m/>
    <n v="2576"/>
    <n v="135792"/>
    <m/>
    <m/>
    <n v="3728"/>
    <n v="127968"/>
    <m/>
    <m/>
    <n v="3680"/>
    <n v="121152"/>
    <m/>
    <m/>
    <n v="4672"/>
    <n v="130048"/>
    <m/>
    <m/>
    <n v="14080"/>
    <n v="108928"/>
    <m/>
    <m/>
    <n v="7488"/>
    <n v="61472"/>
    <m/>
    <m/>
    <n v="160"/>
    <n v="52864"/>
    <x v="17"/>
    <x v="2"/>
    <s v="InteriorTFLs"/>
    <x v="39"/>
  </r>
  <r>
    <n v="17"/>
    <n v="40"/>
    <m/>
    <m/>
    <n v="28880"/>
    <n v="1290016"/>
    <m/>
    <m/>
    <n v="7296"/>
    <n v="1040416"/>
    <m/>
    <m/>
    <n v="7600"/>
    <n v="1053680"/>
    <m/>
    <m/>
    <n v="17824"/>
    <n v="967488"/>
    <m/>
    <m/>
    <n v="18416"/>
    <n v="891008"/>
    <m/>
    <m/>
    <n v="14016"/>
    <n v="834768"/>
    <m/>
    <m/>
    <n v="5328"/>
    <n v="818320"/>
    <m/>
    <m/>
    <n v="960"/>
    <n v="756176"/>
    <x v="17"/>
    <x v="2"/>
    <s v="InteriorTFLs"/>
    <x v="39"/>
  </r>
  <r>
    <n v="17"/>
    <n v="40"/>
    <m/>
    <m/>
    <n v="34352"/>
    <n v="3279216"/>
    <m/>
    <m/>
    <n v="2304"/>
    <n v="3055152"/>
    <m/>
    <m/>
    <n v="4672"/>
    <n v="2872368"/>
    <m/>
    <m/>
    <n v="4208"/>
    <n v="2827104"/>
    <m/>
    <m/>
    <n v="6384"/>
    <n v="2617472"/>
    <m/>
    <m/>
    <n v="3056"/>
    <n v="2591712"/>
    <m/>
    <m/>
    <n v="5328"/>
    <n v="2561808"/>
    <m/>
    <m/>
    <n v="1936"/>
    <n v="2485840"/>
    <x v="17"/>
    <x v="2"/>
    <s v="InteriorTFLs"/>
    <x v="39"/>
  </r>
  <r>
    <n v="17"/>
    <n v="40"/>
    <m/>
    <m/>
    <n v="94704"/>
    <n v="1711504"/>
    <m/>
    <m/>
    <n v="9776"/>
    <n v="1770848"/>
    <m/>
    <m/>
    <n v="55104"/>
    <n v="1700800"/>
    <m/>
    <m/>
    <n v="81184"/>
    <n v="1649328"/>
    <m/>
    <m/>
    <n v="126304"/>
    <n v="1338400"/>
    <m/>
    <m/>
    <n v="215984"/>
    <n v="1241088"/>
    <m/>
    <m/>
    <n v="40864"/>
    <n v="137584"/>
    <m/>
    <m/>
    <n v="5312"/>
    <n v="62496"/>
    <x v="17"/>
    <x v="2"/>
    <s v="InteriorTFLs"/>
    <x v="39"/>
  </r>
  <r>
    <n v="17"/>
    <n v="40"/>
    <m/>
    <m/>
    <n v="170560"/>
    <n v="4532464"/>
    <m/>
    <m/>
    <n v="5744"/>
    <n v="4696480"/>
    <m/>
    <m/>
    <n v="17392"/>
    <n v="4058704"/>
    <m/>
    <m/>
    <n v="16240"/>
    <n v="3766032"/>
    <m/>
    <m/>
    <n v="30208"/>
    <n v="3396032"/>
    <m/>
    <m/>
    <n v="48752"/>
    <n v="3066256"/>
    <m/>
    <m/>
    <n v="2944"/>
    <n v="2829136"/>
    <m/>
    <m/>
    <n v="5952"/>
    <n v="2800576"/>
    <x v="17"/>
    <x v="2"/>
    <s v="InteriorTFLs"/>
    <x v="39"/>
  </r>
  <r>
    <n v="17"/>
    <n v="40"/>
    <m/>
    <m/>
    <n v="22064"/>
    <n v="941888"/>
    <m/>
    <m/>
    <n v="2352"/>
    <n v="887408"/>
    <m/>
    <m/>
    <n v="4624"/>
    <n v="841712"/>
    <m/>
    <m/>
    <n v="12976"/>
    <n v="801472"/>
    <m/>
    <m/>
    <n v="16560"/>
    <n v="777632"/>
    <m/>
    <m/>
    <n v="19072"/>
    <n v="758176"/>
    <m/>
    <m/>
    <n v="13344"/>
    <n v="610976"/>
    <m/>
    <m/>
    <n v="6000"/>
    <n v="560848"/>
    <x v="17"/>
    <x v="2"/>
    <s v="InteriorTFLs"/>
    <x v="39"/>
  </r>
  <r>
    <n v="17"/>
    <n v="40"/>
    <m/>
    <m/>
    <n v="0"/>
    <n v="0"/>
    <m/>
    <m/>
    <n v="816"/>
    <n v="27440"/>
    <m/>
    <m/>
    <n v="496"/>
    <n v="30848"/>
    <m/>
    <m/>
    <n v="5296"/>
    <n v="26528"/>
    <m/>
    <m/>
    <n v="5024"/>
    <n v="63872"/>
    <m/>
    <m/>
    <n v="1152"/>
    <n v="37696"/>
    <m/>
    <m/>
    <n v="3712"/>
    <n v="31984"/>
    <m/>
    <m/>
    <n v="6208"/>
    <n v="32240"/>
    <x v="17"/>
    <x v="2"/>
    <s v="InteriorTFLs"/>
    <x v="39"/>
  </r>
  <r>
    <n v="17"/>
    <n v="40"/>
    <m/>
    <m/>
    <n v="50448"/>
    <n v="377792"/>
    <m/>
    <m/>
    <n v="79696"/>
    <n v="429904"/>
    <m/>
    <m/>
    <n v="70784"/>
    <n v="392944"/>
    <m/>
    <m/>
    <n v="76880"/>
    <n v="287152"/>
    <m/>
    <m/>
    <n v="58784"/>
    <n v="308304"/>
    <m/>
    <m/>
    <n v="38336"/>
    <n v="262208"/>
    <m/>
    <m/>
    <n v="12688"/>
    <n v="156144"/>
    <m/>
    <m/>
    <n v="10688"/>
    <n v="176336"/>
    <x v="17"/>
    <x v="2"/>
    <s v="InteriorTFLs"/>
    <x v="39"/>
  </r>
  <r>
    <n v="17"/>
    <n v="40"/>
    <m/>
    <m/>
    <n v="132512"/>
    <n v="3092448"/>
    <m/>
    <m/>
    <n v="15616"/>
    <n v="2892064"/>
    <m/>
    <m/>
    <n v="39280"/>
    <n v="2807664"/>
    <m/>
    <m/>
    <n v="108192"/>
    <n v="2328320"/>
    <m/>
    <m/>
    <n v="140800"/>
    <n v="2082672"/>
    <m/>
    <m/>
    <n v="208688"/>
    <n v="1732016"/>
    <m/>
    <m/>
    <n v="60352"/>
    <n v="660288"/>
    <m/>
    <m/>
    <n v="23008"/>
    <n v="437456"/>
    <x v="17"/>
    <x v="2"/>
    <s v="InteriorTFLs"/>
    <x v="39"/>
  </r>
  <r>
    <n v="17"/>
    <n v="40"/>
    <m/>
    <m/>
    <n v="200464"/>
    <n v="7468448"/>
    <m/>
    <m/>
    <n v="18720"/>
    <n v="7558000"/>
    <m/>
    <m/>
    <n v="39520"/>
    <n v="6828256"/>
    <m/>
    <m/>
    <n v="41648"/>
    <n v="6314576"/>
    <m/>
    <m/>
    <n v="66640"/>
    <n v="5516704"/>
    <m/>
    <m/>
    <n v="116096"/>
    <n v="5106400"/>
    <m/>
    <m/>
    <n v="84160"/>
    <n v="4305008"/>
    <m/>
    <m/>
    <n v="25200"/>
    <n v="3794768"/>
    <x v="17"/>
    <x v="2"/>
    <s v="InteriorTFLs"/>
    <x v="39"/>
  </r>
  <r>
    <n v="17"/>
    <n v="40"/>
    <m/>
    <m/>
    <n v="156080"/>
    <n v="2395632"/>
    <m/>
    <m/>
    <n v="10096"/>
    <n v="2633120"/>
    <m/>
    <m/>
    <n v="42960"/>
    <n v="2349664"/>
    <m/>
    <m/>
    <n v="56720"/>
    <n v="2207280"/>
    <m/>
    <m/>
    <n v="111984"/>
    <n v="1995328"/>
    <m/>
    <m/>
    <n v="193808"/>
    <n v="1838656"/>
    <m/>
    <m/>
    <n v="115600"/>
    <n v="483760"/>
    <m/>
    <m/>
    <n v="49168"/>
    <n v="274304"/>
    <x v="17"/>
    <x v="2"/>
    <s v="InteriorTFLs"/>
    <x v="39"/>
  </r>
  <r>
    <n v="17"/>
    <n v="40"/>
    <m/>
    <m/>
    <n v="389664"/>
    <n v="7892976"/>
    <m/>
    <m/>
    <n v="81376"/>
    <n v="8246016"/>
    <m/>
    <m/>
    <n v="139840"/>
    <n v="7409952"/>
    <m/>
    <m/>
    <n v="251344"/>
    <n v="6950144"/>
    <m/>
    <m/>
    <n v="279712"/>
    <n v="6404960"/>
    <m/>
    <m/>
    <n v="450304"/>
    <n v="6044880"/>
    <m/>
    <m/>
    <n v="168624"/>
    <n v="3578304"/>
    <m/>
    <m/>
    <n v="85568"/>
    <n v="3002288"/>
    <x v="17"/>
    <x v="2"/>
    <s v="InteriorTFLs"/>
    <x v="39"/>
  </r>
  <r>
    <n v="17"/>
    <n v="40"/>
    <m/>
    <m/>
    <n v="886048"/>
    <n v="14762432"/>
    <m/>
    <m/>
    <n v="216384"/>
    <n v="23037184"/>
    <m/>
    <m/>
    <n v="403792"/>
    <n v="21906528"/>
    <m/>
    <m/>
    <n v="126832"/>
    <n v="21840352"/>
    <m/>
    <m/>
    <n v="501120"/>
    <n v="19216496"/>
    <m/>
    <m/>
    <n v="205376"/>
    <n v="19419248"/>
    <m/>
    <m/>
    <n v="84432"/>
    <n v="20868784"/>
    <m/>
    <m/>
    <n v="92304"/>
    <n v="18152144"/>
    <x v="17"/>
    <x v="2"/>
    <s v="InteriorTFLs"/>
    <x v="39"/>
  </r>
  <r>
    <n v="17"/>
    <n v="41"/>
    <m/>
    <m/>
    <n v="0"/>
    <n v="0"/>
    <m/>
    <m/>
    <n v="0"/>
    <n v="0"/>
    <m/>
    <m/>
    <n v="0"/>
    <n v="0"/>
    <m/>
    <m/>
    <n v="0"/>
    <n v="0"/>
    <m/>
    <m/>
    <n v="0"/>
    <n v="0"/>
    <m/>
    <m/>
    <n v="0"/>
    <n v="0"/>
    <m/>
    <m/>
    <n v="0"/>
    <n v="0"/>
    <m/>
    <m/>
    <n v="0"/>
    <n v="0"/>
    <x v="17"/>
    <x v="3"/>
    <s v="CoastTFLs"/>
    <x v="40"/>
  </r>
  <r>
    <n v="17"/>
    <n v="41"/>
    <m/>
    <m/>
    <n v="0"/>
    <n v="0"/>
    <m/>
    <m/>
    <n v="0"/>
    <n v="2864"/>
    <m/>
    <m/>
    <n v="1136"/>
    <n v="1136"/>
    <m/>
    <m/>
    <n v="0"/>
    <n v="224"/>
    <m/>
    <m/>
    <n v="16"/>
    <n v="112"/>
    <m/>
    <m/>
    <n v="96"/>
    <n v="144"/>
    <m/>
    <m/>
    <n v="0"/>
    <n v="0"/>
    <m/>
    <m/>
    <n v="0"/>
    <n v="0"/>
    <x v="17"/>
    <x v="3"/>
    <s v="CoastTFLs"/>
    <x v="40"/>
  </r>
  <r>
    <n v="17"/>
    <n v="41"/>
    <m/>
    <m/>
    <n v="0"/>
    <n v="0"/>
    <m/>
    <m/>
    <n v="0"/>
    <n v="0"/>
    <m/>
    <m/>
    <n v="0"/>
    <n v="0"/>
    <m/>
    <m/>
    <n v="0"/>
    <n v="0"/>
    <m/>
    <m/>
    <n v="0"/>
    <n v="0"/>
    <m/>
    <m/>
    <n v="0"/>
    <n v="0"/>
    <m/>
    <m/>
    <n v="0"/>
    <n v="0"/>
    <m/>
    <m/>
    <n v="0"/>
    <n v="0"/>
    <x v="17"/>
    <x v="3"/>
    <s v="CoastTFLs"/>
    <x v="40"/>
  </r>
  <r>
    <n v="17"/>
    <n v="41"/>
    <m/>
    <m/>
    <n v="0"/>
    <n v="0"/>
    <m/>
    <m/>
    <n v="0"/>
    <n v="0"/>
    <m/>
    <m/>
    <n v="0"/>
    <n v="0"/>
    <m/>
    <m/>
    <n v="0"/>
    <n v="0"/>
    <m/>
    <m/>
    <n v="3440"/>
    <n v="13584"/>
    <m/>
    <m/>
    <n v="1520"/>
    <n v="2496"/>
    <m/>
    <m/>
    <n v="0"/>
    <n v="0"/>
    <m/>
    <m/>
    <n v="0"/>
    <n v="0"/>
    <x v="17"/>
    <x v="3"/>
    <s v="CoastTFLs"/>
    <x v="40"/>
  </r>
  <r>
    <n v="17"/>
    <n v="41"/>
    <m/>
    <m/>
    <n v="0"/>
    <n v="0"/>
    <m/>
    <m/>
    <n v="0"/>
    <n v="0"/>
    <m/>
    <m/>
    <n v="0"/>
    <n v="0"/>
    <m/>
    <m/>
    <n v="0"/>
    <n v="0"/>
    <m/>
    <m/>
    <n v="0"/>
    <n v="0"/>
    <m/>
    <m/>
    <n v="0"/>
    <n v="0"/>
    <m/>
    <m/>
    <n v="0"/>
    <n v="0"/>
    <m/>
    <m/>
    <n v="0"/>
    <n v="0"/>
    <x v="17"/>
    <x v="3"/>
    <s v="CoastTFLs"/>
    <x v="40"/>
  </r>
  <r>
    <n v="17"/>
    <n v="41"/>
    <m/>
    <m/>
    <n v="0"/>
    <n v="0"/>
    <m/>
    <m/>
    <n v="0"/>
    <n v="0"/>
    <m/>
    <m/>
    <n v="0"/>
    <n v="0"/>
    <m/>
    <m/>
    <n v="0"/>
    <n v="0"/>
    <m/>
    <m/>
    <n v="0"/>
    <n v="0"/>
    <m/>
    <m/>
    <n v="0"/>
    <n v="0"/>
    <m/>
    <m/>
    <n v="0"/>
    <n v="0"/>
    <m/>
    <m/>
    <n v="0"/>
    <n v="0"/>
    <x v="17"/>
    <x v="3"/>
    <s v="CoastTFLs"/>
    <x v="40"/>
  </r>
  <r>
    <n v="17"/>
    <n v="41"/>
    <m/>
    <m/>
    <n v="0"/>
    <n v="0"/>
    <m/>
    <m/>
    <n v="816"/>
    <n v="2656"/>
    <m/>
    <m/>
    <n v="0"/>
    <n v="3888"/>
    <m/>
    <m/>
    <n v="16"/>
    <n v="5360"/>
    <m/>
    <m/>
    <n v="0"/>
    <n v="4160"/>
    <m/>
    <m/>
    <n v="128"/>
    <n v="2208"/>
    <m/>
    <m/>
    <n v="1520"/>
    <n v="1632"/>
    <m/>
    <m/>
    <n v="0"/>
    <n v="0"/>
    <x v="17"/>
    <x v="3"/>
    <s v="CoastTFLs"/>
    <x v="40"/>
  </r>
  <r>
    <n v="17"/>
    <n v="41"/>
    <m/>
    <m/>
    <n v="0"/>
    <n v="0"/>
    <m/>
    <m/>
    <n v="0"/>
    <n v="0"/>
    <m/>
    <m/>
    <n v="0"/>
    <n v="0"/>
    <m/>
    <m/>
    <n v="0"/>
    <n v="0"/>
    <m/>
    <m/>
    <n v="0"/>
    <n v="0"/>
    <m/>
    <m/>
    <n v="0"/>
    <n v="0"/>
    <m/>
    <m/>
    <n v="0"/>
    <n v="0"/>
    <m/>
    <m/>
    <n v="0"/>
    <n v="0"/>
    <x v="17"/>
    <x v="3"/>
    <s v="CoastTFLs"/>
    <x v="40"/>
  </r>
  <r>
    <n v="17"/>
    <n v="41"/>
    <m/>
    <m/>
    <n v="0"/>
    <n v="0"/>
    <m/>
    <m/>
    <n v="0"/>
    <n v="0"/>
    <m/>
    <m/>
    <n v="0"/>
    <n v="1888"/>
    <m/>
    <m/>
    <n v="0"/>
    <n v="0"/>
    <m/>
    <m/>
    <n v="0"/>
    <n v="0"/>
    <m/>
    <m/>
    <n v="0"/>
    <n v="0"/>
    <m/>
    <m/>
    <n v="0"/>
    <n v="0"/>
    <m/>
    <m/>
    <n v="0"/>
    <n v="0"/>
    <x v="17"/>
    <x v="3"/>
    <s v="CoastTFLs"/>
    <x v="40"/>
  </r>
  <r>
    <n v="17"/>
    <n v="41"/>
    <m/>
    <m/>
    <n v="0"/>
    <n v="0"/>
    <m/>
    <m/>
    <n v="0"/>
    <n v="0"/>
    <m/>
    <m/>
    <n v="0"/>
    <n v="0"/>
    <m/>
    <m/>
    <n v="0"/>
    <n v="0"/>
    <m/>
    <m/>
    <n v="0"/>
    <n v="0"/>
    <m/>
    <m/>
    <n v="0"/>
    <n v="0"/>
    <m/>
    <m/>
    <n v="0"/>
    <n v="0"/>
    <m/>
    <m/>
    <n v="0"/>
    <n v="0"/>
    <x v="17"/>
    <x v="3"/>
    <s v="CoastTFLs"/>
    <x v="40"/>
  </r>
  <r>
    <n v="17"/>
    <n v="41"/>
    <m/>
    <m/>
    <n v="0"/>
    <n v="0"/>
    <m/>
    <m/>
    <n v="0"/>
    <n v="0"/>
    <m/>
    <m/>
    <n v="0"/>
    <n v="0"/>
    <m/>
    <m/>
    <n v="0"/>
    <n v="0"/>
    <m/>
    <m/>
    <n v="0"/>
    <n v="0"/>
    <m/>
    <m/>
    <n v="0"/>
    <n v="0"/>
    <m/>
    <m/>
    <n v="0"/>
    <n v="0"/>
    <m/>
    <m/>
    <n v="0"/>
    <n v="0"/>
    <x v="17"/>
    <x v="3"/>
    <s v="CoastTFLs"/>
    <x v="40"/>
  </r>
  <r>
    <n v="17"/>
    <n v="41"/>
    <m/>
    <m/>
    <n v="0"/>
    <n v="0"/>
    <m/>
    <m/>
    <n v="0"/>
    <n v="0"/>
    <m/>
    <m/>
    <n v="0"/>
    <n v="0"/>
    <m/>
    <m/>
    <n v="0"/>
    <n v="0"/>
    <m/>
    <m/>
    <n v="0"/>
    <n v="0"/>
    <m/>
    <m/>
    <n v="0"/>
    <n v="0"/>
    <m/>
    <m/>
    <n v="0"/>
    <n v="0"/>
    <m/>
    <m/>
    <n v="0"/>
    <n v="0"/>
    <x v="17"/>
    <x v="3"/>
    <s v="CoastTFLs"/>
    <x v="40"/>
  </r>
  <r>
    <n v="17"/>
    <n v="41"/>
    <m/>
    <m/>
    <n v="0"/>
    <n v="0"/>
    <m/>
    <m/>
    <n v="0"/>
    <n v="0"/>
    <m/>
    <m/>
    <n v="0"/>
    <n v="0"/>
    <m/>
    <m/>
    <n v="0"/>
    <n v="48"/>
    <m/>
    <m/>
    <n v="0"/>
    <n v="3728"/>
    <m/>
    <m/>
    <n v="0"/>
    <n v="0"/>
    <m/>
    <m/>
    <n v="0"/>
    <n v="0"/>
    <m/>
    <m/>
    <n v="0"/>
    <n v="0"/>
    <x v="17"/>
    <x v="3"/>
    <s v="CoastTFLs"/>
    <x v="40"/>
  </r>
  <r>
    <n v="17"/>
    <n v="41"/>
    <m/>
    <m/>
    <n v="0"/>
    <n v="0"/>
    <m/>
    <m/>
    <n v="0"/>
    <n v="0"/>
    <m/>
    <m/>
    <n v="0"/>
    <n v="0"/>
    <m/>
    <m/>
    <n v="0"/>
    <n v="0"/>
    <m/>
    <m/>
    <n v="0"/>
    <n v="0"/>
    <m/>
    <m/>
    <n v="0"/>
    <n v="0"/>
    <m/>
    <m/>
    <n v="0"/>
    <n v="0"/>
    <m/>
    <m/>
    <n v="0"/>
    <n v="0"/>
    <x v="17"/>
    <x v="3"/>
    <s v="CoastTFLs"/>
    <x v="40"/>
  </r>
  <r>
    <n v="17"/>
    <n v="41"/>
    <m/>
    <m/>
    <n v="0"/>
    <n v="0"/>
    <m/>
    <m/>
    <n v="0"/>
    <n v="0"/>
    <m/>
    <m/>
    <n v="0"/>
    <n v="0"/>
    <m/>
    <m/>
    <n v="0"/>
    <n v="0"/>
    <m/>
    <m/>
    <n v="0"/>
    <n v="0"/>
    <m/>
    <m/>
    <n v="0"/>
    <n v="0"/>
    <m/>
    <m/>
    <n v="0"/>
    <n v="0"/>
    <m/>
    <m/>
    <n v="0"/>
    <n v="0"/>
    <x v="17"/>
    <x v="3"/>
    <s v="CoastTFLs"/>
    <x v="40"/>
  </r>
  <r>
    <n v="17"/>
    <n v="41"/>
    <m/>
    <m/>
    <n v="0"/>
    <n v="0"/>
    <m/>
    <m/>
    <n v="0"/>
    <n v="0"/>
    <m/>
    <m/>
    <n v="0"/>
    <n v="0"/>
    <m/>
    <m/>
    <n v="0"/>
    <n v="0"/>
    <m/>
    <m/>
    <n v="0"/>
    <n v="0"/>
    <m/>
    <m/>
    <n v="0"/>
    <n v="0"/>
    <m/>
    <m/>
    <n v="0"/>
    <n v="0"/>
    <m/>
    <m/>
    <n v="0"/>
    <n v="0"/>
    <x v="17"/>
    <x v="3"/>
    <s v="CoastTFLs"/>
    <x v="40"/>
  </r>
  <r>
    <n v="18"/>
    <n v="1"/>
    <m/>
    <m/>
    <n v="870736"/>
    <n v="54600480"/>
    <m/>
    <m/>
    <n v="40720"/>
    <n v="47165680"/>
    <m/>
    <m/>
    <n v="55232"/>
    <n v="46217072"/>
    <m/>
    <m/>
    <n v="100224"/>
    <n v="45412096"/>
    <m/>
    <m/>
    <n v="104416"/>
    <n v="43964080"/>
    <m/>
    <m/>
    <n v="178112"/>
    <n v="42652400"/>
    <m/>
    <m/>
    <n v="30496"/>
    <n v="41768160"/>
    <m/>
    <m/>
    <n v="10064"/>
    <n v="41559584"/>
    <x v="18"/>
    <x v="0"/>
    <s v="100MileHouse"/>
    <x v="0"/>
  </r>
  <r>
    <n v="18"/>
    <n v="2"/>
    <m/>
    <m/>
    <n v="133168"/>
    <n v="6803472"/>
    <m/>
    <m/>
    <n v="23088"/>
    <n v="6944320"/>
    <m/>
    <m/>
    <n v="27120"/>
    <n v="6439968"/>
    <m/>
    <m/>
    <n v="65280"/>
    <n v="6101696"/>
    <m/>
    <m/>
    <n v="103392"/>
    <n v="5719344"/>
    <m/>
    <m/>
    <n v="161040"/>
    <n v="5379440"/>
    <m/>
    <m/>
    <n v="139744"/>
    <n v="3418000"/>
    <m/>
    <m/>
    <n v="115568"/>
    <n v="2872176"/>
    <x v="18"/>
    <x v="0"/>
    <s v="Arrow"/>
    <x v="1"/>
  </r>
  <r>
    <n v="18"/>
    <n v="3"/>
    <m/>
    <m/>
    <n v="0"/>
    <n v="0"/>
    <m/>
    <m/>
    <n v="0"/>
    <n v="0"/>
    <m/>
    <m/>
    <n v="0"/>
    <n v="0"/>
    <m/>
    <m/>
    <n v="0"/>
    <n v="0"/>
    <m/>
    <m/>
    <n v="0"/>
    <n v="0"/>
    <m/>
    <m/>
    <n v="0"/>
    <n v="0"/>
    <m/>
    <m/>
    <n v="0"/>
    <n v="0"/>
    <m/>
    <m/>
    <n v="0"/>
    <n v="0"/>
    <x v="18"/>
    <x v="1"/>
    <s v="Arrowsmith"/>
    <x v="2"/>
  </r>
  <r>
    <n v="18"/>
    <n v="4"/>
    <m/>
    <m/>
    <n v="448128"/>
    <n v="11720208"/>
    <m/>
    <m/>
    <n v="36464"/>
    <n v="11896688"/>
    <m/>
    <m/>
    <n v="106096"/>
    <n v="10988816"/>
    <m/>
    <m/>
    <n v="188224"/>
    <n v="10458416"/>
    <m/>
    <m/>
    <n v="338192"/>
    <n v="9478768"/>
    <m/>
    <m/>
    <n v="451248"/>
    <n v="8872480"/>
    <m/>
    <m/>
    <n v="611088"/>
    <n v="3051136"/>
    <m/>
    <m/>
    <n v="234464"/>
    <n v="1753776"/>
    <x v="18"/>
    <x v="0"/>
    <s v="Boundary"/>
    <x v="3"/>
  </r>
  <r>
    <n v="18"/>
    <n v="5"/>
    <m/>
    <m/>
    <n v="390640"/>
    <n v="10720528"/>
    <m/>
    <m/>
    <n v="26000"/>
    <n v="11036288"/>
    <m/>
    <m/>
    <n v="61952"/>
    <n v="10751984"/>
    <m/>
    <m/>
    <n v="93504"/>
    <n v="10397728"/>
    <m/>
    <m/>
    <n v="177584"/>
    <n v="9791680"/>
    <m/>
    <m/>
    <n v="127104"/>
    <n v="9436048"/>
    <m/>
    <m/>
    <n v="171232"/>
    <n v="8644752"/>
    <m/>
    <m/>
    <n v="168704"/>
    <n v="8043568"/>
    <x v="18"/>
    <x v="0"/>
    <s v="Bulkley"/>
    <x v="4"/>
  </r>
  <r>
    <n v="18"/>
    <n v="6"/>
    <m/>
    <m/>
    <n v="66736"/>
    <n v="774784"/>
    <m/>
    <m/>
    <n v="0"/>
    <n v="352"/>
    <m/>
    <m/>
    <n v="0"/>
    <n v="352"/>
    <m/>
    <m/>
    <n v="0"/>
    <n v="352"/>
    <m/>
    <m/>
    <n v="0"/>
    <n v="352"/>
    <m/>
    <m/>
    <n v="352"/>
    <n v="17600"/>
    <m/>
    <m/>
    <n v="51232"/>
    <n v="126432"/>
    <m/>
    <m/>
    <n v="87760"/>
    <n v="162688"/>
    <x v="18"/>
    <x v="1"/>
    <s v="Cassiar"/>
    <x v="5"/>
  </r>
  <r>
    <n v="18"/>
    <n v="7"/>
    <m/>
    <m/>
    <n v="44768"/>
    <n v="376336"/>
    <m/>
    <m/>
    <n v="31520"/>
    <n v="438784"/>
    <m/>
    <m/>
    <n v="53776"/>
    <n v="381376"/>
    <m/>
    <m/>
    <n v="39072"/>
    <n v="301712"/>
    <m/>
    <m/>
    <n v="51680"/>
    <n v="308672"/>
    <m/>
    <m/>
    <n v="56736"/>
    <n v="277072"/>
    <m/>
    <m/>
    <n v="26032"/>
    <n v="71904"/>
    <m/>
    <m/>
    <n v="19568"/>
    <n v="71952"/>
    <x v="18"/>
    <x v="1"/>
    <s v="Cranberry"/>
    <x v="6"/>
  </r>
  <r>
    <n v="18"/>
    <n v="8"/>
    <m/>
    <m/>
    <n v="775376"/>
    <n v="24296688"/>
    <m/>
    <m/>
    <n v="122096"/>
    <n v="23125056"/>
    <m/>
    <m/>
    <n v="394512"/>
    <n v="21761472"/>
    <m/>
    <m/>
    <n v="649920"/>
    <n v="20282784"/>
    <m/>
    <m/>
    <n v="903136"/>
    <n v="17904848"/>
    <m/>
    <m/>
    <n v="1090576"/>
    <n v="15361344"/>
    <m/>
    <m/>
    <n v="735072"/>
    <n v="7487024"/>
    <m/>
    <m/>
    <n v="350704"/>
    <n v="5150624"/>
    <x v="18"/>
    <x v="0"/>
    <s v="Cranbrook"/>
    <x v="7"/>
  </r>
  <r>
    <n v="18"/>
    <n v="9"/>
    <m/>
    <m/>
    <n v="430960"/>
    <n v="8767440"/>
    <m/>
    <m/>
    <n v="191648"/>
    <n v="25555152"/>
    <m/>
    <m/>
    <n v="480032"/>
    <n v="24465920"/>
    <m/>
    <m/>
    <n v="151072"/>
    <n v="24055280"/>
    <m/>
    <m/>
    <n v="389456"/>
    <n v="22297856"/>
    <m/>
    <m/>
    <n v="296784"/>
    <n v="21818864"/>
    <m/>
    <m/>
    <n v="233232"/>
    <n v="20549760"/>
    <m/>
    <m/>
    <n v="361712"/>
    <n v="16781856"/>
    <x v="18"/>
    <x v="0"/>
    <s v="DawsonCreek"/>
    <x v="8"/>
  </r>
  <r>
    <n v="18"/>
    <n v="10"/>
    <m/>
    <m/>
    <n v="0"/>
    <n v="0"/>
    <m/>
    <m/>
    <n v="0"/>
    <n v="0"/>
    <m/>
    <m/>
    <n v="0"/>
    <n v="0"/>
    <m/>
    <m/>
    <n v="0"/>
    <n v="0"/>
    <m/>
    <m/>
    <n v="0"/>
    <n v="0"/>
    <m/>
    <m/>
    <n v="80"/>
    <n v="8304"/>
    <m/>
    <m/>
    <n v="6256"/>
    <n v="63824"/>
    <m/>
    <m/>
    <n v="146112"/>
    <n v="793072"/>
    <x v="18"/>
    <x v="1"/>
    <s v="FortNelson"/>
    <x v="9"/>
  </r>
  <r>
    <n v="18"/>
    <n v="11"/>
    <m/>
    <m/>
    <n v="10544"/>
    <n v="190928"/>
    <m/>
    <m/>
    <n v="6032"/>
    <n v="486176"/>
    <m/>
    <m/>
    <n v="9408"/>
    <n v="465440"/>
    <m/>
    <m/>
    <n v="8160"/>
    <n v="465024"/>
    <m/>
    <m/>
    <n v="7808"/>
    <n v="435632"/>
    <m/>
    <m/>
    <n v="12656"/>
    <n v="420064"/>
    <m/>
    <m/>
    <n v="16480"/>
    <n v="311536"/>
    <m/>
    <m/>
    <n v="3744"/>
    <n v="250624"/>
    <x v="18"/>
    <x v="1"/>
    <s v="Fraser"/>
    <x v="10"/>
  </r>
  <r>
    <n v="18"/>
    <n v="12"/>
    <m/>
    <m/>
    <n v="1946480"/>
    <n v="97005200"/>
    <m/>
    <m/>
    <n v="86448"/>
    <n v="97747456"/>
    <m/>
    <m/>
    <n v="325440"/>
    <n v="91134512"/>
    <m/>
    <m/>
    <n v="352432"/>
    <n v="90138960"/>
    <m/>
    <m/>
    <n v="893120"/>
    <n v="80699088"/>
    <m/>
    <m/>
    <n v="539984"/>
    <n v="80718688"/>
    <m/>
    <m/>
    <n v="241136"/>
    <n v="79764656"/>
    <m/>
    <m/>
    <n v="232496"/>
    <n v="78714896"/>
    <x v="18"/>
    <x v="0"/>
    <s v="FtStJames"/>
    <x v="11"/>
  </r>
  <r>
    <n v="18"/>
    <n v="13"/>
    <m/>
    <m/>
    <n v="154016"/>
    <n v="2325648"/>
    <m/>
    <m/>
    <n v="286480"/>
    <n v="14189280"/>
    <m/>
    <m/>
    <n v="566032"/>
    <n v="13789664"/>
    <m/>
    <m/>
    <n v="810256"/>
    <n v="19029632"/>
    <m/>
    <m/>
    <n v="1296080"/>
    <n v="23012592"/>
    <m/>
    <m/>
    <n v="938880"/>
    <n v="26373152"/>
    <m/>
    <m/>
    <n v="296736"/>
    <n v="15186912"/>
    <m/>
    <m/>
    <n v="522512"/>
    <n v="17855824"/>
    <x v="18"/>
    <x v="1"/>
    <s v="FtStJohn"/>
    <x v="12"/>
  </r>
  <r>
    <n v="18"/>
    <n v="14"/>
    <m/>
    <m/>
    <n v="111888"/>
    <n v="4066256"/>
    <m/>
    <m/>
    <n v="13120"/>
    <n v="4089968"/>
    <m/>
    <m/>
    <n v="33856"/>
    <n v="3751872"/>
    <m/>
    <m/>
    <n v="73696"/>
    <n v="3412208"/>
    <m/>
    <m/>
    <n v="91008"/>
    <n v="3143712"/>
    <m/>
    <m/>
    <n v="152816"/>
    <n v="2904864"/>
    <m/>
    <m/>
    <n v="94288"/>
    <n v="1608592"/>
    <m/>
    <m/>
    <n v="52944"/>
    <n v="1250112"/>
    <x v="18"/>
    <x v="0"/>
    <s v="Golden"/>
    <x v="13"/>
  </r>
  <r>
    <n v="18"/>
    <n v="15"/>
    <m/>
    <m/>
    <n v="282192"/>
    <n v="9034656"/>
    <m/>
    <m/>
    <n v="23728"/>
    <n v="8728416"/>
    <m/>
    <m/>
    <n v="69552"/>
    <n v="7975120"/>
    <m/>
    <m/>
    <n v="105440"/>
    <n v="7392944"/>
    <m/>
    <m/>
    <n v="223280"/>
    <n v="6849264"/>
    <m/>
    <m/>
    <n v="295232"/>
    <n v="6001520"/>
    <m/>
    <m/>
    <n v="305520"/>
    <n v="4058592"/>
    <m/>
    <m/>
    <n v="168544"/>
    <n v="2771424"/>
    <x v="18"/>
    <x v="0"/>
    <s v="Invermere"/>
    <x v="14"/>
  </r>
  <r>
    <n v="18"/>
    <n v="16"/>
    <m/>
    <m/>
    <n v="416"/>
    <n v="22112"/>
    <m/>
    <m/>
    <n v="29728"/>
    <n v="132016"/>
    <m/>
    <m/>
    <n v="30464"/>
    <n v="180512"/>
    <m/>
    <m/>
    <n v="24848"/>
    <n v="107936"/>
    <m/>
    <m/>
    <n v="20464"/>
    <n v="231680"/>
    <m/>
    <m/>
    <n v="17072"/>
    <n v="204368"/>
    <m/>
    <m/>
    <n v="12544"/>
    <n v="124352"/>
    <m/>
    <m/>
    <n v="14640"/>
    <n v="137952"/>
    <x v="18"/>
    <x v="1"/>
    <s v="Kalum"/>
    <x v="15"/>
  </r>
  <r>
    <n v="18"/>
    <n v="17"/>
    <m/>
    <m/>
    <n v="1143440"/>
    <n v="49903712"/>
    <m/>
    <m/>
    <n v="114464"/>
    <n v="46526768"/>
    <m/>
    <m/>
    <n v="138704"/>
    <n v="45264832"/>
    <m/>
    <m/>
    <n v="196432"/>
    <n v="43234896"/>
    <m/>
    <m/>
    <n v="385040"/>
    <n v="39751952"/>
    <m/>
    <m/>
    <n v="721936"/>
    <n v="36403568"/>
    <m/>
    <m/>
    <n v="292736"/>
    <n v="30194400"/>
    <m/>
    <m/>
    <n v="76592"/>
    <n v="29124688"/>
    <x v="18"/>
    <x v="0"/>
    <s v="Kamloops"/>
    <x v="16"/>
  </r>
  <r>
    <n v="18"/>
    <n v="18"/>
    <m/>
    <m/>
    <n v="0"/>
    <n v="0"/>
    <m/>
    <m/>
    <n v="0"/>
    <n v="0"/>
    <m/>
    <m/>
    <n v="0"/>
    <n v="0"/>
    <m/>
    <m/>
    <n v="0"/>
    <n v="0"/>
    <m/>
    <m/>
    <n v="0"/>
    <n v="32"/>
    <m/>
    <m/>
    <n v="0"/>
    <n v="0"/>
    <m/>
    <m/>
    <n v="0"/>
    <n v="0"/>
    <m/>
    <m/>
    <n v="0"/>
    <n v="0"/>
    <x v="18"/>
    <x v="1"/>
    <s v="Kingcome"/>
    <x v="17"/>
  </r>
  <r>
    <n v="18"/>
    <n v="19"/>
    <m/>
    <m/>
    <n v="192864"/>
    <n v="1645904"/>
    <m/>
    <m/>
    <n v="59056"/>
    <n v="2321824"/>
    <m/>
    <m/>
    <n v="112144"/>
    <n v="2156928"/>
    <m/>
    <m/>
    <n v="130176"/>
    <n v="2048496"/>
    <m/>
    <m/>
    <n v="143520"/>
    <n v="1890832"/>
    <m/>
    <m/>
    <n v="159904"/>
    <n v="1815248"/>
    <m/>
    <m/>
    <n v="126784"/>
    <n v="1247168"/>
    <m/>
    <m/>
    <n v="140192"/>
    <n v="1216192"/>
    <x v="18"/>
    <x v="1"/>
    <s v="Kispiox"/>
    <x v="18"/>
  </r>
  <r>
    <n v="18"/>
    <n v="20"/>
    <m/>
    <m/>
    <n v="345696"/>
    <n v="10323872"/>
    <m/>
    <m/>
    <n v="32496"/>
    <n v="10574368"/>
    <m/>
    <m/>
    <n v="90672"/>
    <n v="9899360"/>
    <m/>
    <m/>
    <n v="140848"/>
    <n v="9171648"/>
    <m/>
    <m/>
    <n v="288976"/>
    <n v="8401312"/>
    <m/>
    <m/>
    <n v="418256"/>
    <n v="7443056"/>
    <m/>
    <m/>
    <n v="220992"/>
    <n v="3586384"/>
    <m/>
    <m/>
    <n v="124560"/>
    <n v="2886240"/>
    <x v="18"/>
    <x v="0"/>
    <s v="KootenayLake"/>
    <x v="19"/>
  </r>
  <r>
    <n v="18"/>
    <n v="21"/>
    <m/>
    <m/>
    <n v="809712"/>
    <n v="62587536"/>
    <m/>
    <m/>
    <n v="51024"/>
    <n v="60097712"/>
    <m/>
    <m/>
    <n v="47712"/>
    <n v="58236912"/>
    <m/>
    <m/>
    <n v="57712"/>
    <n v="57243808"/>
    <m/>
    <m/>
    <n v="79024"/>
    <n v="53516384"/>
    <m/>
    <m/>
    <n v="51440"/>
    <n v="53993536"/>
    <m/>
    <m/>
    <n v="18144"/>
    <n v="54477312"/>
    <m/>
    <m/>
    <n v="16720"/>
    <n v="54110704"/>
    <x v="18"/>
    <x v="0"/>
    <s v="Lakes"/>
    <x v="20"/>
  </r>
  <r>
    <n v="18"/>
    <n v="22"/>
    <m/>
    <m/>
    <n v="443856"/>
    <n v="12355232"/>
    <m/>
    <m/>
    <n v="49136"/>
    <n v="15674944"/>
    <m/>
    <m/>
    <n v="105536"/>
    <n v="15738976"/>
    <m/>
    <m/>
    <n v="101328"/>
    <n v="15333920"/>
    <m/>
    <m/>
    <n v="232016"/>
    <n v="13546928"/>
    <m/>
    <m/>
    <n v="314480"/>
    <n v="11526320"/>
    <m/>
    <m/>
    <n v="317376"/>
    <n v="7579344"/>
    <m/>
    <m/>
    <n v="115936"/>
    <n v="5620624"/>
    <x v="18"/>
    <x v="0"/>
    <s v="Lillooet"/>
    <x v="21"/>
  </r>
  <r>
    <n v="18"/>
    <n v="23"/>
    <m/>
    <m/>
    <n v="3029776"/>
    <n v="65271776"/>
    <m/>
    <m/>
    <n v="521632"/>
    <n v="90258416"/>
    <m/>
    <m/>
    <n v="1032848"/>
    <n v="86018768"/>
    <m/>
    <m/>
    <n v="1044384"/>
    <n v="84001936"/>
    <m/>
    <m/>
    <n v="1684816"/>
    <n v="76761504"/>
    <m/>
    <m/>
    <n v="513744"/>
    <n v="82630336"/>
    <m/>
    <m/>
    <n v="305328"/>
    <n v="86235040"/>
    <m/>
    <m/>
    <n v="379472"/>
    <n v="78129024"/>
    <x v="18"/>
    <x v="0"/>
    <s v="Mackenzie"/>
    <x v="22"/>
  </r>
  <r>
    <n v="18"/>
    <n v="24"/>
    <m/>
    <m/>
    <n v="1493872"/>
    <n v="56297632"/>
    <m/>
    <m/>
    <n v="129632"/>
    <n v="51932720"/>
    <m/>
    <m/>
    <n v="204400"/>
    <n v="50216688"/>
    <m/>
    <m/>
    <n v="243552"/>
    <n v="48497968"/>
    <m/>
    <m/>
    <n v="577200"/>
    <n v="42179904"/>
    <m/>
    <m/>
    <n v="630896"/>
    <n v="35892176"/>
    <m/>
    <m/>
    <n v="936032"/>
    <n v="25522352"/>
    <m/>
    <m/>
    <n v="163392"/>
    <n v="18616496"/>
    <x v="18"/>
    <x v="0"/>
    <s v="Merritt"/>
    <x v="23"/>
  </r>
  <r>
    <n v="18"/>
    <n v="25"/>
    <m/>
    <m/>
    <n v="0"/>
    <n v="0"/>
    <m/>
    <m/>
    <n v="688"/>
    <n v="43408"/>
    <m/>
    <m/>
    <n v="736"/>
    <n v="42912"/>
    <m/>
    <m/>
    <n v="5648"/>
    <n v="47664"/>
    <m/>
    <m/>
    <n v="8176"/>
    <n v="75360"/>
    <m/>
    <m/>
    <n v="11792"/>
    <n v="48960"/>
    <m/>
    <m/>
    <n v="528"/>
    <n v="23504"/>
    <m/>
    <m/>
    <n v="304"/>
    <n v="30032"/>
    <x v="18"/>
    <x v="1"/>
    <s v="MidCoast"/>
    <x v="24"/>
  </r>
  <r>
    <n v="18"/>
    <n v="26"/>
    <m/>
    <m/>
    <n v="1092368"/>
    <n v="47246336"/>
    <m/>
    <m/>
    <n v="33968"/>
    <n v="46642192"/>
    <m/>
    <m/>
    <n v="95744"/>
    <n v="44411392"/>
    <m/>
    <m/>
    <n v="177232"/>
    <n v="41881504"/>
    <m/>
    <m/>
    <n v="147776"/>
    <n v="39895920"/>
    <m/>
    <m/>
    <n v="178992"/>
    <n v="37313568"/>
    <m/>
    <m/>
    <n v="193984"/>
    <n v="36107120"/>
    <m/>
    <m/>
    <n v="214064"/>
    <n v="35266960"/>
    <x v="18"/>
    <x v="0"/>
    <s v="Morice"/>
    <x v="25"/>
  </r>
  <r>
    <n v="18"/>
    <n v="27"/>
    <m/>
    <m/>
    <n v="86480"/>
    <n v="666032"/>
    <m/>
    <m/>
    <n v="48032"/>
    <n v="589424"/>
    <m/>
    <m/>
    <n v="77184"/>
    <n v="511344"/>
    <m/>
    <m/>
    <n v="83104"/>
    <n v="418880"/>
    <m/>
    <m/>
    <n v="87952"/>
    <n v="383488"/>
    <m/>
    <m/>
    <n v="98032"/>
    <n v="360048"/>
    <m/>
    <m/>
    <n v="31952"/>
    <n v="104176"/>
    <m/>
    <m/>
    <n v="27216"/>
    <n v="72352"/>
    <x v="18"/>
    <x v="1"/>
    <s v="Nass"/>
    <x v="26"/>
  </r>
  <r>
    <n v="18"/>
    <n v="28"/>
    <m/>
    <m/>
    <n v="0"/>
    <n v="0"/>
    <m/>
    <m/>
    <n v="0"/>
    <n v="0"/>
    <m/>
    <m/>
    <n v="0"/>
    <n v="0"/>
    <m/>
    <m/>
    <n v="0"/>
    <n v="0"/>
    <m/>
    <m/>
    <n v="0"/>
    <n v="0"/>
    <m/>
    <m/>
    <n v="0"/>
    <n v="0"/>
    <m/>
    <m/>
    <n v="0"/>
    <n v="0"/>
    <m/>
    <m/>
    <n v="0"/>
    <n v="0"/>
    <x v="18"/>
    <x v="1"/>
    <s v="NorthCoast"/>
    <x v="27"/>
  </r>
  <r>
    <n v="18"/>
    <n v="29"/>
    <m/>
    <m/>
    <n v="1523456"/>
    <n v="46867248"/>
    <m/>
    <m/>
    <n v="156432"/>
    <n v="44205536"/>
    <m/>
    <m/>
    <n v="304560"/>
    <n v="41781424"/>
    <m/>
    <m/>
    <n v="386640"/>
    <n v="39709232"/>
    <m/>
    <m/>
    <n v="815808"/>
    <n v="34251696"/>
    <m/>
    <m/>
    <n v="1122544"/>
    <n v="30237504"/>
    <m/>
    <m/>
    <n v="1223232"/>
    <n v="17373520"/>
    <m/>
    <m/>
    <n v="511392"/>
    <n v="12148352"/>
    <x v="18"/>
    <x v="0"/>
    <s v="Okanagan"/>
    <x v="28"/>
  </r>
  <r>
    <n v="18"/>
    <n v="30"/>
    <m/>
    <m/>
    <n v="932016"/>
    <n v="70857184"/>
    <m/>
    <m/>
    <n v="43920"/>
    <n v="60151424"/>
    <m/>
    <m/>
    <n v="79616"/>
    <n v="56188992"/>
    <m/>
    <m/>
    <n v="151568"/>
    <n v="54149824"/>
    <m/>
    <m/>
    <n v="260272"/>
    <n v="49213584"/>
    <m/>
    <m/>
    <n v="217216"/>
    <n v="48673216"/>
    <m/>
    <m/>
    <n v="35808"/>
    <n v="49522080"/>
    <m/>
    <m/>
    <n v="11984"/>
    <n v="49158752"/>
    <x v="18"/>
    <x v="0"/>
    <s v="PrinceGeorge"/>
    <x v="29"/>
  </r>
  <r>
    <n v="18"/>
    <n v="31"/>
    <m/>
    <m/>
    <n v="0"/>
    <n v="0"/>
    <m/>
    <m/>
    <n v="0"/>
    <n v="0"/>
    <m/>
    <m/>
    <n v="0"/>
    <n v="0"/>
    <m/>
    <m/>
    <n v="0"/>
    <n v="0"/>
    <m/>
    <m/>
    <n v="0"/>
    <n v="0"/>
    <m/>
    <m/>
    <n v="0"/>
    <n v="0"/>
    <m/>
    <m/>
    <n v="0"/>
    <n v="0"/>
    <m/>
    <m/>
    <n v="0"/>
    <n v="0"/>
    <x v="18"/>
    <x v="1"/>
    <s v="QueenCharlotte"/>
    <x v="30"/>
  </r>
  <r>
    <n v="18"/>
    <n v="32"/>
    <m/>
    <m/>
    <n v="780576"/>
    <n v="103990208"/>
    <m/>
    <m/>
    <n v="11376"/>
    <n v="92088784"/>
    <m/>
    <m/>
    <n v="18480"/>
    <n v="91439680"/>
    <m/>
    <m/>
    <n v="23936"/>
    <n v="91418064"/>
    <m/>
    <m/>
    <n v="29216"/>
    <n v="89870336"/>
    <m/>
    <m/>
    <n v="40160"/>
    <n v="89910240"/>
    <m/>
    <m/>
    <n v="496"/>
    <n v="89755632"/>
    <m/>
    <m/>
    <n v="1168"/>
    <n v="89681728"/>
    <x v="18"/>
    <x v="0"/>
    <s v="Quesnel"/>
    <x v="31"/>
  </r>
  <r>
    <n v="18"/>
    <n v="33"/>
    <m/>
    <m/>
    <n v="12080"/>
    <n v="89344"/>
    <m/>
    <m/>
    <n v="3024"/>
    <n v="148288"/>
    <m/>
    <m/>
    <n v="3648"/>
    <n v="139264"/>
    <m/>
    <m/>
    <n v="4368"/>
    <n v="127088"/>
    <m/>
    <m/>
    <n v="7200"/>
    <n v="110480"/>
    <m/>
    <m/>
    <n v="8480"/>
    <n v="94640"/>
    <m/>
    <m/>
    <n v="1088"/>
    <n v="26800"/>
    <m/>
    <m/>
    <n v="2960"/>
    <n v="22688"/>
    <x v="18"/>
    <x v="1"/>
    <s v="Revelstoke"/>
    <x v="32"/>
  </r>
  <r>
    <n v="18"/>
    <n v="34"/>
    <m/>
    <m/>
    <n v="161104"/>
    <n v="5229168"/>
    <m/>
    <m/>
    <n v="12832"/>
    <n v="5007152"/>
    <m/>
    <m/>
    <n v="47040"/>
    <n v="4731136"/>
    <m/>
    <m/>
    <n v="48368"/>
    <n v="4471600"/>
    <m/>
    <m/>
    <n v="70976"/>
    <n v="4057968"/>
    <m/>
    <m/>
    <n v="76288"/>
    <n v="3703408"/>
    <m/>
    <m/>
    <n v="42048"/>
    <n v="2906768"/>
    <m/>
    <m/>
    <n v="23888"/>
    <n v="3195296"/>
    <x v="18"/>
    <x v="0"/>
    <s v="RobsonValley"/>
    <x v="33"/>
  </r>
  <r>
    <n v="18"/>
    <n v="35"/>
    <m/>
    <m/>
    <n v="2816"/>
    <n v="55920"/>
    <m/>
    <m/>
    <n v="4960"/>
    <n v="495168"/>
    <m/>
    <m/>
    <n v="3728"/>
    <n v="526976"/>
    <m/>
    <m/>
    <n v="13776"/>
    <n v="517472"/>
    <m/>
    <m/>
    <n v="13152"/>
    <n v="461600"/>
    <m/>
    <m/>
    <n v="13232"/>
    <n v="446944"/>
    <m/>
    <m/>
    <n v="8256"/>
    <n v="339344"/>
    <m/>
    <m/>
    <n v="4384"/>
    <n v="323728"/>
    <x v="18"/>
    <x v="1"/>
    <s v="Soo"/>
    <x v="34"/>
  </r>
  <r>
    <n v="18"/>
    <n v="36"/>
    <m/>
    <m/>
    <n v="0"/>
    <n v="0"/>
    <m/>
    <m/>
    <n v="0"/>
    <n v="0"/>
    <m/>
    <m/>
    <n v="0"/>
    <n v="0"/>
    <m/>
    <m/>
    <n v="0"/>
    <n v="0"/>
    <m/>
    <m/>
    <n v="0"/>
    <n v="0"/>
    <m/>
    <m/>
    <n v="0"/>
    <n v="512"/>
    <m/>
    <m/>
    <n v="0"/>
    <n v="0"/>
    <m/>
    <m/>
    <n v="0"/>
    <n v="16"/>
    <x v="18"/>
    <x v="1"/>
    <s v="Strathcona"/>
    <x v="35"/>
  </r>
  <r>
    <n v="18"/>
    <n v="37"/>
    <m/>
    <m/>
    <n v="0"/>
    <n v="0"/>
    <m/>
    <m/>
    <n v="1664"/>
    <n v="14624"/>
    <m/>
    <m/>
    <n v="224"/>
    <n v="17856"/>
    <m/>
    <m/>
    <n v="9088"/>
    <n v="37728"/>
    <m/>
    <m/>
    <n v="9056"/>
    <n v="47184"/>
    <m/>
    <m/>
    <n v="6784"/>
    <n v="28048"/>
    <m/>
    <m/>
    <n v="3040"/>
    <n v="13200"/>
    <m/>
    <m/>
    <n v="3648"/>
    <n v="12000"/>
    <x v="18"/>
    <x v="1"/>
    <s v="SunshineCoast"/>
    <x v="36"/>
  </r>
  <r>
    <n v="18"/>
    <n v="38"/>
    <m/>
    <m/>
    <n v="841392"/>
    <n v="90680992"/>
    <m/>
    <m/>
    <n v="15296"/>
    <n v="79355760"/>
    <m/>
    <m/>
    <n v="16320"/>
    <n v="75537712"/>
    <m/>
    <m/>
    <n v="55760"/>
    <n v="74807712"/>
    <m/>
    <m/>
    <n v="50992"/>
    <n v="70714704"/>
    <m/>
    <m/>
    <n v="27744"/>
    <n v="71098800"/>
    <m/>
    <m/>
    <n v="2288"/>
    <n v="71632944"/>
    <m/>
    <m/>
    <n v="2096"/>
    <n v="71343840"/>
    <x v="18"/>
    <x v="0"/>
    <s v="Vanderhoof"/>
    <x v="37"/>
  </r>
  <r>
    <n v="18"/>
    <n v="39"/>
    <m/>
    <m/>
    <n v="1744224"/>
    <n v="127618992"/>
    <m/>
    <m/>
    <n v="108240"/>
    <n v="113988656"/>
    <m/>
    <m/>
    <n v="128320"/>
    <n v="111481632"/>
    <m/>
    <m/>
    <n v="130112"/>
    <n v="111846256"/>
    <m/>
    <m/>
    <n v="323008"/>
    <n v="96430864"/>
    <m/>
    <m/>
    <n v="449168"/>
    <n v="92065408"/>
    <m/>
    <m/>
    <n v="130048"/>
    <n v="87386176"/>
    <m/>
    <m/>
    <n v="62544"/>
    <n v="86629152"/>
    <x v="18"/>
    <x v="0"/>
    <s v="WilliamsLake"/>
    <x v="38"/>
  </r>
  <r>
    <n v="18"/>
    <n v="40"/>
    <m/>
    <m/>
    <n v="43808"/>
    <n v="2463200"/>
    <m/>
    <m/>
    <n v="6896"/>
    <n v="2372976"/>
    <m/>
    <m/>
    <n v="3776"/>
    <n v="2139136"/>
    <m/>
    <m/>
    <n v="9632"/>
    <n v="1969568"/>
    <m/>
    <m/>
    <n v="17312"/>
    <n v="1778512"/>
    <m/>
    <m/>
    <n v="17040"/>
    <n v="1732720"/>
    <m/>
    <m/>
    <n v="1552"/>
    <n v="1540432"/>
    <m/>
    <m/>
    <n v="0"/>
    <n v="1450512"/>
    <x v="18"/>
    <x v="2"/>
    <s v="InteriorTFLs"/>
    <x v="39"/>
  </r>
  <r>
    <n v="18"/>
    <n v="40"/>
    <m/>
    <m/>
    <n v="8320"/>
    <n v="1756160"/>
    <m/>
    <m/>
    <n v="16"/>
    <n v="1664640"/>
    <m/>
    <m/>
    <n v="16"/>
    <n v="1581760"/>
    <m/>
    <m/>
    <n v="2096"/>
    <n v="1562544"/>
    <m/>
    <m/>
    <n v="2784"/>
    <n v="1516352"/>
    <m/>
    <m/>
    <n v="720"/>
    <n v="1557616"/>
    <m/>
    <m/>
    <n v="16"/>
    <n v="1554368"/>
    <m/>
    <m/>
    <n v="0"/>
    <n v="1450976"/>
    <x v="18"/>
    <x v="2"/>
    <s v="InteriorTFLs"/>
    <x v="39"/>
  </r>
  <r>
    <n v="18"/>
    <n v="40"/>
    <m/>
    <m/>
    <n v="0"/>
    <n v="1136"/>
    <m/>
    <m/>
    <n v="3648"/>
    <n v="27952"/>
    <m/>
    <m/>
    <n v="2080"/>
    <n v="16048"/>
    <m/>
    <m/>
    <n v="1280"/>
    <n v="25072"/>
    <m/>
    <m/>
    <n v="464"/>
    <n v="21456"/>
    <m/>
    <m/>
    <n v="384"/>
    <n v="26608"/>
    <m/>
    <m/>
    <n v="208"/>
    <n v="6352"/>
    <m/>
    <m/>
    <n v="0"/>
    <n v="4128"/>
    <x v="18"/>
    <x v="2"/>
    <s v="InteriorTFLs"/>
    <x v="39"/>
  </r>
  <r>
    <n v="18"/>
    <n v="40"/>
    <m/>
    <m/>
    <n v="0"/>
    <n v="48"/>
    <m/>
    <m/>
    <n v="0"/>
    <n v="896"/>
    <m/>
    <m/>
    <n v="128"/>
    <n v="480"/>
    <m/>
    <m/>
    <n v="48"/>
    <n v="896"/>
    <m/>
    <m/>
    <n v="112"/>
    <n v="800"/>
    <m/>
    <m/>
    <n v="128"/>
    <n v="1344"/>
    <m/>
    <m/>
    <n v="0"/>
    <n v="272"/>
    <m/>
    <m/>
    <n v="0"/>
    <n v="176"/>
    <x v="18"/>
    <x v="2"/>
    <s v="InteriorTFLs"/>
    <x v="39"/>
  </r>
  <r>
    <n v="18"/>
    <n v="40"/>
    <m/>
    <m/>
    <n v="29472"/>
    <n v="3531408"/>
    <m/>
    <m/>
    <n v="672"/>
    <n v="3442912"/>
    <m/>
    <m/>
    <n v="2816"/>
    <n v="3217088"/>
    <m/>
    <m/>
    <n v="3248"/>
    <n v="3163632"/>
    <m/>
    <m/>
    <n v="1104"/>
    <n v="2803184"/>
    <m/>
    <m/>
    <n v="2320"/>
    <n v="2893472"/>
    <m/>
    <m/>
    <n v="176"/>
    <n v="2898528"/>
    <m/>
    <m/>
    <n v="48"/>
    <n v="2816304"/>
    <x v="18"/>
    <x v="2"/>
    <s v="InteriorTFLs"/>
    <x v="39"/>
  </r>
  <r>
    <n v="18"/>
    <n v="40"/>
    <m/>
    <m/>
    <n v="16464"/>
    <n v="1306480"/>
    <m/>
    <m/>
    <n v="6560"/>
    <n v="1046976"/>
    <m/>
    <m/>
    <n v="5712"/>
    <n v="1059392"/>
    <m/>
    <m/>
    <n v="13392"/>
    <n v="980880"/>
    <m/>
    <m/>
    <n v="16320"/>
    <n v="907328"/>
    <m/>
    <m/>
    <n v="19552"/>
    <n v="854320"/>
    <m/>
    <m/>
    <n v="2992"/>
    <n v="821312"/>
    <m/>
    <m/>
    <n v="304"/>
    <n v="756480"/>
    <x v="18"/>
    <x v="2"/>
    <s v="InteriorTFLs"/>
    <x v="39"/>
  </r>
  <r>
    <n v="18"/>
    <n v="40"/>
    <m/>
    <m/>
    <n v="101728"/>
    <n v="15447584"/>
    <m/>
    <m/>
    <n v="3904"/>
    <n v="15218752"/>
    <m/>
    <m/>
    <n v="14512"/>
    <n v="14618640"/>
    <m/>
    <m/>
    <n v="24240"/>
    <n v="14133392"/>
    <m/>
    <m/>
    <n v="21376"/>
    <n v="13348384"/>
    <m/>
    <m/>
    <n v="18000"/>
    <n v="13460816"/>
    <m/>
    <m/>
    <n v="784"/>
    <n v="13298832"/>
    <m/>
    <m/>
    <n v="336"/>
    <n v="12972176"/>
    <x v="18"/>
    <x v="2"/>
    <s v="InteriorTFLs"/>
    <x v="39"/>
  </r>
  <r>
    <n v="18"/>
    <n v="40"/>
    <m/>
    <m/>
    <n v="28656"/>
    <n v="3307872"/>
    <m/>
    <m/>
    <n v="1168"/>
    <n v="3056320"/>
    <m/>
    <m/>
    <n v="2832"/>
    <n v="2875200"/>
    <m/>
    <m/>
    <n v="3600"/>
    <n v="2830704"/>
    <m/>
    <m/>
    <n v="7632"/>
    <n v="2625104"/>
    <m/>
    <m/>
    <n v="4432"/>
    <n v="2596144"/>
    <m/>
    <m/>
    <n v="5504"/>
    <n v="2567312"/>
    <m/>
    <m/>
    <n v="992"/>
    <n v="2486832"/>
    <x v="18"/>
    <x v="2"/>
    <s v="InteriorTFLs"/>
    <x v="39"/>
  </r>
  <r>
    <n v="18"/>
    <n v="40"/>
    <m/>
    <m/>
    <n v="118480"/>
    <n v="4650944"/>
    <m/>
    <m/>
    <n v="4192"/>
    <n v="4700672"/>
    <m/>
    <m/>
    <n v="6272"/>
    <n v="4064976"/>
    <m/>
    <m/>
    <n v="16160"/>
    <n v="3782192"/>
    <m/>
    <m/>
    <n v="30496"/>
    <n v="3426528"/>
    <m/>
    <m/>
    <n v="45040"/>
    <n v="3111296"/>
    <m/>
    <m/>
    <n v="8112"/>
    <n v="2837248"/>
    <m/>
    <m/>
    <n v="2000"/>
    <n v="2802576"/>
    <x v="18"/>
    <x v="2"/>
    <s v="InteriorTFLs"/>
    <x v="39"/>
  </r>
  <r>
    <n v="18"/>
    <n v="40"/>
    <m/>
    <m/>
    <n v="11536"/>
    <n v="115216"/>
    <m/>
    <m/>
    <n v="832"/>
    <n v="136624"/>
    <m/>
    <m/>
    <n v="640"/>
    <n v="128608"/>
    <m/>
    <m/>
    <n v="2704"/>
    <n v="123856"/>
    <m/>
    <m/>
    <n v="9168"/>
    <n v="139216"/>
    <m/>
    <m/>
    <n v="7648"/>
    <n v="116576"/>
    <m/>
    <m/>
    <n v="5280"/>
    <n v="66752"/>
    <m/>
    <m/>
    <n v="2832"/>
    <n v="55696"/>
    <x v="18"/>
    <x v="2"/>
    <s v="InteriorTFLs"/>
    <x v="39"/>
  </r>
  <r>
    <n v="18"/>
    <n v="40"/>
    <m/>
    <m/>
    <n v="0"/>
    <n v="0"/>
    <m/>
    <m/>
    <n v="176"/>
    <n v="27616"/>
    <m/>
    <m/>
    <n v="2208"/>
    <n v="33056"/>
    <m/>
    <m/>
    <n v="4512"/>
    <n v="31040"/>
    <m/>
    <m/>
    <n v="5616"/>
    <n v="69488"/>
    <m/>
    <m/>
    <n v="1408"/>
    <n v="39104"/>
    <m/>
    <m/>
    <n v="2656"/>
    <n v="34640"/>
    <m/>
    <m/>
    <n v="3104"/>
    <n v="35344"/>
    <x v="18"/>
    <x v="2"/>
    <s v="InteriorTFLs"/>
    <x v="39"/>
  </r>
  <r>
    <n v="18"/>
    <n v="40"/>
    <m/>
    <m/>
    <n v="75456"/>
    <n v="1786960"/>
    <m/>
    <m/>
    <n v="6448"/>
    <n v="1777296"/>
    <m/>
    <m/>
    <n v="17664"/>
    <n v="1718464"/>
    <m/>
    <m/>
    <n v="34080"/>
    <n v="1683408"/>
    <m/>
    <m/>
    <n v="82416"/>
    <n v="1420816"/>
    <m/>
    <m/>
    <n v="113024"/>
    <n v="1354112"/>
    <m/>
    <m/>
    <n v="70064"/>
    <n v="207648"/>
    <m/>
    <m/>
    <n v="5728"/>
    <n v="68224"/>
    <x v="18"/>
    <x v="2"/>
    <s v="InteriorTFLs"/>
    <x v="39"/>
  </r>
  <r>
    <n v="18"/>
    <n v="40"/>
    <m/>
    <m/>
    <n v="14736"/>
    <n v="956624"/>
    <m/>
    <m/>
    <n v="3824"/>
    <n v="891232"/>
    <m/>
    <m/>
    <n v="8688"/>
    <n v="850400"/>
    <m/>
    <m/>
    <n v="10096"/>
    <n v="811568"/>
    <m/>
    <m/>
    <n v="9728"/>
    <n v="787360"/>
    <m/>
    <m/>
    <n v="13280"/>
    <n v="771456"/>
    <m/>
    <m/>
    <n v="11760"/>
    <n v="622736"/>
    <m/>
    <m/>
    <n v="7568"/>
    <n v="568416"/>
    <x v="18"/>
    <x v="2"/>
    <s v="InteriorTFLs"/>
    <x v="39"/>
  </r>
  <r>
    <n v="18"/>
    <n v="40"/>
    <m/>
    <m/>
    <n v="41168"/>
    <n v="418960"/>
    <m/>
    <m/>
    <n v="51056"/>
    <n v="480960"/>
    <m/>
    <m/>
    <n v="41344"/>
    <n v="434288"/>
    <m/>
    <m/>
    <n v="61360"/>
    <n v="348512"/>
    <m/>
    <m/>
    <n v="69008"/>
    <n v="377312"/>
    <m/>
    <m/>
    <n v="33904"/>
    <n v="296112"/>
    <m/>
    <m/>
    <n v="12112"/>
    <n v="168256"/>
    <m/>
    <m/>
    <n v="20592"/>
    <n v="196928"/>
    <x v="18"/>
    <x v="2"/>
    <s v="InteriorTFLs"/>
    <x v="39"/>
  </r>
  <r>
    <n v="18"/>
    <n v="40"/>
    <m/>
    <m/>
    <n v="105408"/>
    <n v="3197856"/>
    <m/>
    <m/>
    <n v="9856"/>
    <n v="2901920"/>
    <m/>
    <m/>
    <n v="26704"/>
    <n v="2834368"/>
    <m/>
    <m/>
    <n v="59232"/>
    <n v="2387552"/>
    <m/>
    <m/>
    <n v="89616"/>
    <n v="2172288"/>
    <m/>
    <m/>
    <n v="159232"/>
    <n v="1891248"/>
    <m/>
    <m/>
    <n v="50608"/>
    <n v="710896"/>
    <m/>
    <m/>
    <n v="24192"/>
    <n v="461648"/>
    <x v="18"/>
    <x v="2"/>
    <s v="InteriorTFLs"/>
    <x v="39"/>
  </r>
  <r>
    <n v="18"/>
    <n v="40"/>
    <m/>
    <m/>
    <n v="150544"/>
    <n v="7618992"/>
    <m/>
    <m/>
    <n v="15552"/>
    <n v="7573552"/>
    <m/>
    <m/>
    <n v="29216"/>
    <n v="6857472"/>
    <m/>
    <m/>
    <n v="32928"/>
    <n v="6347504"/>
    <m/>
    <m/>
    <n v="52432"/>
    <n v="5569136"/>
    <m/>
    <m/>
    <n v="85104"/>
    <n v="5191504"/>
    <m/>
    <m/>
    <n v="80096"/>
    <n v="4385104"/>
    <m/>
    <m/>
    <n v="28240"/>
    <n v="3823008"/>
    <x v="18"/>
    <x v="2"/>
    <s v="InteriorTFLs"/>
    <x v="39"/>
  </r>
  <r>
    <n v="18"/>
    <n v="40"/>
    <m/>
    <m/>
    <n v="125056"/>
    <n v="2520688"/>
    <m/>
    <m/>
    <n v="7168"/>
    <n v="2640288"/>
    <m/>
    <m/>
    <n v="27728"/>
    <n v="2377392"/>
    <m/>
    <m/>
    <n v="23648"/>
    <n v="2230928"/>
    <m/>
    <m/>
    <n v="64000"/>
    <n v="2059328"/>
    <m/>
    <m/>
    <n v="101520"/>
    <n v="1940176"/>
    <m/>
    <m/>
    <n v="149472"/>
    <n v="633232"/>
    <m/>
    <m/>
    <n v="53296"/>
    <n v="327600"/>
    <x v="18"/>
    <x v="2"/>
    <s v="InteriorTFLs"/>
    <x v="39"/>
  </r>
  <r>
    <n v="18"/>
    <n v="40"/>
    <m/>
    <m/>
    <n v="699120"/>
    <n v="15461552"/>
    <m/>
    <m/>
    <n v="94432"/>
    <n v="23131616"/>
    <m/>
    <m/>
    <n v="199376"/>
    <n v="22105904"/>
    <m/>
    <m/>
    <n v="90432"/>
    <n v="21930784"/>
    <m/>
    <m/>
    <n v="331872"/>
    <n v="19548368"/>
    <m/>
    <m/>
    <n v="117520"/>
    <n v="19536768"/>
    <m/>
    <m/>
    <n v="34976"/>
    <n v="20903760"/>
    <m/>
    <m/>
    <n v="56352"/>
    <n v="18208496"/>
    <x v="18"/>
    <x v="2"/>
    <s v="InteriorTFLs"/>
    <x v="39"/>
  </r>
  <r>
    <n v="18"/>
    <n v="40"/>
    <m/>
    <m/>
    <n v="350432"/>
    <n v="8243408"/>
    <m/>
    <m/>
    <n v="67936"/>
    <n v="8313952"/>
    <m/>
    <m/>
    <n v="122032"/>
    <n v="7531984"/>
    <m/>
    <m/>
    <n v="166080"/>
    <n v="7116224"/>
    <m/>
    <m/>
    <n v="230896"/>
    <n v="6635856"/>
    <m/>
    <m/>
    <n v="354704"/>
    <n v="6399584"/>
    <m/>
    <m/>
    <n v="182800"/>
    <n v="3761104"/>
    <m/>
    <m/>
    <n v="105968"/>
    <n v="3108256"/>
    <x v="18"/>
    <x v="2"/>
    <s v="InteriorTFLs"/>
    <x v="39"/>
  </r>
  <r>
    <n v="18"/>
    <n v="41"/>
    <m/>
    <m/>
    <n v="0"/>
    <n v="0"/>
    <m/>
    <m/>
    <n v="0"/>
    <n v="0"/>
    <m/>
    <m/>
    <n v="0"/>
    <n v="0"/>
    <m/>
    <m/>
    <n v="0"/>
    <n v="0"/>
    <m/>
    <m/>
    <n v="0"/>
    <n v="0"/>
    <m/>
    <m/>
    <n v="0"/>
    <n v="0"/>
    <m/>
    <m/>
    <n v="0"/>
    <n v="0"/>
    <m/>
    <m/>
    <n v="0"/>
    <n v="0"/>
    <x v="18"/>
    <x v="3"/>
    <s v="CoastTFLs"/>
    <x v="40"/>
  </r>
  <r>
    <n v="18"/>
    <n v="41"/>
    <m/>
    <m/>
    <n v="0"/>
    <n v="0"/>
    <m/>
    <m/>
    <n v="0"/>
    <n v="2864"/>
    <m/>
    <m/>
    <n v="0"/>
    <n v="1136"/>
    <m/>
    <m/>
    <n v="0"/>
    <n v="224"/>
    <m/>
    <m/>
    <n v="16"/>
    <n v="128"/>
    <m/>
    <m/>
    <n v="0"/>
    <n v="144"/>
    <m/>
    <m/>
    <n v="0"/>
    <n v="0"/>
    <m/>
    <m/>
    <n v="0"/>
    <n v="0"/>
    <x v="18"/>
    <x v="3"/>
    <s v="CoastTFLs"/>
    <x v="40"/>
  </r>
  <r>
    <n v="18"/>
    <n v="41"/>
    <m/>
    <m/>
    <n v="0"/>
    <n v="0"/>
    <m/>
    <m/>
    <n v="0"/>
    <n v="0"/>
    <m/>
    <m/>
    <n v="0"/>
    <n v="0"/>
    <m/>
    <m/>
    <n v="0"/>
    <n v="0"/>
    <m/>
    <m/>
    <n v="0"/>
    <n v="0"/>
    <m/>
    <m/>
    <n v="0"/>
    <n v="0"/>
    <m/>
    <m/>
    <n v="0"/>
    <n v="0"/>
    <m/>
    <m/>
    <n v="0"/>
    <n v="0"/>
    <x v="18"/>
    <x v="3"/>
    <s v="CoastTFLs"/>
    <x v="40"/>
  </r>
  <r>
    <n v="18"/>
    <n v="41"/>
    <m/>
    <m/>
    <n v="0"/>
    <n v="0"/>
    <m/>
    <m/>
    <n v="0"/>
    <n v="0"/>
    <m/>
    <m/>
    <n v="0"/>
    <n v="0"/>
    <m/>
    <m/>
    <n v="0"/>
    <n v="0"/>
    <m/>
    <m/>
    <n v="0"/>
    <n v="0"/>
    <m/>
    <m/>
    <n v="0"/>
    <n v="0"/>
    <m/>
    <m/>
    <n v="0"/>
    <n v="0"/>
    <m/>
    <m/>
    <n v="0"/>
    <n v="0"/>
    <x v="18"/>
    <x v="3"/>
    <s v="CoastTFLs"/>
    <x v="40"/>
  </r>
  <r>
    <n v="18"/>
    <n v="41"/>
    <m/>
    <m/>
    <n v="0"/>
    <n v="0"/>
    <m/>
    <m/>
    <n v="0"/>
    <n v="0"/>
    <m/>
    <m/>
    <n v="0"/>
    <n v="0"/>
    <m/>
    <m/>
    <n v="0"/>
    <n v="0"/>
    <m/>
    <m/>
    <n v="0"/>
    <n v="0"/>
    <m/>
    <m/>
    <n v="0"/>
    <n v="0"/>
    <m/>
    <m/>
    <n v="0"/>
    <n v="0"/>
    <m/>
    <m/>
    <n v="0"/>
    <n v="0"/>
    <x v="18"/>
    <x v="3"/>
    <s v="CoastTFLs"/>
    <x v="40"/>
  </r>
  <r>
    <n v="18"/>
    <n v="41"/>
    <m/>
    <m/>
    <n v="0"/>
    <n v="0"/>
    <m/>
    <m/>
    <n v="0"/>
    <n v="0"/>
    <m/>
    <m/>
    <n v="0"/>
    <n v="0"/>
    <m/>
    <m/>
    <n v="0"/>
    <n v="0"/>
    <m/>
    <m/>
    <n v="0"/>
    <n v="0"/>
    <m/>
    <m/>
    <n v="0"/>
    <n v="0"/>
    <m/>
    <m/>
    <n v="0"/>
    <n v="0"/>
    <m/>
    <m/>
    <n v="0"/>
    <n v="0"/>
    <x v="18"/>
    <x v="3"/>
    <s v="CoastTFLs"/>
    <x v="40"/>
  </r>
  <r>
    <n v="18"/>
    <n v="41"/>
    <m/>
    <m/>
    <n v="0"/>
    <n v="0"/>
    <m/>
    <m/>
    <n v="0"/>
    <n v="0"/>
    <m/>
    <m/>
    <n v="0"/>
    <n v="1888"/>
    <m/>
    <m/>
    <n v="0"/>
    <n v="0"/>
    <m/>
    <m/>
    <n v="0"/>
    <n v="0"/>
    <m/>
    <m/>
    <n v="0"/>
    <n v="0"/>
    <m/>
    <m/>
    <n v="0"/>
    <n v="0"/>
    <m/>
    <m/>
    <n v="0"/>
    <n v="0"/>
    <x v="18"/>
    <x v="3"/>
    <s v="CoastTFLs"/>
    <x v="40"/>
  </r>
  <r>
    <n v="18"/>
    <n v="41"/>
    <m/>
    <m/>
    <n v="0"/>
    <n v="0"/>
    <m/>
    <m/>
    <n v="0"/>
    <n v="0"/>
    <m/>
    <m/>
    <n v="0"/>
    <n v="0"/>
    <m/>
    <m/>
    <n v="0"/>
    <n v="0"/>
    <m/>
    <m/>
    <n v="0"/>
    <n v="0"/>
    <m/>
    <m/>
    <n v="0"/>
    <n v="0"/>
    <m/>
    <m/>
    <n v="0"/>
    <n v="0"/>
    <m/>
    <m/>
    <n v="0"/>
    <n v="0"/>
    <x v="18"/>
    <x v="3"/>
    <s v="CoastTFLs"/>
    <x v="40"/>
  </r>
  <r>
    <n v="18"/>
    <n v="41"/>
    <m/>
    <m/>
    <n v="0"/>
    <n v="0"/>
    <m/>
    <m/>
    <n v="0"/>
    <n v="0"/>
    <m/>
    <m/>
    <n v="0"/>
    <n v="0"/>
    <m/>
    <m/>
    <n v="0"/>
    <n v="0"/>
    <m/>
    <m/>
    <n v="0"/>
    <n v="0"/>
    <m/>
    <m/>
    <n v="0"/>
    <n v="0"/>
    <m/>
    <m/>
    <n v="0"/>
    <n v="0"/>
    <m/>
    <m/>
    <n v="0"/>
    <n v="0"/>
    <x v="18"/>
    <x v="3"/>
    <s v="CoastTFLs"/>
    <x v="40"/>
  </r>
  <r>
    <n v="18"/>
    <n v="41"/>
    <m/>
    <m/>
    <n v="0"/>
    <n v="0"/>
    <m/>
    <m/>
    <n v="0"/>
    <n v="0"/>
    <m/>
    <m/>
    <n v="0"/>
    <n v="0"/>
    <m/>
    <m/>
    <n v="0"/>
    <n v="0"/>
    <m/>
    <m/>
    <n v="0"/>
    <n v="0"/>
    <m/>
    <m/>
    <n v="0"/>
    <n v="0"/>
    <m/>
    <m/>
    <n v="0"/>
    <n v="0"/>
    <m/>
    <m/>
    <n v="0"/>
    <n v="0"/>
    <x v="18"/>
    <x v="3"/>
    <s v="CoastTFLs"/>
    <x v="40"/>
  </r>
  <r>
    <n v="18"/>
    <n v="41"/>
    <m/>
    <m/>
    <n v="0"/>
    <n v="0"/>
    <m/>
    <m/>
    <n v="0"/>
    <n v="0"/>
    <m/>
    <m/>
    <n v="0"/>
    <n v="0"/>
    <m/>
    <m/>
    <n v="0"/>
    <n v="48"/>
    <m/>
    <m/>
    <n v="0"/>
    <n v="3728"/>
    <m/>
    <m/>
    <n v="0"/>
    <n v="0"/>
    <m/>
    <m/>
    <n v="0"/>
    <n v="0"/>
    <m/>
    <m/>
    <n v="0"/>
    <n v="0"/>
    <x v="18"/>
    <x v="3"/>
    <s v="CoastTFLs"/>
    <x v="40"/>
  </r>
  <r>
    <n v="18"/>
    <n v="41"/>
    <m/>
    <m/>
    <n v="0"/>
    <n v="0"/>
    <m/>
    <m/>
    <n v="0"/>
    <n v="0"/>
    <m/>
    <m/>
    <n v="0"/>
    <n v="0"/>
    <m/>
    <m/>
    <n v="0"/>
    <n v="0"/>
    <m/>
    <m/>
    <n v="0"/>
    <n v="0"/>
    <m/>
    <m/>
    <n v="0"/>
    <n v="0"/>
    <m/>
    <m/>
    <n v="0"/>
    <n v="0"/>
    <m/>
    <m/>
    <n v="0"/>
    <n v="0"/>
    <x v="18"/>
    <x v="3"/>
    <s v="CoastTFLs"/>
    <x v="40"/>
  </r>
  <r>
    <n v="18"/>
    <n v="41"/>
    <m/>
    <m/>
    <n v="0"/>
    <n v="0"/>
    <m/>
    <m/>
    <n v="0"/>
    <n v="0"/>
    <m/>
    <m/>
    <n v="0"/>
    <n v="0"/>
    <m/>
    <m/>
    <n v="0"/>
    <n v="0"/>
    <m/>
    <m/>
    <n v="0"/>
    <n v="0"/>
    <m/>
    <m/>
    <n v="0"/>
    <n v="0"/>
    <m/>
    <m/>
    <n v="0"/>
    <n v="0"/>
    <m/>
    <m/>
    <n v="0"/>
    <n v="0"/>
    <x v="18"/>
    <x v="3"/>
    <s v="CoastTFLs"/>
    <x v="40"/>
  </r>
  <r>
    <n v="18"/>
    <n v="41"/>
    <m/>
    <m/>
    <n v="0"/>
    <n v="0"/>
    <m/>
    <m/>
    <n v="0"/>
    <n v="0"/>
    <m/>
    <m/>
    <n v="0"/>
    <n v="0"/>
    <m/>
    <m/>
    <n v="0"/>
    <n v="0"/>
    <m/>
    <m/>
    <n v="0"/>
    <n v="0"/>
    <m/>
    <m/>
    <n v="0"/>
    <n v="0"/>
    <m/>
    <m/>
    <n v="0"/>
    <n v="0"/>
    <m/>
    <m/>
    <n v="0"/>
    <n v="0"/>
    <x v="18"/>
    <x v="3"/>
    <s v="CoastTFLs"/>
    <x v="40"/>
  </r>
  <r>
    <n v="18"/>
    <n v="41"/>
    <m/>
    <m/>
    <n v="0"/>
    <n v="0"/>
    <m/>
    <m/>
    <n v="2144"/>
    <n v="4800"/>
    <m/>
    <m/>
    <n v="0"/>
    <n v="3888"/>
    <m/>
    <m/>
    <n v="0"/>
    <n v="5360"/>
    <m/>
    <m/>
    <n v="0"/>
    <n v="4160"/>
    <m/>
    <m/>
    <n v="128"/>
    <n v="2336"/>
    <m/>
    <m/>
    <n v="800"/>
    <n v="2432"/>
    <m/>
    <m/>
    <n v="16"/>
    <n v="16"/>
    <x v="18"/>
    <x v="3"/>
    <s v="CoastTFLs"/>
    <x v="40"/>
  </r>
  <r>
    <n v="18"/>
    <n v="41"/>
    <m/>
    <m/>
    <n v="0"/>
    <n v="0"/>
    <m/>
    <m/>
    <n v="0"/>
    <n v="0"/>
    <m/>
    <m/>
    <n v="0"/>
    <n v="0"/>
    <m/>
    <m/>
    <n v="0"/>
    <n v="0"/>
    <m/>
    <m/>
    <n v="2272"/>
    <n v="15856"/>
    <m/>
    <m/>
    <n v="1376"/>
    <n v="3872"/>
    <m/>
    <m/>
    <n v="0"/>
    <n v="0"/>
    <m/>
    <m/>
    <n v="176"/>
    <n v="176"/>
    <x v="18"/>
    <x v="3"/>
    <s v="CoastTFLs"/>
    <x v="40"/>
  </r>
  <r>
    <n v="19"/>
    <n v="1"/>
    <m/>
    <m/>
    <n v="680528"/>
    <n v="55281008"/>
    <m/>
    <m/>
    <n v="28656"/>
    <n v="47194336"/>
    <m/>
    <m/>
    <n v="45056"/>
    <n v="46262128"/>
    <m/>
    <m/>
    <n v="79712"/>
    <n v="45491808"/>
    <m/>
    <m/>
    <n v="94672"/>
    <n v="44058752"/>
    <m/>
    <m/>
    <n v="167408"/>
    <n v="42819808"/>
    <m/>
    <m/>
    <n v="37552"/>
    <n v="41805712"/>
    <m/>
    <m/>
    <n v="11248"/>
    <n v="41570832"/>
    <x v="19"/>
    <x v="0"/>
    <s v="100MileHouse"/>
    <x v="0"/>
  </r>
  <r>
    <n v="19"/>
    <n v="2"/>
    <m/>
    <m/>
    <n v="107008"/>
    <n v="6910480"/>
    <m/>
    <m/>
    <n v="12496"/>
    <n v="6956816"/>
    <m/>
    <m/>
    <n v="25856"/>
    <n v="6465824"/>
    <m/>
    <m/>
    <n v="47040"/>
    <n v="6148736"/>
    <m/>
    <m/>
    <n v="74048"/>
    <n v="5793392"/>
    <m/>
    <m/>
    <n v="103792"/>
    <n v="5483232"/>
    <m/>
    <m/>
    <n v="147920"/>
    <n v="3565920"/>
    <m/>
    <m/>
    <n v="120432"/>
    <n v="2992608"/>
    <x v="19"/>
    <x v="0"/>
    <s v="Arrow"/>
    <x v="1"/>
  </r>
  <r>
    <n v="19"/>
    <n v="3"/>
    <m/>
    <m/>
    <n v="0"/>
    <n v="0"/>
    <m/>
    <m/>
    <n v="0"/>
    <n v="0"/>
    <m/>
    <m/>
    <n v="0"/>
    <n v="0"/>
    <m/>
    <m/>
    <n v="0"/>
    <n v="0"/>
    <m/>
    <m/>
    <n v="0"/>
    <n v="0"/>
    <m/>
    <m/>
    <n v="0"/>
    <n v="0"/>
    <m/>
    <m/>
    <n v="0"/>
    <n v="0"/>
    <m/>
    <m/>
    <n v="0"/>
    <n v="0"/>
    <x v="19"/>
    <x v="1"/>
    <s v="Arrowsmith"/>
    <x v="2"/>
  </r>
  <r>
    <n v="19"/>
    <n v="4"/>
    <m/>
    <m/>
    <n v="353296"/>
    <n v="12073504"/>
    <m/>
    <m/>
    <n v="35088"/>
    <n v="11931776"/>
    <m/>
    <m/>
    <n v="65008"/>
    <n v="11053824"/>
    <m/>
    <m/>
    <n v="96880"/>
    <n v="10555296"/>
    <m/>
    <m/>
    <n v="214912"/>
    <n v="9693680"/>
    <m/>
    <m/>
    <n v="305328"/>
    <n v="9177808"/>
    <m/>
    <m/>
    <n v="625904"/>
    <n v="3677040"/>
    <m/>
    <m/>
    <n v="267936"/>
    <n v="2021712"/>
    <x v="19"/>
    <x v="0"/>
    <s v="Boundary"/>
    <x v="3"/>
  </r>
  <r>
    <n v="19"/>
    <n v="5"/>
    <m/>
    <m/>
    <n v="303600"/>
    <n v="11024128"/>
    <m/>
    <m/>
    <n v="15504"/>
    <n v="11051792"/>
    <m/>
    <m/>
    <n v="39952"/>
    <n v="10791936"/>
    <m/>
    <m/>
    <n v="74992"/>
    <n v="10472720"/>
    <m/>
    <m/>
    <n v="117440"/>
    <n v="9909120"/>
    <m/>
    <m/>
    <n v="87056"/>
    <n v="9523104"/>
    <m/>
    <m/>
    <n v="119392"/>
    <n v="8764144"/>
    <m/>
    <m/>
    <n v="116464"/>
    <n v="8160032"/>
    <x v="19"/>
    <x v="0"/>
    <s v="Bulkley"/>
    <x v="4"/>
  </r>
  <r>
    <n v="19"/>
    <n v="6"/>
    <m/>
    <m/>
    <n v="46128"/>
    <n v="820912"/>
    <m/>
    <m/>
    <n v="0"/>
    <n v="352"/>
    <m/>
    <m/>
    <n v="0"/>
    <n v="352"/>
    <m/>
    <m/>
    <n v="0"/>
    <n v="352"/>
    <m/>
    <m/>
    <n v="0"/>
    <n v="352"/>
    <m/>
    <m/>
    <n v="128"/>
    <n v="17728"/>
    <m/>
    <m/>
    <n v="45488"/>
    <n v="171920"/>
    <m/>
    <m/>
    <n v="135440"/>
    <n v="298128"/>
    <x v="19"/>
    <x v="1"/>
    <s v="Cassiar"/>
    <x v="5"/>
  </r>
  <r>
    <n v="19"/>
    <n v="7"/>
    <m/>
    <m/>
    <n v="35888"/>
    <n v="412224"/>
    <m/>
    <m/>
    <n v="21984"/>
    <n v="460768"/>
    <m/>
    <m/>
    <n v="30096"/>
    <n v="411472"/>
    <m/>
    <m/>
    <n v="34080"/>
    <n v="335792"/>
    <m/>
    <m/>
    <n v="31104"/>
    <n v="339776"/>
    <m/>
    <m/>
    <n v="52576"/>
    <n v="329648"/>
    <m/>
    <m/>
    <n v="37840"/>
    <n v="109744"/>
    <m/>
    <m/>
    <n v="30352"/>
    <n v="102304"/>
    <x v="19"/>
    <x v="1"/>
    <s v="Cranberry"/>
    <x v="6"/>
  </r>
  <r>
    <n v="19"/>
    <n v="8"/>
    <m/>
    <m/>
    <n v="607616"/>
    <n v="24904304"/>
    <m/>
    <m/>
    <n v="88416"/>
    <n v="23213472"/>
    <m/>
    <m/>
    <n v="247600"/>
    <n v="22009072"/>
    <m/>
    <m/>
    <n v="400720"/>
    <n v="20683504"/>
    <m/>
    <m/>
    <n v="631792"/>
    <n v="18536640"/>
    <m/>
    <m/>
    <n v="764848"/>
    <n v="16126192"/>
    <m/>
    <m/>
    <n v="749408"/>
    <n v="8236432"/>
    <m/>
    <m/>
    <n v="389792"/>
    <n v="5540416"/>
    <x v="19"/>
    <x v="0"/>
    <s v="Cranbrook"/>
    <x v="7"/>
  </r>
  <r>
    <n v="19"/>
    <n v="9"/>
    <m/>
    <m/>
    <n v="316256"/>
    <n v="9083696"/>
    <m/>
    <m/>
    <n v="104288"/>
    <n v="25659440"/>
    <m/>
    <m/>
    <n v="240560"/>
    <n v="24706480"/>
    <m/>
    <m/>
    <n v="116128"/>
    <n v="24171408"/>
    <m/>
    <m/>
    <n v="242768"/>
    <n v="22540624"/>
    <m/>
    <m/>
    <n v="167936"/>
    <n v="21986800"/>
    <m/>
    <m/>
    <n v="142912"/>
    <n v="20692672"/>
    <m/>
    <m/>
    <n v="295424"/>
    <n v="17077280"/>
    <x v="19"/>
    <x v="0"/>
    <s v="DawsonCreek"/>
    <x v="8"/>
  </r>
  <r>
    <n v="19"/>
    <n v="10"/>
    <m/>
    <m/>
    <n v="0"/>
    <n v="0"/>
    <m/>
    <m/>
    <n v="0"/>
    <n v="0"/>
    <m/>
    <m/>
    <n v="0"/>
    <n v="0"/>
    <m/>
    <m/>
    <n v="0"/>
    <n v="0"/>
    <m/>
    <m/>
    <n v="0"/>
    <n v="0"/>
    <m/>
    <m/>
    <n v="272"/>
    <n v="8576"/>
    <m/>
    <m/>
    <n v="6656"/>
    <n v="70480"/>
    <m/>
    <m/>
    <n v="134032"/>
    <n v="927104"/>
    <x v="19"/>
    <x v="1"/>
    <s v="FortNelson"/>
    <x v="9"/>
  </r>
  <r>
    <n v="19"/>
    <n v="11"/>
    <m/>
    <m/>
    <n v="9520"/>
    <n v="200448"/>
    <m/>
    <m/>
    <n v="5248"/>
    <n v="491424"/>
    <m/>
    <m/>
    <n v="2928"/>
    <n v="468368"/>
    <m/>
    <m/>
    <n v="5072"/>
    <n v="470096"/>
    <m/>
    <m/>
    <n v="9216"/>
    <n v="444848"/>
    <m/>
    <m/>
    <n v="8704"/>
    <n v="428768"/>
    <m/>
    <m/>
    <n v="9312"/>
    <n v="320848"/>
    <m/>
    <m/>
    <n v="4336"/>
    <n v="254960"/>
    <x v="19"/>
    <x v="1"/>
    <s v="Fraser"/>
    <x v="10"/>
  </r>
  <r>
    <n v="19"/>
    <n v="12"/>
    <m/>
    <m/>
    <n v="1561696"/>
    <n v="98566896"/>
    <m/>
    <m/>
    <n v="64672"/>
    <n v="97812128"/>
    <m/>
    <m/>
    <n v="221440"/>
    <n v="91355952"/>
    <m/>
    <m/>
    <n v="242864"/>
    <n v="90381824"/>
    <m/>
    <m/>
    <n v="572272"/>
    <n v="81271360"/>
    <m/>
    <m/>
    <n v="328880"/>
    <n v="81047568"/>
    <m/>
    <m/>
    <n v="144464"/>
    <n v="79909120"/>
    <m/>
    <m/>
    <n v="137888"/>
    <n v="78852784"/>
    <x v="19"/>
    <x v="0"/>
    <s v="FtStJames"/>
    <x v="11"/>
  </r>
  <r>
    <n v="19"/>
    <n v="13"/>
    <m/>
    <m/>
    <n v="125072"/>
    <n v="2450720"/>
    <m/>
    <m/>
    <n v="182384"/>
    <n v="14371664"/>
    <m/>
    <m/>
    <n v="359216"/>
    <n v="14148880"/>
    <m/>
    <m/>
    <n v="552304"/>
    <n v="19581936"/>
    <m/>
    <m/>
    <n v="927984"/>
    <n v="23940576"/>
    <m/>
    <m/>
    <n v="632128"/>
    <n v="27005280"/>
    <m/>
    <m/>
    <n v="250176"/>
    <n v="15437088"/>
    <m/>
    <m/>
    <n v="418928"/>
    <n v="18274752"/>
    <x v="19"/>
    <x v="1"/>
    <s v="FtStJohn"/>
    <x v="12"/>
  </r>
  <r>
    <n v="19"/>
    <n v="14"/>
    <m/>
    <m/>
    <n v="87376"/>
    <n v="4153632"/>
    <m/>
    <m/>
    <n v="10576"/>
    <n v="4100544"/>
    <m/>
    <m/>
    <n v="27808"/>
    <n v="3779680"/>
    <m/>
    <m/>
    <n v="54192"/>
    <n v="3466400"/>
    <m/>
    <m/>
    <n v="61856"/>
    <n v="3205568"/>
    <m/>
    <m/>
    <n v="115472"/>
    <n v="3020336"/>
    <m/>
    <m/>
    <n v="107328"/>
    <n v="1715920"/>
    <m/>
    <m/>
    <n v="58320"/>
    <n v="1308432"/>
    <x v="19"/>
    <x v="0"/>
    <s v="Golden"/>
    <x v="13"/>
  </r>
  <r>
    <n v="19"/>
    <n v="15"/>
    <m/>
    <m/>
    <n v="221152"/>
    <n v="9255808"/>
    <m/>
    <m/>
    <n v="27568"/>
    <n v="8755984"/>
    <m/>
    <m/>
    <n v="56432"/>
    <n v="8031552"/>
    <m/>
    <m/>
    <n v="76304"/>
    <n v="7469248"/>
    <m/>
    <m/>
    <n v="135008"/>
    <n v="6984272"/>
    <m/>
    <m/>
    <n v="181904"/>
    <n v="6183424"/>
    <m/>
    <m/>
    <n v="283552"/>
    <n v="4342144"/>
    <m/>
    <m/>
    <n v="176544"/>
    <n v="2947968"/>
    <x v="19"/>
    <x v="0"/>
    <s v="Invermere"/>
    <x v="14"/>
  </r>
  <r>
    <n v="19"/>
    <n v="16"/>
    <m/>
    <m/>
    <n v="272"/>
    <n v="22384"/>
    <m/>
    <m/>
    <n v="21408"/>
    <n v="153424"/>
    <m/>
    <m/>
    <n v="27520"/>
    <n v="208032"/>
    <m/>
    <m/>
    <n v="27776"/>
    <n v="135712"/>
    <m/>
    <m/>
    <n v="13776"/>
    <n v="245456"/>
    <m/>
    <m/>
    <n v="17664"/>
    <n v="222032"/>
    <m/>
    <m/>
    <n v="14112"/>
    <n v="138464"/>
    <m/>
    <m/>
    <n v="11472"/>
    <n v="149424"/>
    <x v="19"/>
    <x v="1"/>
    <s v="Kalum"/>
    <x v="15"/>
  </r>
  <r>
    <n v="19"/>
    <n v="17"/>
    <m/>
    <m/>
    <n v="910960"/>
    <n v="50814672"/>
    <m/>
    <m/>
    <n v="89808"/>
    <n v="46616576"/>
    <m/>
    <m/>
    <n v="111392"/>
    <n v="45376224"/>
    <m/>
    <m/>
    <n v="158448"/>
    <n v="43393344"/>
    <m/>
    <m/>
    <n v="329072"/>
    <n v="40081024"/>
    <m/>
    <m/>
    <n v="535584"/>
    <n v="36939152"/>
    <m/>
    <m/>
    <n v="323136"/>
    <n v="30517536"/>
    <m/>
    <m/>
    <n v="92656"/>
    <n v="29217344"/>
    <x v="19"/>
    <x v="0"/>
    <s v="Kamloops"/>
    <x v="16"/>
  </r>
  <r>
    <n v="19"/>
    <n v="18"/>
    <m/>
    <m/>
    <n v="0"/>
    <n v="0"/>
    <m/>
    <m/>
    <n v="0"/>
    <n v="0"/>
    <m/>
    <m/>
    <n v="0"/>
    <n v="0"/>
    <m/>
    <m/>
    <n v="16"/>
    <n v="16"/>
    <m/>
    <m/>
    <n v="0"/>
    <n v="32"/>
    <m/>
    <m/>
    <n v="0"/>
    <n v="0"/>
    <m/>
    <m/>
    <n v="0"/>
    <n v="0"/>
    <m/>
    <m/>
    <n v="16"/>
    <n v="16"/>
    <x v="19"/>
    <x v="1"/>
    <s v="Kingcome"/>
    <x v="17"/>
  </r>
  <r>
    <n v="19"/>
    <n v="19"/>
    <m/>
    <m/>
    <n v="161008"/>
    <n v="1806912"/>
    <m/>
    <m/>
    <n v="41504"/>
    <n v="2363328"/>
    <m/>
    <m/>
    <n v="71040"/>
    <n v="2227968"/>
    <m/>
    <m/>
    <n v="91072"/>
    <n v="2139568"/>
    <m/>
    <m/>
    <n v="97600"/>
    <n v="1988432"/>
    <m/>
    <m/>
    <n v="112928"/>
    <n v="1928176"/>
    <m/>
    <m/>
    <n v="121744"/>
    <n v="1368912"/>
    <m/>
    <m/>
    <n v="119312"/>
    <n v="1335504"/>
    <x v="19"/>
    <x v="1"/>
    <s v="Kispiox"/>
    <x v="18"/>
  </r>
  <r>
    <n v="19"/>
    <n v="20"/>
    <m/>
    <m/>
    <n v="271872"/>
    <n v="10595744"/>
    <m/>
    <m/>
    <n v="33408"/>
    <n v="10607776"/>
    <m/>
    <m/>
    <n v="54448"/>
    <n v="9953808"/>
    <m/>
    <m/>
    <n v="92704"/>
    <n v="9264352"/>
    <m/>
    <m/>
    <n v="190208"/>
    <n v="8591520"/>
    <m/>
    <m/>
    <n v="277104"/>
    <n v="7720160"/>
    <m/>
    <m/>
    <n v="199520"/>
    <n v="3785904"/>
    <m/>
    <m/>
    <n v="133152"/>
    <n v="3019392"/>
    <x v="19"/>
    <x v="0"/>
    <s v="KootenayLake"/>
    <x v="19"/>
  </r>
  <r>
    <n v="19"/>
    <n v="21"/>
    <m/>
    <m/>
    <n v="673168"/>
    <n v="63260704"/>
    <m/>
    <m/>
    <n v="34160"/>
    <n v="60131872"/>
    <m/>
    <m/>
    <n v="38832"/>
    <n v="58275744"/>
    <m/>
    <m/>
    <n v="48496"/>
    <n v="57292304"/>
    <m/>
    <m/>
    <n v="76096"/>
    <n v="53592480"/>
    <m/>
    <m/>
    <n v="47728"/>
    <n v="54041264"/>
    <m/>
    <m/>
    <n v="13360"/>
    <n v="54490672"/>
    <m/>
    <m/>
    <n v="10160"/>
    <n v="54120864"/>
    <x v="19"/>
    <x v="0"/>
    <s v="Lakes"/>
    <x v="20"/>
  </r>
  <r>
    <n v="19"/>
    <n v="22"/>
    <m/>
    <m/>
    <n v="370512"/>
    <n v="12725744"/>
    <m/>
    <m/>
    <n v="43904"/>
    <n v="15718848"/>
    <m/>
    <m/>
    <n v="62048"/>
    <n v="15801024"/>
    <m/>
    <m/>
    <n v="65776"/>
    <n v="15399696"/>
    <m/>
    <m/>
    <n v="171264"/>
    <n v="13718192"/>
    <m/>
    <m/>
    <n v="229248"/>
    <n v="11755568"/>
    <m/>
    <m/>
    <n v="291952"/>
    <n v="7871296"/>
    <m/>
    <m/>
    <n v="110320"/>
    <n v="5730944"/>
    <x v="19"/>
    <x v="0"/>
    <s v="Lillooet"/>
    <x v="21"/>
  </r>
  <r>
    <n v="19"/>
    <n v="23"/>
    <m/>
    <m/>
    <n v="2329680"/>
    <n v="67601456"/>
    <m/>
    <m/>
    <n v="281856"/>
    <n v="90540272"/>
    <m/>
    <m/>
    <n v="549648"/>
    <n v="86568416"/>
    <m/>
    <m/>
    <n v="601120"/>
    <n v="84603056"/>
    <m/>
    <m/>
    <n v="1031888"/>
    <n v="77793392"/>
    <m/>
    <m/>
    <n v="332512"/>
    <n v="82962848"/>
    <m/>
    <m/>
    <n v="188928"/>
    <n v="86423968"/>
    <m/>
    <m/>
    <n v="271616"/>
    <n v="78400640"/>
    <x v="19"/>
    <x v="0"/>
    <s v="Mackenzie"/>
    <x v="22"/>
  </r>
  <r>
    <n v="19"/>
    <n v="24"/>
    <m/>
    <m/>
    <n v="1167824"/>
    <n v="57465456"/>
    <m/>
    <m/>
    <n v="124016"/>
    <n v="52056736"/>
    <m/>
    <m/>
    <n v="139712"/>
    <n v="50356400"/>
    <m/>
    <m/>
    <n v="169504"/>
    <n v="48667472"/>
    <m/>
    <m/>
    <n v="415872"/>
    <n v="42595776"/>
    <m/>
    <m/>
    <n v="475312"/>
    <n v="36367488"/>
    <m/>
    <m/>
    <n v="826208"/>
    <n v="26348560"/>
    <m/>
    <m/>
    <n v="182032"/>
    <n v="18798528"/>
    <x v="19"/>
    <x v="0"/>
    <s v="Merritt"/>
    <x v="23"/>
  </r>
  <r>
    <n v="19"/>
    <n v="25"/>
    <m/>
    <m/>
    <n v="0"/>
    <n v="0"/>
    <m/>
    <m/>
    <n v="576"/>
    <n v="43984"/>
    <m/>
    <m/>
    <n v="1696"/>
    <n v="44608"/>
    <m/>
    <m/>
    <n v="8720"/>
    <n v="56384"/>
    <m/>
    <m/>
    <n v="9840"/>
    <n v="85200"/>
    <m/>
    <m/>
    <n v="6592"/>
    <n v="55552"/>
    <m/>
    <m/>
    <n v="1520"/>
    <n v="25024"/>
    <m/>
    <m/>
    <n v="400"/>
    <n v="30432"/>
    <x v="19"/>
    <x v="1"/>
    <s v="MidCoast"/>
    <x v="24"/>
  </r>
  <r>
    <n v="19"/>
    <n v="26"/>
    <m/>
    <m/>
    <n v="856880"/>
    <n v="48103216"/>
    <m/>
    <m/>
    <n v="29152"/>
    <n v="46671344"/>
    <m/>
    <m/>
    <n v="77392"/>
    <n v="44488784"/>
    <m/>
    <m/>
    <n v="136208"/>
    <n v="42017712"/>
    <m/>
    <m/>
    <n v="106624"/>
    <n v="40002544"/>
    <m/>
    <m/>
    <n v="116720"/>
    <n v="37430288"/>
    <m/>
    <m/>
    <n v="123728"/>
    <n v="36230848"/>
    <m/>
    <m/>
    <n v="134832"/>
    <n v="35401792"/>
    <x v="19"/>
    <x v="0"/>
    <s v="Morice"/>
    <x v="25"/>
  </r>
  <r>
    <n v="19"/>
    <n v="27"/>
    <m/>
    <m/>
    <n v="86352"/>
    <n v="752384"/>
    <m/>
    <m/>
    <n v="37664"/>
    <n v="627088"/>
    <m/>
    <m/>
    <n v="65328"/>
    <n v="576672"/>
    <m/>
    <m/>
    <n v="76448"/>
    <n v="495328"/>
    <m/>
    <m/>
    <n v="66912"/>
    <n v="450400"/>
    <m/>
    <m/>
    <n v="96496"/>
    <n v="456544"/>
    <m/>
    <m/>
    <n v="49888"/>
    <n v="154064"/>
    <m/>
    <m/>
    <n v="38064"/>
    <n v="110416"/>
    <x v="19"/>
    <x v="1"/>
    <s v="Nass"/>
    <x v="26"/>
  </r>
  <r>
    <n v="19"/>
    <n v="28"/>
    <m/>
    <m/>
    <n v="0"/>
    <n v="0"/>
    <m/>
    <m/>
    <n v="0"/>
    <n v="0"/>
    <m/>
    <m/>
    <n v="0"/>
    <n v="0"/>
    <m/>
    <m/>
    <n v="0"/>
    <n v="0"/>
    <m/>
    <m/>
    <n v="0"/>
    <n v="0"/>
    <m/>
    <m/>
    <n v="0"/>
    <n v="0"/>
    <m/>
    <m/>
    <n v="0"/>
    <n v="0"/>
    <m/>
    <m/>
    <n v="0"/>
    <n v="0"/>
    <x v="19"/>
    <x v="1"/>
    <s v="NorthCoast"/>
    <x v="27"/>
  </r>
  <r>
    <n v="19"/>
    <n v="29"/>
    <m/>
    <m/>
    <n v="1191616"/>
    <n v="48058864"/>
    <m/>
    <m/>
    <n v="115120"/>
    <n v="44320656"/>
    <m/>
    <m/>
    <n v="198816"/>
    <n v="41980240"/>
    <m/>
    <m/>
    <n v="280448"/>
    <n v="39989680"/>
    <m/>
    <m/>
    <n v="538464"/>
    <n v="34790160"/>
    <m/>
    <m/>
    <n v="649920"/>
    <n v="30887424"/>
    <m/>
    <m/>
    <n v="1101264"/>
    <n v="18474784"/>
    <m/>
    <m/>
    <n v="526048"/>
    <n v="12674400"/>
    <x v="19"/>
    <x v="0"/>
    <s v="Okanagan"/>
    <x v="28"/>
  </r>
  <r>
    <n v="19"/>
    <n v="30"/>
    <m/>
    <m/>
    <n v="749136"/>
    <n v="71606320"/>
    <m/>
    <m/>
    <n v="38464"/>
    <n v="60189888"/>
    <m/>
    <m/>
    <n v="66736"/>
    <n v="56255728"/>
    <m/>
    <m/>
    <n v="123744"/>
    <n v="54273568"/>
    <m/>
    <m/>
    <n v="225584"/>
    <n v="49439168"/>
    <m/>
    <m/>
    <n v="186288"/>
    <n v="48859504"/>
    <m/>
    <m/>
    <n v="22400"/>
    <n v="49544480"/>
    <m/>
    <m/>
    <n v="14880"/>
    <n v="49173632"/>
    <x v="19"/>
    <x v="0"/>
    <s v="PrinceGeorge"/>
    <x v="29"/>
  </r>
  <r>
    <n v="19"/>
    <n v="31"/>
    <m/>
    <m/>
    <n v="0"/>
    <n v="0"/>
    <m/>
    <m/>
    <n v="0"/>
    <n v="0"/>
    <m/>
    <m/>
    <n v="0"/>
    <n v="0"/>
    <m/>
    <m/>
    <n v="0"/>
    <n v="0"/>
    <m/>
    <m/>
    <n v="0"/>
    <n v="0"/>
    <m/>
    <m/>
    <n v="0"/>
    <n v="0"/>
    <m/>
    <m/>
    <n v="0"/>
    <n v="0"/>
    <m/>
    <m/>
    <n v="0"/>
    <n v="0"/>
    <x v="19"/>
    <x v="1"/>
    <s v="QueenCharlotte"/>
    <x v="30"/>
  </r>
  <r>
    <n v="19"/>
    <n v="32"/>
    <m/>
    <m/>
    <n v="666976"/>
    <n v="104657184"/>
    <m/>
    <m/>
    <n v="10944"/>
    <n v="92099728"/>
    <m/>
    <m/>
    <n v="15840"/>
    <n v="91455520"/>
    <m/>
    <m/>
    <n v="27360"/>
    <n v="91445424"/>
    <m/>
    <m/>
    <n v="35280"/>
    <n v="89905616"/>
    <m/>
    <m/>
    <n v="40896"/>
    <n v="89951136"/>
    <m/>
    <m/>
    <n v="800"/>
    <n v="89756432"/>
    <m/>
    <m/>
    <n v="2192"/>
    <n v="89683920"/>
    <x v="19"/>
    <x v="0"/>
    <s v="Quesnel"/>
    <x v="31"/>
  </r>
  <r>
    <n v="19"/>
    <n v="33"/>
    <m/>
    <m/>
    <n v="10960"/>
    <n v="100304"/>
    <m/>
    <m/>
    <n v="2368"/>
    <n v="150656"/>
    <m/>
    <m/>
    <n v="1568"/>
    <n v="140832"/>
    <m/>
    <m/>
    <n v="5424"/>
    <n v="132512"/>
    <m/>
    <m/>
    <n v="4816"/>
    <n v="115296"/>
    <m/>
    <m/>
    <n v="9200"/>
    <n v="103840"/>
    <m/>
    <m/>
    <n v="4400"/>
    <n v="31200"/>
    <m/>
    <m/>
    <n v="2048"/>
    <n v="24736"/>
    <x v="19"/>
    <x v="1"/>
    <s v="Revelstoke"/>
    <x v="32"/>
  </r>
  <r>
    <n v="19"/>
    <n v="34"/>
    <m/>
    <m/>
    <n v="115424"/>
    <n v="5344592"/>
    <m/>
    <m/>
    <n v="11008"/>
    <n v="5018160"/>
    <m/>
    <m/>
    <n v="33072"/>
    <n v="4764208"/>
    <m/>
    <m/>
    <n v="35600"/>
    <n v="4507200"/>
    <m/>
    <m/>
    <n v="55120"/>
    <n v="4113088"/>
    <m/>
    <m/>
    <n v="50960"/>
    <n v="3754368"/>
    <m/>
    <m/>
    <n v="35648"/>
    <n v="2942416"/>
    <m/>
    <m/>
    <n v="13344"/>
    <n v="3208640"/>
    <x v="19"/>
    <x v="0"/>
    <s v="RobsonValley"/>
    <x v="33"/>
  </r>
  <r>
    <n v="19"/>
    <n v="35"/>
    <m/>
    <m/>
    <n v="1712"/>
    <n v="57632"/>
    <m/>
    <m/>
    <n v="5248"/>
    <n v="500416"/>
    <m/>
    <m/>
    <n v="4112"/>
    <n v="531088"/>
    <m/>
    <m/>
    <n v="8000"/>
    <n v="525472"/>
    <m/>
    <m/>
    <n v="8080"/>
    <n v="469680"/>
    <m/>
    <m/>
    <n v="12656"/>
    <n v="459600"/>
    <m/>
    <m/>
    <n v="6016"/>
    <n v="345360"/>
    <m/>
    <m/>
    <n v="5552"/>
    <n v="329280"/>
    <x v="19"/>
    <x v="1"/>
    <s v="Soo"/>
    <x v="34"/>
  </r>
  <r>
    <n v="19"/>
    <n v="36"/>
    <m/>
    <m/>
    <n v="0"/>
    <n v="0"/>
    <m/>
    <m/>
    <n v="0"/>
    <n v="0"/>
    <m/>
    <m/>
    <n v="0"/>
    <n v="0"/>
    <m/>
    <m/>
    <n v="0"/>
    <n v="0"/>
    <m/>
    <m/>
    <n v="0"/>
    <n v="0"/>
    <m/>
    <m/>
    <n v="64"/>
    <n v="576"/>
    <m/>
    <m/>
    <n v="48"/>
    <n v="48"/>
    <m/>
    <m/>
    <n v="0"/>
    <n v="16"/>
    <x v="19"/>
    <x v="1"/>
    <s v="Strathcona"/>
    <x v="35"/>
  </r>
  <r>
    <n v="19"/>
    <n v="37"/>
    <m/>
    <m/>
    <n v="0"/>
    <n v="0"/>
    <m/>
    <m/>
    <n v="960"/>
    <n v="15584"/>
    <m/>
    <m/>
    <n v="640"/>
    <n v="18496"/>
    <m/>
    <m/>
    <n v="5776"/>
    <n v="43504"/>
    <m/>
    <m/>
    <n v="11840"/>
    <n v="59024"/>
    <m/>
    <m/>
    <n v="5040"/>
    <n v="33088"/>
    <m/>
    <m/>
    <n v="6720"/>
    <n v="19920"/>
    <m/>
    <m/>
    <n v="6752"/>
    <n v="18752"/>
    <x v="19"/>
    <x v="1"/>
    <s v="SunshineCoast"/>
    <x v="36"/>
  </r>
  <r>
    <n v="19"/>
    <n v="38"/>
    <m/>
    <m/>
    <n v="688384"/>
    <n v="91369376"/>
    <m/>
    <m/>
    <n v="14288"/>
    <n v="79370048"/>
    <m/>
    <m/>
    <n v="18464"/>
    <n v="75556176"/>
    <m/>
    <m/>
    <n v="45024"/>
    <n v="74852736"/>
    <m/>
    <m/>
    <n v="69072"/>
    <n v="70783776"/>
    <m/>
    <m/>
    <n v="30752"/>
    <n v="71129552"/>
    <m/>
    <m/>
    <n v="2592"/>
    <n v="71635536"/>
    <m/>
    <m/>
    <n v="1888"/>
    <n v="71345728"/>
    <x v="19"/>
    <x v="0"/>
    <s v="Vanderhoof"/>
    <x v="37"/>
  </r>
  <r>
    <n v="19"/>
    <n v="39"/>
    <m/>
    <m/>
    <n v="1471312"/>
    <n v="129090304"/>
    <m/>
    <m/>
    <n v="91024"/>
    <n v="114079680"/>
    <m/>
    <m/>
    <n v="91504"/>
    <n v="111573136"/>
    <m/>
    <m/>
    <n v="106896"/>
    <n v="111953152"/>
    <m/>
    <m/>
    <n v="263312"/>
    <n v="96694176"/>
    <m/>
    <m/>
    <n v="417136"/>
    <n v="92482544"/>
    <m/>
    <m/>
    <n v="152352"/>
    <n v="87538528"/>
    <m/>
    <m/>
    <n v="82768"/>
    <n v="86711920"/>
    <x v="19"/>
    <x v="0"/>
    <s v="WilliamsLake"/>
    <x v="38"/>
  </r>
  <r>
    <n v="19"/>
    <n v="40"/>
    <m/>
    <m/>
    <n v="0"/>
    <n v="1136"/>
    <m/>
    <m/>
    <n v="432"/>
    <n v="28384"/>
    <m/>
    <m/>
    <n v="5152"/>
    <n v="21200"/>
    <m/>
    <m/>
    <n v="160"/>
    <n v="25232"/>
    <m/>
    <m/>
    <n v="3920"/>
    <n v="25376"/>
    <m/>
    <m/>
    <n v="176"/>
    <n v="26784"/>
    <m/>
    <m/>
    <n v="208"/>
    <n v="6560"/>
    <m/>
    <m/>
    <n v="0"/>
    <n v="4128"/>
    <x v="19"/>
    <x v="2"/>
    <s v="InteriorTFLs"/>
    <x v="39"/>
  </r>
  <r>
    <n v="19"/>
    <n v="40"/>
    <m/>
    <m/>
    <n v="3440"/>
    <n v="1759600"/>
    <m/>
    <m/>
    <n v="16"/>
    <n v="1664656"/>
    <m/>
    <m/>
    <n v="16"/>
    <n v="1581776"/>
    <m/>
    <m/>
    <n v="576"/>
    <n v="1563120"/>
    <m/>
    <m/>
    <n v="3056"/>
    <n v="1519408"/>
    <m/>
    <m/>
    <n v="1328"/>
    <n v="1558944"/>
    <m/>
    <m/>
    <n v="48"/>
    <n v="1554416"/>
    <m/>
    <m/>
    <n v="16"/>
    <n v="1450992"/>
    <x v="19"/>
    <x v="2"/>
    <s v="InteriorTFLs"/>
    <x v="39"/>
  </r>
  <r>
    <n v="19"/>
    <n v="40"/>
    <m/>
    <m/>
    <n v="0"/>
    <n v="48"/>
    <m/>
    <m/>
    <n v="80"/>
    <n v="976"/>
    <m/>
    <m/>
    <n v="320"/>
    <n v="800"/>
    <m/>
    <m/>
    <n v="64"/>
    <n v="960"/>
    <m/>
    <m/>
    <n v="64"/>
    <n v="864"/>
    <m/>
    <m/>
    <n v="32"/>
    <n v="1376"/>
    <m/>
    <m/>
    <n v="0"/>
    <n v="272"/>
    <m/>
    <m/>
    <n v="32"/>
    <n v="208"/>
    <x v="19"/>
    <x v="2"/>
    <s v="InteriorTFLs"/>
    <x v="39"/>
  </r>
  <r>
    <n v="19"/>
    <n v="40"/>
    <m/>
    <m/>
    <n v="25424"/>
    <n v="3556832"/>
    <m/>
    <m/>
    <n v="688"/>
    <n v="3443600"/>
    <m/>
    <m/>
    <n v="2656"/>
    <n v="3219744"/>
    <m/>
    <m/>
    <n v="3248"/>
    <n v="3166880"/>
    <m/>
    <m/>
    <n v="1632"/>
    <n v="2804816"/>
    <m/>
    <m/>
    <n v="3200"/>
    <n v="2896672"/>
    <m/>
    <m/>
    <n v="0"/>
    <n v="2898528"/>
    <m/>
    <m/>
    <n v="80"/>
    <n v="2816384"/>
    <x v="19"/>
    <x v="2"/>
    <s v="InteriorTFLs"/>
    <x v="39"/>
  </r>
  <r>
    <n v="19"/>
    <n v="40"/>
    <m/>
    <m/>
    <n v="35104"/>
    <n v="2498304"/>
    <m/>
    <m/>
    <n v="2512"/>
    <n v="2375488"/>
    <m/>
    <m/>
    <n v="3344"/>
    <n v="2142480"/>
    <m/>
    <m/>
    <n v="12496"/>
    <n v="1982064"/>
    <m/>
    <m/>
    <n v="18032"/>
    <n v="1796544"/>
    <m/>
    <m/>
    <n v="19216"/>
    <n v="1751936"/>
    <m/>
    <m/>
    <n v="4064"/>
    <n v="1544496"/>
    <m/>
    <m/>
    <n v="368"/>
    <n v="1450880"/>
    <x v="19"/>
    <x v="2"/>
    <s v="InteriorTFLs"/>
    <x v="39"/>
  </r>
  <r>
    <n v="19"/>
    <n v="40"/>
    <m/>
    <m/>
    <n v="94416"/>
    <n v="4745360"/>
    <m/>
    <m/>
    <n v="2464"/>
    <n v="4703136"/>
    <m/>
    <m/>
    <n v="9232"/>
    <n v="4074208"/>
    <m/>
    <m/>
    <n v="13216"/>
    <n v="3795408"/>
    <m/>
    <m/>
    <n v="23168"/>
    <n v="3449696"/>
    <m/>
    <m/>
    <n v="43664"/>
    <n v="3154960"/>
    <m/>
    <m/>
    <n v="5152"/>
    <n v="2842400"/>
    <m/>
    <m/>
    <n v="896"/>
    <n v="2803472"/>
    <x v="19"/>
    <x v="2"/>
    <s v="InteriorTFLs"/>
    <x v="39"/>
  </r>
  <r>
    <n v="19"/>
    <n v="40"/>
    <m/>
    <m/>
    <n v="68048"/>
    <n v="15515632"/>
    <m/>
    <m/>
    <n v="1520"/>
    <n v="15220272"/>
    <m/>
    <m/>
    <n v="10320"/>
    <n v="14628960"/>
    <m/>
    <m/>
    <n v="21872"/>
    <n v="14155264"/>
    <m/>
    <m/>
    <n v="23104"/>
    <n v="13371488"/>
    <m/>
    <m/>
    <n v="21232"/>
    <n v="13482048"/>
    <m/>
    <m/>
    <n v="432"/>
    <n v="13299264"/>
    <m/>
    <m/>
    <n v="992"/>
    <n v="12973168"/>
    <x v="19"/>
    <x v="2"/>
    <s v="InteriorTFLs"/>
    <x v="39"/>
  </r>
  <r>
    <n v="19"/>
    <n v="40"/>
    <m/>
    <m/>
    <n v="22208"/>
    <n v="3330080"/>
    <m/>
    <m/>
    <n v="608"/>
    <n v="3056928"/>
    <m/>
    <m/>
    <n v="6144"/>
    <n v="2881344"/>
    <m/>
    <m/>
    <n v="2864"/>
    <n v="2833568"/>
    <m/>
    <m/>
    <n v="5488"/>
    <n v="2630592"/>
    <m/>
    <m/>
    <n v="1856"/>
    <n v="2598000"/>
    <m/>
    <m/>
    <n v="1040"/>
    <n v="2568352"/>
    <m/>
    <m/>
    <n v="1488"/>
    <n v="2488320"/>
    <x v="19"/>
    <x v="2"/>
    <s v="InteriorTFLs"/>
    <x v="39"/>
  </r>
  <r>
    <n v="19"/>
    <n v="40"/>
    <m/>
    <m/>
    <n v="9616"/>
    <n v="1316096"/>
    <m/>
    <m/>
    <n v="4336"/>
    <n v="1051312"/>
    <m/>
    <m/>
    <n v="3664"/>
    <n v="1063056"/>
    <m/>
    <m/>
    <n v="15232"/>
    <n v="996112"/>
    <m/>
    <m/>
    <n v="13888"/>
    <n v="921216"/>
    <m/>
    <m/>
    <n v="14704"/>
    <n v="869024"/>
    <m/>
    <m/>
    <n v="2528"/>
    <n v="823840"/>
    <m/>
    <m/>
    <n v="1728"/>
    <n v="758208"/>
    <x v="19"/>
    <x v="2"/>
    <s v="InteriorTFLs"/>
    <x v="39"/>
  </r>
  <r>
    <n v="19"/>
    <n v="40"/>
    <m/>
    <m/>
    <n v="0"/>
    <n v="0"/>
    <m/>
    <m/>
    <n v="1728"/>
    <n v="29344"/>
    <m/>
    <m/>
    <n v="2944"/>
    <n v="36000"/>
    <m/>
    <m/>
    <n v="5472"/>
    <n v="36512"/>
    <m/>
    <m/>
    <n v="4000"/>
    <n v="73488"/>
    <m/>
    <m/>
    <n v="2720"/>
    <n v="41824"/>
    <m/>
    <m/>
    <n v="512"/>
    <n v="35152"/>
    <m/>
    <m/>
    <n v="2880"/>
    <n v="38224"/>
    <x v="19"/>
    <x v="2"/>
    <s v="InteriorTFLs"/>
    <x v="39"/>
  </r>
  <r>
    <n v="19"/>
    <n v="40"/>
    <m/>
    <m/>
    <n v="9280"/>
    <n v="124496"/>
    <m/>
    <m/>
    <n v="2912"/>
    <n v="139536"/>
    <m/>
    <m/>
    <n v="2864"/>
    <n v="131472"/>
    <m/>
    <m/>
    <n v="4816"/>
    <n v="128672"/>
    <m/>
    <m/>
    <n v="6688"/>
    <n v="145904"/>
    <m/>
    <m/>
    <n v="2416"/>
    <n v="118992"/>
    <m/>
    <m/>
    <n v="4992"/>
    <n v="71744"/>
    <m/>
    <m/>
    <n v="4096"/>
    <n v="59792"/>
    <x v="19"/>
    <x v="2"/>
    <s v="InteriorTFLs"/>
    <x v="39"/>
  </r>
  <r>
    <n v="19"/>
    <n v="40"/>
    <m/>
    <m/>
    <n v="54048"/>
    <n v="1841008"/>
    <m/>
    <m/>
    <n v="2992"/>
    <n v="1780288"/>
    <m/>
    <m/>
    <n v="7680"/>
    <n v="1726144"/>
    <m/>
    <m/>
    <n v="13040"/>
    <n v="1696448"/>
    <m/>
    <m/>
    <n v="48592"/>
    <n v="1469408"/>
    <m/>
    <m/>
    <n v="79872"/>
    <n v="1433984"/>
    <m/>
    <m/>
    <n v="100656"/>
    <n v="308304"/>
    <m/>
    <m/>
    <n v="5776"/>
    <n v="74000"/>
    <x v="19"/>
    <x v="2"/>
    <s v="InteriorTFLs"/>
    <x v="39"/>
  </r>
  <r>
    <n v="19"/>
    <n v="40"/>
    <m/>
    <m/>
    <n v="11056"/>
    <n v="967680"/>
    <m/>
    <m/>
    <n v="4400"/>
    <n v="895632"/>
    <m/>
    <m/>
    <n v="5936"/>
    <n v="856336"/>
    <m/>
    <m/>
    <n v="7472"/>
    <n v="819040"/>
    <m/>
    <m/>
    <n v="8992"/>
    <n v="796352"/>
    <m/>
    <m/>
    <n v="8000"/>
    <n v="779456"/>
    <m/>
    <m/>
    <n v="12784"/>
    <n v="635520"/>
    <m/>
    <m/>
    <n v="5824"/>
    <n v="574240"/>
    <x v="19"/>
    <x v="2"/>
    <s v="InteriorTFLs"/>
    <x v="39"/>
  </r>
  <r>
    <n v="19"/>
    <n v="40"/>
    <m/>
    <m/>
    <n v="117264"/>
    <n v="7736256"/>
    <m/>
    <m/>
    <n v="16016"/>
    <n v="7589568"/>
    <m/>
    <m/>
    <n v="27488"/>
    <n v="6884960"/>
    <m/>
    <m/>
    <n v="27120"/>
    <n v="6374624"/>
    <m/>
    <m/>
    <n v="39552"/>
    <n v="5608688"/>
    <m/>
    <m/>
    <n v="67872"/>
    <n v="5259376"/>
    <m/>
    <m/>
    <n v="87824"/>
    <n v="4472928"/>
    <m/>
    <m/>
    <n v="22480"/>
    <n v="3845488"/>
    <x v="19"/>
    <x v="2"/>
    <s v="InteriorTFLs"/>
    <x v="39"/>
  </r>
  <r>
    <n v="19"/>
    <n v="40"/>
    <m/>
    <m/>
    <n v="89408"/>
    <n v="3287264"/>
    <m/>
    <m/>
    <n v="10608"/>
    <n v="2912528"/>
    <m/>
    <m/>
    <n v="15968"/>
    <n v="2850336"/>
    <m/>
    <m/>
    <n v="34000"/>
    <n v="2421552"/>
    <m/>
    <m/>
    <n v="65936"/>
    <n v="2238224"/>
    <m/>
    <m/>
    <n v="100048"/>
    <n v="1991296"/>
    <m/>
    <m/>
    <n v="57920"/>
    <n v="768816"/>
    <m/>
    <m/>
    <n v="27888"/>
    <n v="489536"/>
    <x v="19"/>
    <x v="2"/>
    <s v="InteriorTFLs"/>
    <x v="39"/>
  </r>
  <r>
    <n v="19"/>
    <n v="40"/>
    <m/>
    <m/>
    <n v="33984"/>
    <n v="452944"/>
    <m/>
    <m/>
    <n v="37664"/>
    <n v="518624"/>
    <m/>
    <m/>
    <n v="51776"/>
    <n v="486064"/>
    <m/>
    <m/>
    <n v="51616"/>
    <n v="400128"/>
    <m/>
    <m/>
    <n v="55536"/>
    <n v="432848"/>
    <m/>
    <m/>
    <n v="32080"/>
    <n v="328192"/>
    <m/>
    <m/>
    <n v="21312"/>
    <n v="189568"/>
    <m/>
    <m/>
    <n v="30272"/>
    <n v="227200"/>
    <x v="19"/>
    <x v="2"/>
    <s v="InteriorTFLs"/>
    <x v="39"/>
  </r>
  <r>
    <n v="19"/>
    <n v="40"/>
    <m/>
    <m/>
    <n v="559232"/>
    <n v="16020784"/>
    <m/>
    <m/>
    <n v="57728"/>
    <n v="23189344"/>
    <m/>
    <m/>
    <n v="132032"/>
    <n v="22237936"/>
    <m/>
    <m/>
    <n v="69312"/>
    <n v="22000096"/>
    <m/>
    <m/>
    <n v="211040"/>
    <n v="19759408"/>
    <m/>
    <m/>
    <n v="90208"/>
    <n v="19626976"/>
    <m/>
    <m/>
    <n v="20528"/>
    <n v="20924288"/>
    <m/>
    <m/>
    <n v="45760"/>
    <n v="18254256"/>
    <x v="19"/>
    <x v="2"/>
    <s v="InteriorTFLs"/>
    <x v="39"/>
  </r>
  <r>
    <n v="19"/>
    <n v="40"/>
    <m/>
    <m/>
    <n v="90064"/>
    <n v="2610752"/>
    <m/>
    <m/>
    <n v="3376"/>
    <n v="2643664"/>
    <m/>
    <m/>
    <n v="8816"/>
    <n v="2386208"/>
    <m/>
    <m/>
    <n v="24480"/>
    <n v="2255408"/>
    <m/>
    <m/>
    <n v="42352"/>
    <n v="2101680"/>
    <m/>
    <m/>
    <n v="50896"/>
    <n v="1991072"/>
    <m/>
    <m/>
    <n v="162640"/>
    <n v="795872"/>
    <m/>
    <m/>
    <n v="57904"/>
    <n v="385504"/>
    <x v="19"/>
    <x v="2"/>
    <s v="InteriorTFLs"/>
    <x v="39"/>
  </r>
  <r>
    <n v="19"/>
    <n v="40"/>
    <m/>
    <m/>
    <n v="303424"/>
    <n v="8546832"/>
    <m/>
    <m/>
    <n v="40656"/>
    <n v="8354608"/>
    <m/>
    <m/>
    <n v="102656"/>
    <n v="7634640"/>
    <m/>
    <m/>
    <n v="142928"/>
    <n v="7259152"/>
    <m/>
    <m/>
    <n v="187792"/>
    <n v="6823648"/>
    <m/>
    <m/>
    <n v="237072"/>
    <n v="6636656"/>
    <m/>
    <m/>
    <n v="187552"/>
    <n v="3948656"/>
    <m/>
    <m/>
    <n v="107648"/>
    <n v="3215904"/>
    <x v="19"/>
    <x v="2"/>
    <s v="InteriorTFLs"/>
    <x v="39"/>
  </r>
  <r>
    <n v="19"/>
    <n v="41"/>
    <m/>
    <m/>
    <n v="0"/>
    <n v="0"/>
    <m/>
    <m/>
    <n v="0"/>
    <n v="0"/>
    <m/>
    <m/>
    <n v="0"/>
    <n v="0"/>
    <m/>
    <m/>
    <n v="0"/>
    <n v="0"/>
    <m/>
    <m/>
    <n v="0"/>
    <n v="0"/>
    <m/>
    <m/>
    <n v="0"/>
    <n v="0"/>
    <m/>
    <m/>
    <n v="0"/>
    <n v="0"/>
    <m/>
    <m/>
    <n v="0"/>
    <n v="0"/>
    <x v="19"/>
    <x v="3"/>
    <s v="CoastTFLs"/>
    <x v="40"/>
  </r>
  <r>
    <n v="19"/>
    <n v="41"/>
    <m/>
    <m/>
    <n v="0"/>
    <n v="0"/>
    <m/>
    <m/>
    <n v="0"/>
    <n v="2864"/>
    <m/>
    <m/>
    <n v="0"/>
    <n v="1136"/>
    <m/>
    <m/>
    <n v="0"/>
    <n v="224"/>
    <m/>
    <m/>
    <n v="16"/>
    <n v="144"/>
    <m/>
    <m/>
    <n v="0"/>
    <n v="144"/>
    <m/>
    <m/>
    <n v="0"/>
    <n v="0"/>
    <m/>
    <m/>
    <n v="0"/>
    <n v="0"/>
    <x v="19"/>
    <x v="3"/>
    <s v="CoastTFLs"/>
    <x v="40"/>
  </r>
  <r>
    <n v="19"/>
    <n v="41"/>
    <m/>
    <m/>
    <n v="0"/>
    <n v="0"/>
    <m/>
    <m/>
    <n v="0"/>
    <n v="0"/>
    <m/>
    <m/>
    <n v="0"/>
    <n v="0"/>
    <m/>
    <m/>
    <n v="0"/>
    <n v="0"/>
    <m/>
    <m/>
    <n v="0"/>
    <n v="0"/>
    <m/>
    <m/>
    <n v="0"/>
    <n v="0"/>
    <m/>
    <m/>
    <n v="0"/>
    <n v="0"/>
    <m/>
    <m/>
    <n v="0"/>
    <n v="0"/>
    <x v="19"/>
    <x v="3"/>
    <s v="CoastTFLs"/>
    <x v="40"/>
  </r>
  <r>
    <n v="19"/>
    <n v="41"/>
    <m/>
    <m/>
    <n v="0"/>
    <n v="0"/>
    <m/>
    <m/>
    <n v="0"/>
    <n v="0"/>
    <m/>
    <m/>
    <n v="0"/>
    <n v="0"/>
    <m/>
    <m/>
    <n v="0"/>
    <n v="0"/>
    <m/>
    <m/>
    <n v="512"/>
    <n v="16368"/>
    <m/>
    <m/>
    <n v="1872"/>
    <n v="5744"/>
    <m/>
    <m/>
    <n v="0"/>
    <n v="0"/>
    <m/>
    <m/>
    <n v="0"/>
    <n v="176"/>
    <x v="19"/>
    <x v="3"/>
    <s v="CoastTFLs"/>
    <x v="40"/>
  </r>
  <r>
    <n v="19"/>
    <n v="41"/>
    <m/>
    <m/>
    <n v="0"/>
    <n v="0"/>
    <m/>
    <m/>
    <n v="0"/>
    <n v="0"/>
    <m/>
    <m/>
    <n v="0"/>
    <n v="0"/>
    <m/>
    <m/>
    <n v="0"/>
    <n v="0"/>
    <m/>
    <m/>
    <n v="0"/>
    <n v="0"/>
    <m/>
    <m/>
    <n v="0"/>
    <n v="0"/>
    <m/>
    <m/>
    <n v="0"/>
    <n v="0"/>
    <m/>
    <m/>
    <n v="0"/>
    <n v="0"/>
    <x v="19"/>
    <x v="3"/>
    <s v="CoastTFLs"/>
    <x v="40"/>
  </r>
  <r>
    <n v="19"/>
    <n v="41"/>
    <m/>
    <m/>
    <n v="0"/>
    <n v="0"/>
    <m/>
    <m/>
    <n v="0"/>
    <n v="0"/>
    <m/>
    <m/>
    <n v="0"/>
    <n v="0"/>
    <m/>
    <m/>
    <n v="0"/>
    <n v="0"/>
    <m/>
    <m/>
    <n v="0"/>
    <n v="0"/>
    <m/>
    <m/>
    <n v="0"/>
    <n v="0"/>
    <m/>
    <m/>
    <n v="0"/>
    <n v="0"/>
    <m/>
    <m/>
    <n v="0"/>
    <n v="0"/>
    <x v="19"/>
    <x v="3"/>
    <s v="CoastTFLs"/>
    <x v="40"/>
  </r>
  <r>
    <n v="19"/>
    <n v="41"/>
    <m/>
    <m/>
    <n v="0"/>
    <n v="0"/>
    <m/>
    <m/>
    <n v="0"/>
    <n v="0"/>
    <m/>
    <m/>
    <n v="0"/>
    <n v="0"/>
    <m/>
    <m/>
    <n v="2768"/>
    <n v="2768"/>
    <m/>
    <m/>
    <n v="0"/>
    <n v="0"/>
    <m/>
    <m/>
    <n v="0"/>
    <n v="0"/>
    <m/>
    <m/>
    <n v="0"/>
    <n v="0"/>
    <m/>
    <m/>
    <n v="0"/>
    <n v="0"/>
    <x v="19"/>
    <x v="3"/>
    <s v="CoastTFLs"/>
    <x v="40"/>
  </r>
  <r>
    <n v="19"/>
    <n v="41"/>
    <m/>
    <m/>
    <n v="0"/>
    <n v="0"/>
    <m/>
    <m/>
    <n v="0"/>
    <n v="0"/>
    <m/>
    <m/>
    <n v="0"/>
    <n v="1888"/>
    <m/>
    <m/>
    <n v="0"/>
    <n v="0"/>
    <m/>
    <m/>
    <n v="0"/>
    <n v="0"/>
    <m/>
    <m/>
    <n v="0"/>
    <n v="0"/>
    <m/>
    <m/>
    <n v="0"/>
    <n v="0"/>
    <m/>
    <m/>
    <n v="0"/>
    <n v="0"/>
    <x v="19"/>
    <x v="3"/>
    <s v="CoastTFLs"/>
    <x v="40"/>
  </r>
  <r>
    <n v="19"/>
    <n v="41"/>
    <m/>
    <m/>
    <n v="0"/>
    <n v="0"/>
    <m/>
    <m/>
    <n v="0"/>
    <n v="0"/>
    <m/>
    <m/>
    <n v="0"/>
    <n v="0"/>
    <m/>
    <m/>
    <n v="0"/>
    <n v="0"/>
    <m/>
    <m/>
    <n v="0"/>
    <n v="0"/>
    <m/>
    <m/>
    <n v="0"/>
    <n v="0"/>
    <m/>
    <m/>
    <n v="0"/>
    <n v="0"/>
    <m/>
    <m/>
    <n v="0"/>
    <n v="0"/>
    <x v="19"/>
    <x v="3"/>
    <s v="CoastTFLs"/>
    <x v="40"/>
  </r>
  <r>
    <n v="19"/>
    <n v="41"/>
    <m/>
    <m/>
    <n v="0"/>
    <n v="0"/>
    <m/>
    <m/>
    <n v="0"/>
    <n v="0"/>
    <m/>
    <m/>
    <n v="0"/>
    <n v="0"/>
    <m/>
    <m/>
    <n v="0"/>
    <n v="0"/>
    <m/>
    <m/>
    <n v="0"/>
    <n v="0"/>
    <m/>
    <m/>
    <n v="0"/>
    <n v="0"/>
    <m/>
    <m/>
    <n v="0"/>
    <n v="0"/>
    <m/>
    <m/>
    <n v="0"/>
    <n v="0"/>
    <x v="19"/>
    <x v="3"/>
    <s v="CoastTFLs"/>
    <x v="40"/>
  </r>
  <r>
    <n v="19"/>
    <n v="41"/>
    <m/>
    <m/>
    <n v="0"/>
    <n v="0"/>
    <m/>
    <m/>
    <n v="0"/>
    <n v="0"/>
    <m/>
    <m/>
    <n v="0"/>
    <n v="0"/>
    <m/>
    <m/>
    <n v="0"/>
    <n v="0"/>
    <m/>
    <m/>
    <n v="0"/>
    <n v="0"/>
    <m/>
    <m/>
    <n v="0"/>
    <n v="0"/>
    <m/>
    <m/>
    <n v="0"/>
    <n v="0"/>
    <m/>
    <m/>
    <n v="0"/>
    <n v="0"/>
    <x v="19"/>
    <x v="3"/>
    <s v="CoastTFLs"/>
    <x v="40"/>
  </r>
  <r>
    <n v="19"/>
    <n v="41"/>
    <m/>
    <m/>
    <n v="0"/>
    <n v="0"/>
    <m/>
    <m/>
    <n v="0"/>
    <n v="0"/>
    <m/>
    <m/>
    <n v="0"/>
    <n v="0"/>
    <m/>
    <m/>
    <n v="0"/>
    <n v="48"/>
    <m/>
    <m/>
    <n v="0"/>
    <n v="3728"/>
    <m/>
    <m/>
    <n v="0"/>
    <n v="0"/>
    <m/>
    <m/>
    <n v="0"/>
    <n v="0"/>
    <m/>
    <m/>
    <n v="0"/>
    <n v="0"/>
    <x v="19"/>
    <x v="3"/>
    <s v="CoastTFLs"/>
    <x v="40"/>
  </r>
  <r>
    <n v="19"/>
    <n v="41"/>
    <m/>
    <m/>
    <n v="0"/>
    <n v="0"/>
    <m/>
    <m/>
    <n v="0"/>
    <n v="0"/>
    <m/>
    <m/>
    <n v="0"/>
    <n v="0"/>
    <m/>
    <m/>
    <n v="0"/>
    <n v="0"/>
    <m/>
    <m/>
    <n v="0"/>
    <n v="0"/>
    <m/>
    <m/>
    <n v="0"/>
    <n v="0"/>
    <m/>
    <m/>
    <n v="0"/>
    <n v="0"/>
    <m/>
    <m/>
    <n v="0"/>
    <n v="0"/>
    <x v="19"/>
    <x v="3"/>
    <s v="CoastTFLs"/>
    <x v="40"/>
  </r>
  <r>
    <n v="19"/>
    <n v="41"/>
    <m/>
    <m/>
    <n v="0"/>
    <n v="0"/>
    <m/>
    <m/>
    <n v="0"/>
    <n v="0"/>
    <m/>
    <m/>
    <n v="0"/>
    <n v="0"/>
    <m/>
    <m/>
    <n v="0"/>
    <n v="0"/>
    <m/>
    <m/>
    <n v="0"/>
    <n v="0"/>
    <m/>
    <m/>
    <n v="0"/>
    <n v="0"/>
    <m/>
    <m/>
    <n v="0"/>
    <n v="0"/>
    <m/>
    <m/>
    <n v="0"/>
    <n v="0"/>
    <x v="19"/>
    <x v="3"/>
    <s v="CoastTFLs"/>
    <x v="40"/>
  </r>
  <r>
    <n v="19"/>
    <n v="41"/>
    <m/>
    <m/>
    <n v="0"/>
    <n v="0"/>
    <m/>
    <m/>
    <n v="0"/>
    <n v="0"/>
    <m/>
    <m/>
    <n v="0"/>
    <n v="0"/>
    <m/>
    <m/>
    <n v="0"/>
    <n v="0"/>
    <m/>
    <m/>
    <n v="0"/>
    <n v="0"/>
    <m/>
    <m/>
    <n v="0"/>
    <n v="0"/>
    <m/>
    <m/>
    <n v="0"/>
    <n v="0"/>
    <m/>
    <m/>
    <n v="0"/>
    <n v="0"/>
    <x v="19"/>
    <x v="3"/>
    <s v="CoastTFLs"/>
    <x v="40"/>
  </r>
  <r>
    <n v="19"/>
    <n v="41"/>
    <m/>
    <m/>
    <n v="0"/>
    <n v="0"/>
    <m/>
    <m/>
    <n v="0"/>
    <n v="4800"/>
    <m/>
    <m/>
    <n v="0"/>
    <n v="3888"/>
    <m/>
    <m/>
    <n v="128"/>
    <n v="5488"/>
    <m/>
    <m/>
    <n v="128"/>
    <n v="4288"/>
    <m/>
    <m/>
    <n v="336"/>
    <n v="2672"/>
    <m/>
    <m/>
    <n v="0"/>
    <n v="2432"/>
    <m/>
    <m/>
    <n v="128"/>
    <n v="144"/>
    <x v="19"/>
    <x v="3"/>
    <s v="CoastTFLs"/>
    <x v="40"/>
  </r>
  <r>
    <n v="20"/>
    <n v="1"/>
    <m/>
    <m/>
    <n v="572416"/>
    <n v="55853424"/>
    <m/>
    <m/>
    <n v="24752"/>
    <n v="47219088"/>
    <m/>
    <m/>
    <n v="37840"/>
    <n v="46299968"/>
    <m/>
    <m/>
    <n v="82160"/>
    <n v="45573968"/>
    <m/>
    <m/>
    <n v="99840"/>
    <n v="44158592"/>
    <m/>
    <m/>
    <n v="156496"/>
    <n v="42976304"/>
    <m/>
    <m/>
    <n v="37744"/>
    <n v="41843456"/>
    <m/>
    <m/>
    <n v="10176"/>
    <n v="41581008"/>
    <x v="20"/>
    <x v="0"/>
    <s v="100MileHouse"/>
    <x v="0"/>
  </r>
  <r>
    <n v="20"/>
    <n v="2"/>
    <m/>
    <m/>
    <n v="90624"/>
    <n v="7001104"/>
    <m/>
    <m/>
    <n v="11840"/>
    <n v="6968656"/>
    <m/>
    <m/>
    <n v="21664"/>
    <n v="6487488"/>
    <m/>
    <m/>
    <n v="41744"/>
    <n v="6190480"/>
    <m/>
    <m/>
    <n v="57056"/>
    <n v="5850448"/>
    <m/>
    <m/>
    <n v="68832"/>
    <n v="5552064"/>
    <m/>
    <m/>
    <n v="144448"/>
    <n v="3710368"/>
    <m/>
    <m/>
    <n v="106352"/>
    <n v="3098960"/>
    <x v="20"/>
    <x v="0"/>
    <s v="Arrow"/>
    <x v="1"/>
  </r>
  <r>
    <n v="20"/>
    <n v="3"/>
    <m/>
    <m/>
    <n v="0"/>
    <n v="0"/>
    <m/>
    <m/>
    <n v="0"/>
    <n v="0"/>
    <m/>
    <m/>
    <n v="0"/>
    <n v="0"/>
    <m/>
    <m/>
    <n v="0"/>
    <n v="0"/>
    <m/>
    <m/>
    <n v="0"/>
    <n v="0"/>
    <m/>
    <m/>
    <n v="0"/>
    <n v="0"/>
    <m/>
    <m/>
    <n v="0"/>
    <n v="0"/>
    <m/>
    <m/>
    <n v="0"/>
    <n v="0"/>
    <x v="20"/>
    <x v="1"/>
    <s v="Arrowsmith"/>
    <x v="2"/>
  </r>
  <r>
    <n v="20"/>
    <n v="4"/>
    <m/>
    <m/>
    <n v="275152"/>
    <n v="12348656"/>
    <m/>
    <m/>
    <n v="34128"/>
    <n v="11965904"/>
    <m/>
    <m/>
    <n v="50448"/>
    <n v="11104272"/>
    <m/>
    <m/>
    <n v="61520"/>
    <n v="10616816"/>
    <m/>
    <m/>
    <n v="139760"/>
    <n v="9833440"/>
    <m/>
    <m/>
    <n v="173856"/>
    <n v="9351664"/>
    <m/>
    <m/>
    <n v="586816"/>
    <n v="4263856"/>
    <m/>
    <m/>
    <n v="340224"/>
    <n v="2361936"/>
    <x v="20"/>
    <x v="0"/>
    <s v="Boundary"/>
    <x v="3"/>
  </r>
  <r>
    <n v="20"/>
    <n v="5"/>
    <m/>
    <m/>
    <n v="222944"/>
    <n v="11247072"/>
    <m/>
    <m/>
    <n v="18096"/>
    <n v="11069888"/>
    <m/>
    <m/>
    <n v="38400"/>
    <n v="10830336"/>
    <m/>
    <m/>
    <n v="58064"/>
    <n v="10530784"/>
    <m/>
    <m/>
    <n v="77200"/>
    <n v="9986320"/>
    <m/>
    <m/>
    <n v="48976"/>
    <n v="9572080"/>
    <m/>
    <m/>
    <n v="82096"/>
    <n v="8846240"/>
    <m/>
    <m/>
    <n v="93488"/>
    <n v="8253520"/>
    <x v="20"/>
    <x v="0"/>
    <s v="Bulkley"/>
    <x v="4"/>
  </r>
  <r>
    <n v="20"/>
    <n v="6"/>
    <m/>
    <m/>
    <n v="45360"/>
    <n v="866272"/>
    <m/>
    <m/>
    <n v="0"/>
    <n v="352"/>
    <m/>
    <m/>
    <n v="0"/>
    <n v="352"/>
    <m/>
    <m/>
    <n v="0"/>
    <n v="352"/>
    <m/>
    <m/>
    <n v="0"/>
    <n v="352"/>
    <m/>
    <m/>
    <n v="288"/>
    <n v="18016"/>
    <m/>
    <m/>
    <n v="45216"/>
    <n v="217136"/>
    <m/>
    <m/>
    <n v="173984"/>
    <n v="472112"/>
    <x v="20"/>
    <x v="1"/>
    <s v="Cassiar"/>
    <x v="5"/>
  </r>
  <r>
    <n v="20"/>
    <n v="7"/>
    <m/>
    <m/>
    <n v="28528"/>
    <n v="440752"/>
    <m/>
    <m/>
    <n v="9152"/>
    <n v="469920"/>
    <m/>
    <m/>
    <n v="26432"/>
    <n v="437904"/>
    <m/>
    <m/>
    <n v="22656"/>
    <n v="358448"/>
    <m/>
    <m/>
    <n v="28304"/>
    <n v="368080"/>
    <m/>
    <m/>
    <n v="39552"/>
    <n v="369200"/>
    <m/>
    <m/>
    <n v="44576"/>
    <n v="154320"/>
    <m/>
    <m/>
    <n v="31408"/>
    <n v="133712"/>
    <x v="20"/>
    <x v="1"/>
    <s v="Cranberry"/>
    <x v="6"/>
  </r>
  <r>
    <n v="20"/>
    <n v="8"/>
    <m/>
    <m/>
    <n v="485760"/>
    <n v="25390064"/>
    <m/>
    <m/>
    <n v="86080"/>
    <n v="23299552"/>
    <m/>
    <m/>
    <n v="156720"/>
    <n v="22165792"/>
    <m/>
    <m/>
    <n v="264112"/>
    <n v="20947616"/>
    <m/>
    <m/>
    <n v="468144"/>
    <n v="19004784"/>
    <m/>
    <m/>
    <n v="501296"/>
    <n v="16627488"/>
    <m/>
    <m/>
    <n v="800016"/>
    <n v="9036448"/>
    <m/>
    <m/>
    <n v="434256"/>
    <n v="5974672"/>
    <x v="20"/>
    <x v="0"/>
    <s v="Cranbrook"/>
    <x v="7"/>
  </r>
  <r>
    <n v="20"/>
    <n v="9"/>
    <m/>
    <m/>
    <n v="257728"/>
    <n v="9341424"/>
    <m/>
    <m/>
    <n v="75568"/>
    <n v="25735008"/>
    <m/>
    <m/>
    <n v="146320"/>
    <n v="24852800"/>
    <m/>
    <m/>
    <n v="83856"/>
    <n v="24255264"/>
    <m/>
    <m/>
    <n v="163232"/>
    <n v="22703856"/>
    <m/>
    <m/>
    <n v="105376"/>
    <n v="22092176"/>
    <m/>
    <m/>
    <n v="91888"/>
    <n v="20784560"/>
    <m/>
    <m/>
    <n v="230768"/>
    <n v="17308048"/>
    <x v="20"/>
    <x v="0"/>
    <s v="DawsonCreek"/>
    <x v="8"/>
  </r>
  <r>
    <n v="20"/>
    <n v="10"/>
    <m/>
    <m/>
    <n v="0"/>
    <n v="0"/>
    <m/>
    <m/>
    <n v="0"/>
    <n v="0"/>
    <m/>
    <m/>
    <n v="0"/>
    <n v="0"/>
    <m/>
    <m/>
    <n v="0"/>
    <n v="0"/>
    <m/>
    <m/>
    <n v="0"/>
    <n v="0"/>
    <m/>
    <m/>
    <n v="1072"/>
    <n v="9648"/>
    <m/>
    <m/>
    <n v="7040"/>
    <n v="77520"/>
    <m/>
    <m/>
    <n v="101328"/>
    <n v="1028432"/>
    <x v="20"/>
    <x v="1"/>
    <s v="FortNelson"/>
    <x v="9"/>
  </r>
  <r>
    <n v="20"/>
    <n v="11"/>
    <m/>
    <m/>
    <n v="11408"/>
    <n v="211856"/>
    <m/>
    <m/>
    <n v="2432"/>
    <n v="493856"/>
    <m/>
    <m/>
    <n v="3040"/>
    <n v="471408"/>
    <m/>
    <m/>
    <n v="4656"/>
    <n v="474752"/>
    <m/>
    <m/>
    <n v="7120"/>
    <n v="451968"/>
    <m/>
    <m/>
    <n v="9024"/>
    <n v="437792"/>
    <m/>
    <m/>
    <n v="11184"/>
    <n v="332032"/>
    <m/>
    <m/>
    <n v="2832"/>
    <n v="257792"/>
    <x v="20"/>
    <x v="1"/>
    <s v="Fraser"/>
    <x v="10"/>
  </r>
  <r>
    <n v="20"/>
    <n v="12"/>
    <m/>
    <m/>
    <n v="1295328"/>
    <n v="99862224"/>
    <m/>
    <m/>
    <n v="48048"/>
    <n v="97860176"/>
    <m/>
    <m/>
    <n v="158656"/>
    <n v="91514608"/>
    <m/>
    <m/>
    <n v="177680"/>
    <n v="90559504"/>
    <m/>
    <m/>
    <n v="378656"/>
    <n v="81650016"/>
    <m/>
    <m/>
    <n v="217808"/>
    <n v="81265376"/>
    <m/>
    <m/>
    <n v="100176"/>
    <n v="80009296"/>
    <m/>
    <m/>
    <n v="84304"/>
    <n v="78937088"/>
    <x v="20"/>
    <x v="0"/>
    <s v="FtStJames"/>
    <x v="11"/>
  </r>
  <r>
    <n v="20"/>
    <n v="13"/>
    <m/>
    <m/>
    <n v="101056"/>
    <n v="2551776"/>
    <m/>
    <m/>
    <n v="122624"/>
    <n v="14494288"/>
    <m/>
    <m/>
    <n v="225216"/>
    <n v="14374096"/>
    <m/>
    <m/>
    <n v="379600"/>
    <n v="19961536"/>
    <m/>
    <m/>
    <n v="650416"/>
    <n v="24590992"/>
    <m/>
    <m/>
    <n v="447600"/>
    <n v="27452880"/>
    <m/>
    <m/>
    <n v="218768"/>
    <n v="15655856"/>
    <m/>
    <m/>
    <n v="358720"/>
    <n v="18633472"/>
    <x v="20"/>
    <x v="1"/>
    <s v="FtStJohn"/>
    <x v="12"/>
  </r>
  <r>
    <n v="20"/>
    <n v="14"/>
    <m/>
    <m/>
    <n v="74848"/>
    <n v="4228480"/>
    <m/>
    <m/>
    <n v="13536"/>
    <n v="4114080"/>
    <m/>
    <m/>
    <n v="24480"/>
    <n v="3804160"/>
    <m/>
    <m/>
    <n v="49328"/>
    <n v="3515728"/>
    <m/>
    <m/>
    <n v="50912"/>
    <n v="3256480"/>
    <m/>
    <m/>
    <n v="66912"/>
    <n v="3087248"/>
    <m/>
    <m/>
    <n v="89168"/>
    <n v="1805088"/>
    <m/>
    <m/>
    <n v="71248"/>
    <n v="1379680"/>
    <x v="20"/>
    <x v="0"/>
    <s v="Golden"/>
    <x v="13"/>
  </r>
  <r>
    <n v="20"/>
    <n v="15"/>
    <m/>
    <m/>
    <n v="179616"/>
    <n v="9435424"/>
    <m/>
    <m/>
    <n v="17136"/>
    <n v="8773120"/>
    <m/>
    <m/>
    <n v="44464"/>
    <n v="8076016"/>
    <m/>
    <m/>
    <n v="53392"/>
    <n v="7522640"/>
    <m/>
    <m/>
    <n v="94304"/>
    <n v="7078576"/>
    <m/>
    <m/>
    <n v="117552"/>
    <n v="6300976"/>
    <m/>
    <m/>
    <n v="257168"/>
    <n v="4599312"/>
    <m/>
    <m/>
    <n v="163024"/>
    <n v="3110992"/>
    <x v="20"/>
    <x v="0"/>
    <s v="Invermere"/>
    <x v="14"/>
  </r>
  <r>
    <n v="20"/>
    <n v="16"/>
    <m/>
    <m/>
    <n v="560"/>
    <n v="22944"/>
    <m/>
    <m/>
    <n v="33904"/>
    <n v="187328"/>
    <m/>
    <m/>
    <n v="21888"/>
    <n v="229920"/>
    <m/>
    <m/>
    <n v="22000"/>
    <n v="157712"/>
    <m/>
    <m/>
    <n v="12768"/>
    <n v="258224"/>
    <m/>
    <m/>
    <n v="16496"/>
    <n v="238528"/>
    <m/>
    <m/>
    <n v="11808"/>
    <n v="150272"/>
    <m/>
    <m/>
    <n v="8848"/>
    <n v="158272"/>
    <x v="20"/>
    <x v="1"/>
    <s v="Kalum"/>
    <x v="15"/>
  </r>
  <r>
    <n v="20"/>
    <n v="17"/>
    <m/>
    <m/>
    <n v="734688"/>
    <n v="51549360"/>
    <m/>
    <m/>
    <n v="71056"/>
    <n v="46687632"/>
    <m/>
    <m/>
    <n v="92976"/>
    <n v="45469200"/>
    <m/>
    <m/>
    <n v="146496"/>
    <n v="43539840"/>
    <m/>
    <m/>
    <n v="250912"/>
    <n v="40331936"/>
    <m/>
    <m/>
    <n v="388608"/>
    <n v="37327760"/>
    <m/>
    <m/>
    <n v="325536"/>
    <n v="30843072"/>
    <m/>
    <m/>
    <n v="109728"/>
    <n v="29327072"/>
    <x v="20"/>
    <x v="0"/>
    <s v="Kamloops"/>
    <x v="16"/>
  </r>
  <r>
    <n v="20"/>
    <n v="18"/>
    <m/>
    <m/>
    <n v="0"/>
    <n v="0"/>
    <m/>
    <m/>
    <n v="0"/>
    <n v="0"/>
    <m/>
    <m/>
    <n v="0"/>
    <n v="0"/>
    <m/>
    <m/>
    <n v="0"/>
    <n v="16"/>
    <m/>
    <m/>
    <n v="0"/>
    <n v="32"/>
    <m/>
    <m/>
    <n v="0"/>
    <n v="0"/>
    <m/>
    <m/>
    <n v="0"/>
    <n v="0"/>
    <m/>
    <m/>
    <n v="0"/>
    <n v="16"/>
    <x v="20"/>
    <x v="1"/>
    <s v="Kingcome"/>
    <x v="17"/>
  </r>
  <r>
    <n v="20"/>
    <n v="19"/>
    <m/>
    <m/>
    <n v="143984"/>
    <n v="1950896"/>
    <m/>
    <m/>
    <n v="30400"/>
    <n v="2393728"/>
    <m/>
    <m/>
    <n v="54704"/>
    <n v="2282672"/>
    <m/>
    <m/>
    <n v="52624"/>
    <n v="2192192"/>
    <m/>
    <m/>
    <n v="74048"/>
    <n v="2062480"/>
    <m/>
    <m/>
    <n v="83664"/>
    <n v="2011840"/>
    <m/>
    <m/>
    <n v="93328"/>
    <n v="1462240"/>
    <m/>
    <m/>
    <n v="91616"/>
    <n v="1427120"/>
    <x v="20"/>
    <x v="1"/>
    <s v="Kispiox"/>
    <x v="18"/>
  </r>
  <r>
    <n v="20"/>
    <n v="20"/>
    <m/>
    <m/>
    <n v="216624"/>
    <n v="10812368"/>
    <m/>
    <m/>
    <n v="30688"/>
    <n v="10638464"/>
    <m/>
    <m/>
    <n v="48288"/>
    <n v="10002096"/>
    <m/>
    <m/>
    <n v="76800"/>
    <n v="9341152"/>
    <m/>
    <m/>
    <n v="129040"/>
    <n v="8720560"/>
    <m/>
    <m/>
    <n v="163712"/>
    <n v="7883872"/>
    <m/>
    <m/>
    <n v="199072"/>
    <n v="3984976"/>
    <m/>
    <m/>
    <n v="134192"/>
    <n v="3153584"/>
    <x v="20"/>
    <x v="0"/>
    <s v="KootenayLake"/>
    <x v="19"/>
  </r>
  <r>
    <n v="20"/>
    <n v="21"/>
    <m/>
    <m/>
    <n v="578336"/>
    <n v="63839040"/>
    <m/>
    <m/>
    <n v="29120"/>
    <n v="60160992"/>
    <m/>
    <m/>
    <n v="36576"/>
    <n v="58312320"/>
    <m/>
    <m/>
    <n v="35920"/>
    <n v="57328224"/>
    <m/>
    <m/>
    <n v="79072"/>
    <n v="53671552"/>
    <m/>
    <m/>
    <n v="44064"/>
    <n v="54085328"/>
    <m/>
    <m/>
    <n v="6640"/>
    <n v="54497312"/>
    <m/>
    <m/>
    <n v="8112"/>
    <n v="54128976"/>
    <x v="20"/>
    <x v="0"/>
    <s v="Lakes"/>
    <x v="20"/>
  </r>
  <r>
    <n v="20"/>
    <n v="22"/>
    <m/>
    <m/>
    <n v="285856"/>
    <n v="13011600"/>
    <m/>
    <m/>
    <n v="48768"/>
    <n v="15767616"/>
    <m/>
    <m/>
    <n v="49104"/>
    <n v="15850128"/>
    <m/>
    <m/>
    <n v="58992"/>
    <n v="15458688"/>
    <m/>
    <m/>
    <n v="130368"/>
    <n v="13848560"/>
    <m/>
    <m/>
    <n v="170352"/>
    <n v="11925920"/>
    <m/>
    <m/>
    <n v="241520"/>
    <n v="8112816"/>
    <m/>
    <m/>
    <n v="116096"/>
    <n v="5847040"/>
    <x v="20"/>
    <x v="0"/>
    <s v="Lillooet"/>
    <x v="21"/>
  </r>
  <r>
    <n v="20"/>
    <n v="23"/>
    <m/>
    <m/>
    <n v="1872224"/>
    <n v="69473680"/>
    <m/>
    <m/>
    <n v="161296"/>
    <n v="90701568"/>
    <m/>
    <m/>
    <n v="388624"/>
    <n v="86957040"/>
    <m/>
    <m/>
    <n v="410352"/>
    <n v="85013408"/>
    <m/>
    <m/>
    <n v="678672"/>
    <n v="78472064"/>
    <m/>
    <m/>
    <n v="236992"/>
    <n v="83199840"/>
    <m/>
    <m/>
    <n v="120704"/>
    <n v="86544672"/>
    <m/>
    <m/>
    <n v="171904"/>
    <n v="78572544"/>
    <x v="20"/>
    <x v="0"/>
    <s v="Mackenzie"/>
    <x v="22"/>
  </r>
  <r>
    <n v="20"/>
    <n v="24"/>
    <m/>
    <m/>
    <n v="901312"/>
    <n v="58366768"/>
    <m/>
    <m/>
    <n v="89536"/>
    <n v="52146272"/>
    <m/>
    <m/>
    <n v="117008"/>
    <n v="50473408"/>
    <m/>
    <m/>
    <n v="130656"/>
    <n v="48798128"/>
    <m/>
    <m/>
    <n v="299648"/>
    <n v="42895424"/>
    <m/>
    <m/>
    <n v="354080"/>
    <n v="36721568"/>
    <m/>
    <m/>
    <n v="710832"/>
    <n v="27059392"/>
    <m/>
    <m/>
    <n v="203280"/>
    <n v="19001808"/>
    <x v="20"/>
    <x v="0"/>
    <s v="Merritt"/>
    <x v="23"/>
  </r>
  <r>
    <n v="20"/>
    <n v="25"/>
    <m/>
    <m/>
    <n v="0"/>
    <n v="0"/>
    <m/>
    <m/>
    <n v="576"/>
    <n v="44560"/>
    <m/>
    <m/>
    <n v="560"/>
    <n v="45168"/>
    <m/>
    <m/>
    <n v="8480"/>
    <n v="64864"/>
    <m/>
    <m/>
    <n v="7504"/>
    <n v="92704"/>
    <m/>
    <m/>
    <n v="8288"/>
    <n v="63840"/>
    <m/>
    <m/>
    <n v="608"/>
    <n v="25632"/>
    <m/>
    <m/>
    <n v="1328"/>
    <n v="31760"/>
    <x v="20"/>
    <x v="1"/>
    <s v="MidCoast"/>
    <x v="24"/>
  </r>
  <r>
    <n v="20"/>
    <n v="26"/>
    <m/>
    <m/>
    <n v="674992"/>
    <n v="48778208"/>
    <m/>
    <m/>
    <n v="27888"/>
    <n v="46699232"/>
    <m/>
    <m/>
    <n v="66352"/>
    <n v="44555136"/>
    <m/>
    <m/>
    <n v="114496"/>
    <n v="42132208"/>
    <m/>
    <m/>
    <n v="76784"/>
    <n v="40079328"/>
    <m/>
    <m/>
    <n v="85072"/>
    <n v="37515360"/>
    <m/>
    <m/>
    <n v="83120"/>
    <n v="36313968"/>
    <m/>
    <m/>
    <n v="95488"/>
    <n v="35497280"/>
    <x v="20"/>
    <x v="0"/>
    <s v="Morice"/>
    <x v="25"/>
  </r>
  <r>
    <n v="20"/>
    <n v="27"/>
    <m/>
    <m/>
    <n v="69984"/>
    <n v="822368"/>
    <m/>
    <m/>
    <n v="14016"/>
    <n v="641104"/>
    <m/>
    <m/>
    <n v="41552"/>
    <n v="618224"/>
    <m/>
    <m/>
    <n v="52512"/>
    <n v="547840"/>
    <m/>
    <m/>
    <n v="54880"/>
    <n v="505280"/>
    <m/>
    <m/>
    <n v="88672"/>
    <n v="545216"/>
    <m/>
    <m/>
    <n v="55936"/>
    <n v="210000"/>
    <m/>
    <m/>
    <n v="50736"/>
    <n v="161152"/>
    <x v="20"/>
    <x v="1"/>
    <s v="Nass"/>
    <x v="26"/>
  </r>
  <r>
    <n v="20"/>
    <n v="28"/>
    <m/>
    <m/>
    <n v="0"/>
    <n v="0"/>
    <m/>
    <m/>
    <n v="0"/>
    <n v="0"/>
    <m/>
    <m/>
    <n v="0"/>
    <n v="0"/>
    <m/>
    <m/>
    <n v="0"/>
    <n v="0"/>
    <m/>
    <m/>
    <n v="0"/>
    <n v="0"/>
    <m/>
    <m/>
    <n v="0"/>
    <n v="0"/>
    <m/>
    <m/>
    <n v="0"/>
    <n v="0"/>
    <m/>
    <m/>
    <n v="0"/>
    <n v="0"/>
    <x v="20"/>
    <x v="1"/>
    <s v="NorthCoast"/>
    <x v="27"/>
  </r>
  <r>
    <n v="20"/>
    <n v="29"/>
    <m/>
    <m/>
    <n v="940720"/>
    <n v="48999584"/>
    <m/>
    <m/>
    <n v="104272"/>
    <n v="44424928"/>
    <m/>
    <m/>
    <n v="154272"/>
    <n v="42134512"/>
    <m/>
    <m/>
    <n v="219200"/>
    <n v="40208880"/>
    <m/>
    <m/>
    <n v="385344"/>
    <n v="35175504"/>
    <m/>
    <m/>
    <n v="445632"/>
    <n v="31333056"/>
    <m/>
    <m/>
    <n v="966496"/>
    <n v="19441280"/>
    <m/>
    <m/>
    <n v="553632"/>
    <n v="13228032"/>
    <x v="20"/>
    <x v="0"/>
    <s v="Okanagan"/>
    <x v="28"/>
  </r>
  <r>
    <n v="20"/>
    <n v="30"/>
    <m/>
    <m/>
    <n v="613920"/>
    <n v="72220240"/>
    <m/>
    <m/>
    <n v="38944"/>
    <n v="60228832"/>
    <m/>
    <m/>
    <n v="58352"/>
    <n v="56314080"/>
    <m/>
    <m/>
    <n v="106432"/>
    <n v="54380000"/>
    <m/>
    <m/>
    <n v="193408"/>
    <n v="49632576"/>
    <m/>
    <m/>
    <n v="175632"/>
    <n v="49035136"/>
    <m/>
    <m/>
    <n v="23168"/>
    <n v="49567648"/>
    <m/>
    <m/>
    <n v="17376"/>
    <n v="49191008"/>
    <x v="20"/>
    <x v="0"/>
    <s v="PrinceGeorge"/>
    <x v="29"/>
  </r>
  <r>
    <n v="20"/>
    <n v="31"/>
    <m/>
    <m/>
    <n v="0"/>
    <n v="0"/>
    <m/>
    <m/>
    <n v="0"/>
    <n v="0"/>
    <m/>
    <m/>
    <n v="0"/>
    <n v="0"/>
    <m/>
    <m/>
    <n v="0"/>
    <n v="0"/>
    <m/>
    <m/>
    <n v="0"/>
    <n v="0"/>
    <m/>
    <m/>
    <n v="0"/>
    <n v="0"/>
    <m/>
    <m/>
    <n v="0"/>
    <n v="0"/>
    <m/>
    <m/>
    <n v="0"/>
    <n v="0"/>
    <x v="20"/>
    <x v="1"/>
    <s v="QueenCharlotte"/>
    <x v="30"/>
  </r>
  <r>
    <n v="20"/>
    <n v="32"/>
    <m/>
    <m/>
    <n v="586672"/>
    <n v="105243856"/>
    <m/>
    <m/>
    <n v="11328"/>
    <n v="92111056"/>
    <m/>
    <m/>
    <n v="12288"/>
    <n v="91467808"/>
    <m/>
    <m/>
    <n v="25728"/>
    <n v="91471152"/>
    <m/>
    <m/>
    <n v="30128"/>
    <n v="89935744"/>
    <m/>
    <m/>
    <n v="44480"/>
    <n v="89995616"/>
    <m/>
    <m/>
    <n v="896"/>
    <n v="89757328"/>
    <m/>
    <m/>
    <n v="1872"/>
    <n v="89685792"/>
    <x v="20"/>
    <x v="0"/>
    <s v="Quesnel"/>
    <x v="31"/>
  </r>
  <r>
    <n v="20"/>
    <n v="33"/>
    <m/>
    <m/>
    <n v="10160"/>
    <n v="110464"/>
    <m/>
    <m/>
    <n v="2512"/>
    <n v="153168"/>
    <m/>
    <m/>
    <n v="1792"/>
    <n v="142624"/>
    <m/>
    <m/>
    <n v="3824"/>
    <n v="136336"/>
    <m/>
    <m/>
    <n v="4256"/>
    <n v="119552"/>
    <m/>
    <m/>
    <n v="5760"/>
    <n v="109600"/>
    <m/>
    <m/>
    <n v="4304"/>
    <n v="35504"/>
    <m/>
    <m/>
    <n v="2288"/>
    <n v="27024"/>
    <x v="20"/>
    <x v="1"/>
    <s v="Revelstoke"/>
    <x v="32"/>
  </r>
  <r>
    <n v="20"/>
    <n v="34"/>
    <m/>
    <m/>
    <n v="87440"/>
    <n v="5432032"/>
    <m/>
    <m/>
    <n v="8912"/>
    <n v="5027072"/>
    <m/>
    <m/>
    <n v="20480"/>
    <n v="4784688"/>
    <m/>
    <m/>
    <n v="28736"/>
    <n v="4535936"/>
    <m/>
    <m/>
    <n v="44368"/>
    <n v="4157456"/>
    <m/>
    <m/>
    <n v="43584"/>
    <n v="3797952"/>
    <m/>
    <m/>
    <n v="35600"/>
    <n v="2978016"/>
    <m/>
    <m/>
    <n v="11616"/>
    <n v="3220256"/>
    <x v="20"/>
    <x v="0"/>
    <s v="RobsonValley"/>
    <x v="33"/>
  </r>
  <r>
    <n v="20"/>
    <n v="35"/>
    <m/>
    <m/>
    <n v="1584"/>
    <n v="59216"/>
    <m/>
    <m/>
    <n v="6048"/>
    <n v="506464"/>
    <m/>
    <m/>
    <n v="3552"/>
    <n v="534640"/>
    <m/>
    <m/>
    <n v="4880"/>
    <n v="530352"/>
    <m/>
    <m/>
    <n v="10128"/>
    <n v="479808"/>
    <m/>
    <m/>
    <n v="9072"/>
    <n v="468672"/>
    <m/>
    <m/>
    <n v="5520"/>
    <n v="350880"/>
    <m/>
    <m/>
    <n v="3200"/>
    <n v="332480"/>
    <x v="20"/>
    <x v="1"/>
    <s v="Soo"/>
    <x v="34"/>
  </r>
  <r>
    <n v="20"/>
    <n v="36"/>
    <m/>
    <m/>
    <n v="0"/>
    <n v="0"/>
    <m/>
    <m/>
    <n v="0"/>
    <n v="0"/>
    <m/>
    <m/>
    <n v="0"/>
    <n v="0"/>
    <m/>
    <m/>
    <n v="0"/>
    <n v="0"/>
    <m/>
    <m/>
    <n v="0"/>
    <n v="0"/>
    <m/>
    <m/>
    <n v="0"/>
    <n v="576"/>
    <m/>
    <m/>
    <n v="16"/>
    <n v="64"/>
    <m/>
    <m/>
    <n v="0"/>
    <n v="16"/>
    <x v="20"/>
    <x v="1"/>
    <s v="Strathcona"/>
    <x v="35"/>
  </r>
  <r>
    <n v="20"/>
    <n v="37"/>
    <m/>
    <m/>
    <n v="0"/>
    <n v="0"/>
    <m/>
    <m/>
    <n v="720"/>
    <n v="16304"/>
    <m/>
    <m/>
    <n v="608"/>
    <n v="19104"/>
    <m/>
    <m/>
    <n v="7744"/>
    <n v="51248"/>
    <m/>
    <m/>
    <n v="9488"/>
    <n v="68512"/>
    <m/>
    <m/>
    <n v="7360"/>
    <n v="40448"/>
    <m/>
    <m/>
    <n v="7424"/>
    <n v="27344"/>
    <m/>
    <m/>
    <n v="7568"/>
    <n v="26320"/>
    <x v="20"/>
    <x v="1"/>
    <s v="SunshineCoast"/>
    <x v="36"/>
  </r>
  <r>
    <n v="20"/>
    <n v="38"/>
    <m/>
    <m/>
    <n v="591328"/>
    <n v="91960704"/>
    <m/>
    <m/>
    <n v="10176"/>
    <n v="79380224"/>
    <m/>
    <m/>
    <n v="13664"/>
    <n v="75569840"/>
    <m/>
    <m/>
    <n v="31552"/>
    <n v="74884288"/>
    <m/>
    <m/>
    <n v="45072"/>
    <n v="70828848"/>
    <m/>
    <m/>
    <n v="29008"/>
    <n v="71158560"/>
    <m/>
    <m/>
    <n v="2208"/>
    <n v="71637744"/>
    <m/>
    <m/>
    <n v="2288"/>
    <n v="71348016"/>
    <x v="20"/>
    <x v="0"/>
    <s v="Vanderhoof"/>
    <x v="37"/>
  </r>
  <r>
    <n v="20"/>
    <n v="39"/>
    <m/>
    <m/>
    <n v="1280160"/>
    <n v="130370464"/>
    <m/>
    <m/>
    <n v="73888"/>
    <n v="114153568"/>
    <m/>
    <m/>
    <n v="73920"/>
    <n v="111647056"/>
    <m/>
    <m/>
    <n v="87264"/>
    <n v="112040416"/>
    <m/>
    <m/>
    <n v="194720"/>
    <n v="96888896"/>
    <m/>
    <m/>
    <n v="370576"/>
    <n v="92853120"/>
    <m/>
    <m/>
    <n v="182048"/>
    <n v="87720576"/>
    <m/>
    <m/>
    <n v="125232"/>
    <n v="86837152"/>
    <x v="20"/>
    <x v="0"/>
    <s v="WilliamsLake"/>
    <x v="38"/>
  </r>
  <r>
    <n v="20"/>
    <n v="40"/>
    <m/>
    <m/>
    <n v="28736"/>
    <n v="2527040"/>
    <m/>
    <m/>
    <n v="2064"/>
    <n v="2377552"/>
    <m/>
    <m/>
    <n v="1120"/>
    <n v="2143600"/>
    <m/>
    <m/>
    <n v="4688"/>
    <n v="1986752"/>
    <m/>
    <m/>
    <n v="11952"/>
    <n v="1808496"/>
    <m/>
    <m/>
    <n v="11520"/>
    <n v="1763456"/>
    <m/>
    <m/>
    <n v="3936"/>
    <n v="1548432"/>
    <m/>
    <m/>
    <n v="0"/>
    <n v="1450880"/>
    <x v="20"/>
    <x v="2"/>
    <s v="InteriorTFLs"/>
    <x v="39"/>
  </r>
  <r>
    <n v="20"/>
    <n v="40"/>
    <m/>
    <m/>
    <n v="224"/>
    <n v="1360"/>
    <m/>
    <m/>
    <n v="3776"/>
    <n v="32160"/>
    <m/>
    <m/>
    <n v="1584"/>
    <n v="22784"/>
    <m/>
    <m/>
    <n v="2512"/>
    <n v="27744"/>
    <m/>
    <m/>
    <n v="2864"/>
    <n v="28240"/>
    <m/>
    <m/>
    <n v="208"/>
    <n v="26992"/>
    <m/>
    <m/>
    <n v="1984"/>
    <n v="8544"/>
    <m/>
    <m/>
    <n v="0"/>
    <n v="4128"/>
    <x v="20"/>
    <x v="2"/>
    <s v="InteriorTFLs"/>
    <x v="39"/>
  </r>
  <r>
    <n v="20"/>
    <n v="40"/>
    <m/>
    <m/>
    <n v="0"/>
    <n v="48"/>
    <m/>
    <m/>
    <n v="0"/>
    <n v="976"/>
    <m/>
    <m/>
    <n v="32"/>
    <n v="832"/>
    <m/>
    <m/>
    <n v="160"/>
    <n v="1120"/>
    <m/>
    <m/>
    <n v="32"/>
    <n v="896"/>
    <m/>
    <m/>
    <n v="48"/>
    <n v="1424"/>
    <m/>
    <m/>
    <n v="0"/>
    <n v="272"/>
    <m/>
    <m/>
    <n v="16"/>
    <n v="224"/>
    <x v="20"/>
    <x v="2"/>
    <s v="InteriorTFLs"/>
    <x v="39"/>
  </r>
  <r>
    <n v="20"/>
    <n v="40"/>
    <m/>
    <m/>
    <n v="5248"/>
    <n v="1764848"/>
    <m/>
    <m/>
    <n v="0"/>
    <n v="1664656"/>
    <m/>
    <m/>
    <n v="1104"/>
    <n v="1582880"/>
    <m/>
    <m/>
    <n v="32"/>
    <n v="1563152"/>
    <m/>
    <m/>
    <n v="416"/>
    <n v="1519824"/>
    <m/>
    <m/>
    <n v="960"/>
    <n v="1559904"/>
    <m/>
    <m/>
    <n v="0"/>
    <n v="1554416"/>
    <m/>
    <m/>
    <n v="64"/>
    <n v="1451056"/>
    <x v="20"/>
    <x v="2"/>
    <s v="InteriorTFLs"/>
    <x v="39"/>
  </r>
  <r>
    <n v="20"/>
    <n v="40"/>
    <m/>
    <m/>
    <n v="16176"/>
    <n v="3573008"/>
    <m/>
    <m/>
    <n v="1408"/>
    <n v="3445008"/>
    <m/>
    <m/>
    <n v="2576"/>
    <n v="3222320"/>
    <m/>
    <m/>
    <n v="3664"/>
    <n v="3170544"/>
    <m/>
    <m/>
    <n v="1616"/>
    <n v="2806432"/>
    <m/>
    <m/>
    <n v="2496"/>
    <n v="2899168"/>
    <m/>
    <m/>
    <n v="48"/>
    <n v="2898576"/>
    <m/>
    <m/>
    <n v="80"/>
    <n v="2816464"/>
    <x v="20"/>
    <x v="2"/>
    <s v="InteriorTFLs"/>
    <x v="39"/>
  </r>
  <r>
    <n v="20"/>
    <n v="40"/>
    <m/>
    <m/>
    <n v="64720"/>
    <n v="15580352"/>
    <m/>
    <m/>
    <n v="4896"/>
    <n v="15225168"/>
    <m/>
    <m/>
    <n v="12624"/>
    <n v="14641584"/>
    <m/>
    <m/>
    <n v="21232"/>
    <n v="14176496"/>
    <m/>
    <m/>
    <n v="20656"/>
    <n v="13392144"/>
    <m/>
    <m/>
    <n v="19072"/>
    <n v="13501120"/>
    <m/>
    <m/>
    <n v="224"/>
    <n v="13299488"/>
    <m/>
    <m/>
    <n v="384"/>
    <n v="12973552"/>
    <x v="20"/>
    <x v="2"/>
    <s v="InteriorTFLs"/>
    <x v="39"/>
  </r>
  <r>
    <n v="20"/>
    <n v="40"/>
    <m/>
    <m/>
    <n v="18592"/>
    <n v="3348672"/>
    <m/>
    <m/>
    <n v="208"/>
    <n v="3057136"/>
    <m/>
    <m/>
    <n v="3552"/>
    <n v="2884896"/>
    <m/>
    <m/>
    <n v="3760"/>
    <n v="2837328"/>
    <m/>
    <m/>
    <n v="3952"/>
    <n v="2634544"/>
    <m/>
    <m/>
    <n v="1088"/>
    <n v="2599088"/>
    <m/>
    <m/>
    <n v="2224"/>
    <n v="2570576"/>
    <m/>
    <m/>
    <n v="720"/>
    <n v="2489040"/>
    <x v="20"/>
    <x v="2"/>
    <s v="InteriorTFLs"/>
    <x v="39"/>
  </r>
  <r>
    <n v="20"/>
    <n v="40"/>
    <m/>
    <m/>
    <n v="8880"/>
    <n v="1324976"/>
    <m/>
    <m/>
    <n v="2416"/>
    <n v="1053728"/>
    <m/>
    <m/>
    <n v="2256"/>
    <n v="1065312"/>
    <m/>
    <m/>
    <n v="10560"/>
    <n v="1006672"/>
    <m/>
    <m/>
    <n v="8928"/>
    <n v="930144"/>
    <m/>
    <m/>
    <n v="18400"/>
    <n v="887424"/>
    <m/>
    <m/>
    <n v="1648"/>
    <n v="825488"/>
    <m/>
    <m/>
    <n v="2096"/>
    <n v="760304"/>
    <x v="20"/>
    <x v="2"/>
    <s v="InteriorTFLs"/>
    <x v="39"/>
  </r>
  <r>
    <n v="20"/>
    <n v="40"/>
    <m/>
    <m/>
    <n v="0"/>
    <n v="0"/>
    <m/>
    <m/>
    <n v="2592"/>
    <n v="31936"/>
    <m/>
    <m/>
    <n v="0"/>
    <n v="36000"/>
    <m/>
    <m/>
    <n v="432"/>
    <n v="36944"/>
    <m/>
    <m/>
    <n v="2448"/>
    <n v="75936"/>
    <m/>
    <m/>
    <n v="6608"/>
    <n v="48432"/>
    <m/>
    <m/>
    <n v="592"/>
    <n v="35744"/>
    <m/>
    <m/>
    <n v="2928"/>
    <n v="41152"/>
    <x v="20"/>
    <x v="2"/>
    <s v="InteriorTFLs"/>
    <x v="39"/>
  </r>
  <r>
    <n v="20"/>
    <n v="40"/>
    <m/>
    <m/>
    <n v="85904"/>
    <n v="4831264"/>
    <m/>
    <m/>
    <n v="7312"/>
    <n v="4710448"/>
    <m/>
    <m/>
    <n v="8816"/>
    <n v="4083024"/>
    <m/>
    <m/>
    <n v="9552"/>
    <n v="3804960"/>
    <m/>
    <m/>
    <n v="32704"/>
    <n v="3482400"/>
    <m/>
    <m/>
    <n v="28192"/>
    <n v="3183152"/>
    <m/>
    <m/>
    <n v="14848"/>
    <n v="2857248"/>
    <m/>
    <m/>
    <n v="4000"/>
    <n v="2807472"/>
    <x v="20"/>
    <x v="2"/>
    <s v="InteriorTFLs"/>
    <x v="39"/>
  </r>
  <r>
    <n v="20"/>
    <n v="40"/>
    <m/>
    <m/>
    <n v="11904"/>
    <n v="136400"/>
    <m/>
    <m/>
    <n v="720"/>
    <n v="140256"/>
    <m/>
    <m/>
    <n v="2224"/>
    <n v="133696"/>
    <m/>
    <m/>
    <n v="6272"/>
    <n v="134944"/>
    <m/>
    <m/>
    <n v="1344"/>
    <n v="147248"/>
    <m/>
    <m/>
    <n v="2720"/>
    <n v="121712"/>
    <m/>
    <m/>
    <n v="4560"/>
    <n v="76304"/>
    <m/>
    <m/>
    <n v="6128"/>
    <n v="65920"/>
    <x v="20"/>
    <x v="2"/>
    <s v="InteriorTFLs"/>
    <x v="39"/>
  </r>
  <r>
    <n v="20"/>
    <n v="40"/>
    <m/>
    <m/>
    <n v="9776"/>
    <n v="977456"/>
    <m/>
    <m/>
    <n v="1968"/>
    <n v="897600"/>
    <m/>
    <m/>
    <n v="2752"/>
    <n v="859088"/>
    <m/>
    <m/>
    <n v="4272"/>
    <n v="823312"/>
    <m/>
    <m/>
    <n v="9536"/>
    <n v="805888"/>
    <m/>
    <m/>
    <n v="7504"/>
    <n v="786960"/>
    <m/>
    <m/>
    <n v="11088"/>
    <n v="646608"/>
    <m/>
    <m/>
    <n v="7520"/>
    <n v="581760"/>
    <x v="20"/>
    <x v="2"/>
    <s v="InteriorTFLs"/>
    <x v="39"/>
  </r>
  <r>
    <n v="20"/>
    <n v="40"/>
    <m/>
    <m/>
    <n v="42320"/>
    <n v="1883328"/>
    <m/>
    <m/>
    <n v="880"/>
    <n v="1781168"/>
    <m/>
    <m/>
    <n v="6592"/>
    <n v="1732736"/>
    <m/>
    <m/>
    <n v="8032"/>
    <n v="1704480"/>
    <m/>
    <m/>
    <n v="25792"/>
    <n v="1495200"/>
    <m/>
    <m/>
    <n v="37776"/>
    <n v="1471760"/>
    <m/>
    <m/>
    <n v="114256"/>
    <n v="422560"/>
    <m/>
    <m/>
    <n v="15840"/>
    <n v="89840"/>
    <x v="20"/>
    <x v="2"/>
    <s v="InteriorTFLs"/>
    <x v="39"/>
  </r>
  <r>
    <n v="20"/>
    <n v="40"/>
    <m/>
    <m/>
    <n v="99536"/>
    <n v="7835792"/>
    <m/>
    <m/>
    <n v="11200"/>
    <n v="7600768"/>
    <m/>
    <m/>
    <n v="17584"/>
    <n v="6902544"/>
    <m/>
    <m/>
    <n v="21152"/>
    <n v="6395776"/>
    <m/>
    <m/>
    <n v="36848"/>
    <n v="5645536"/>
    <m/>
    <m/>
    <n v="52736"/>
    <n v="5312112"/>
    <m/>
    <m/>
    <n v="75936"/>
    <n v="4548864"/>
    <m/>
    <m/>
    <n v="27280"/>
    <n v="3872768"/>
    <x v="20"/>
    <x v="2"/>
    <s v="InteriorTFLs"/>
    <x v="39"/>
  </r>
  <r>
    <n v="20"/>
    <n v="40"/>
    <m/>
    <m/>
    <n v="436752"/>
    <n v="16457536"/>
    <m/>
    <m/>
    <n v="41344"/>
    <n v="23230688"/>
    <m/>
    <m/>
    <n v="90736"/>
    <n v="22328672"/>
    <m/>
    <m/>
    <n v="57504"/>
    <n v="22057600"/>
    <m/>
    <m/>
    <n v="140704"/>
    <n v="19900112"/>
    <m/>
    <m/>
    <n v="64048"/>
    <n v="19691024"/>
    <m/>
    <m/>
    <n v="17136"/>
    <n v="20941424"/>
    <m/>
    <m/>
    <n v="33696"/>
    <n v="18287952"/>
    <x v="20"/>
    <x v="2"/>
    <s v="InteriorTFLs"/>
    <x v="39"/>
  </r>
  <r>
    <n v="20"/>
    <n v="40"/>
    <m/>
    <m/>
    <n v="79520"/>
    <n v="3366784"/>
    <m/>
    <m/>
    <n v="9056"/>
    <n v="2921584"/>
    <m/>
    <m/>
    <n v="20160"/>
    <n v="2870496"/>
    <m/>
    <m/>
    <n v="24720"/>
    <n v="2446272"/>
    <m/>
    <m/>
    <n v="42096"/>
    <n v="2280320"/>
    <m/>
    <m/>
    <n v="74416"/>
    <n v="2065712"/>
    <m/>
    <m/>
    <n v="64048"/>
    <n v="832864"/>
    <m/>
    <m/>
    <n v="36160"/>
    <n v="525696"/>
    <x v="20"/>
    <x v="2"/>
    <s v="InteriorTFLs"/>
    <x v="39"/>
  </r>
  <r>
    <n v="20"/>
    <n v="40"/>
    <m/>
    <m/>
    <n v="36288"/>
    <n v="489232"/>
    <m/>
    <m/>
    <n v="20672"/>
    <n v="539296"/>
    <m/>
    <m/>
    <n v="58240"/>
    <n v="544304"/>
    <m/>
    <m/>
    <n v="42992"/>
    <n v="443120"/>
    <m/>
    <m/>
    <n v="48208"/>
    <n v="481056"/>
    <m/>
    <m/>
    <n v="54240"/>
    <n v="382432"/>
    <m/>
    <m/>
    <n v="24912"/>
    <n v="214480"/>
    <m/>
    <m/>
    <n v="46048"/>
    <n v="273248"/>
    <x v="20"/>
    <x v="2"/>
    <s v="InteriorTFLs"/>
    <x v="39"/>
  </r>
  <r>
    <n v="20"/>
    <n v="40"/>
    <m/>
    <m/>
    <n v="66400"/>
    <n v="2677152"/>
    <m/>
    <m/>
    <n v="2928"/>
    <n v="2646592"/>
    <m/>
    <m/>
    <n v="5728"/>
    <n v="2391936"/>
    <m/>
    <m/>
    <n v="14672"/>
    <n v="2270080"/>
    <m/>
    <m/>
    <n v="22384"/>
    <n v="2124064"/>
    <m/>
    <m/>
    <n v="35440"/>
    <n v="2026512"/>
    <m/>
    <m/>
    <n v="147024"/>
    <n v="942896"/>
    <m/>
    <m/>
    <n v="76000"/>
    <n v="461504"/>
    <x v="20"/>
    <x v="2"/>
    <s v="InteriorTFLs"/>
    <x v="39"/>
  </r>
  <r>
    <n v="20"/>
    <n v="40"/>
    <m/>
    <m/>
    <n v="244112"/>
    <n v="8790944"/>
    <m/>
    <m/>
    <n v="28528"/>
    <n v="8383136"/>
    <m/>
    <m/>
    <n v="75648"/>
    <n v="7710288"/>
    <m/>
    <m/>
    <n v="113152"/>
    <n v="7372304"/>
    <m/>
    <m/>
    <n v="141984"/>
    <n v="6965632"/>
    <m/>
    <m/>
    <n v="164080"/>
    <n v="6800736"/>
    <m/>
    <m/>
    <n v="167504"/>
    <n v="4116160"/>
    <m/>
    <m/>
    <n v="103888"/>
    <n v="3319792"/>
    <x v="20"/>
    <x v="2"/>
    <s v="InteriorTFLs"/>
    <x v="39"/>
  </r>
  <r>
    <n v="20"/>
    <n v="41"/>
    <m/>
    <m/>
    <n v="0"/>
    <n v="0"/>
    <m/>
    <m/>
    <n v="0"/>
    <n v="0"/>
    <m/>
    <m/>
    <n v="0"/>
    <n v="0"/>
    <m/>
    <m/>
    <n v="0"/>
    <n v="0"/>
    <m/>
    <m/>
    <n v="0"/>
    <n v="0"/>
    <m/>
    <m/>
    <n v="0"/>
    <n v="0"/>
    <m/>
    <m/>
    <n v="0"/>
    <n v="0"/>
    <m/>
    <m/>
    <n v="0"/>
    <n v="0"/>
    <x v="20"/>
    <x v="3"/>
    <s v="CoastTFLs"/>
    <x v="40"/>
  </r>
  <r>
    <n v="20"/>
    <n v="41"/>
    <m/>
    <m/>
    <n v="0"/>
    <n v="0"/>
    <m/>
    <m/>
    <n v="0"/>
    <n v="2864"/>
    <m/>
    <m/>
    <n v="0"/>
    <n v="1136"/>
    <m/>
    <m/>
    <n v="0"/>
    <n v="224"/>
    <m/>
    <m/>
    <n v="0"/>
    <n v="144"/>
    <m/>
    <m/>
    <n v="0"/>
    <n v="144"/>
    <m/>
    <m/>
    <n v="0"/>
    <n v="0"/>
    <m/>
    <m/>
    <n v="0"/>
    <n v="0"/>
    <x v="20"/>
    <x v="3"/>
    <s v="CoastTFLs"/>
    <x v="40"/>
  </r>
  <r>
    <n v="20"/>
    <n v="41"/>
    <m/>
    <m/>
    <n v="0"/>
    <n v="0"/>
    <m/>
    <m/>
    <n v="0"/>
    <n v="0"/>
    <m/>
    <m/>
    <n v="0"/>
    <n v="0"/>
    <m/>
    <m/>
    <n v="0"/>
    <n v="0"/>
    <m/>
    <m/>
    <n v="0"/>
    <n v="0"/>
    <m/>
    <m/>
    <n v="0"/>
    <n v="0"/>
    <m/>
    <m/>
    <n v="0"/>
    <n v="0"/>
    <m/>
    <m/>
    <n v="0"/>
    <n v="0"/>
    <x v="20"/>
    <x v="3"/>
    <s v="CoastTFLs"/>
    <x v="40"/>
  </r>
  <r>
    <n v="20"/>
    <n v="41"/>
    <m/>
    <m/>
    <n v="0"/>
    <n v="0"/>
    <m/>
    <m/>
    <n v="0"/>
    <n v="0"/>
    <m/>
    <m/>
    <n v="0"/>
    <n v="0"/>
    <m/>
    <m/>
    <n v="0"/>
    <n v="0"/>
    <m/>
    <m/>
    <n v="80"/>
    <n v="16448"/>
    <m/>
    <m/>
    <n v="3648"/>
    <n v="9392"/>
    <m/>
    <m/>
    <n v="0"/>
    <n v="0"/>
    <m/>
    <m/>
    <n v="0"/>
    <n v="176"/>
    <x v="20"/>
    <x v="3"/>
    <s v="CoastTFLs"/>
    <x v="40"/>
  </r>
  <r>
    <n v="20"/>
    <n v="41"/>
    <m/>
    <m/>
    <n v="0"/>
    <n v="0"/>
    <m/>
    <m/>
    <n v="0"/>
    <n v="0"/>
    <m/>
    <m/>
    <n v="0"/>
    <n v="0"/>
    <m/>
    <m/>
    <n v="0"/>
    <n v="0"/>
    <m/>
    <m/>
    <n v="0"/>
    <n v="0"/>
    <m/>
    <m/>
    <n v="0"/>
    <n v="0"/>
    <m/>
    <m/>
    <n v="0"/>
    <n v="0"/>
    <m/>
    <m/>
    <n v="0"/>
    <n v="0"/>
    <x v="20"/>
    <x v="3"/>
    <s v="CoastTFLs"/>
    <x v="40"/>
  </r>
  <r>
    <n v="20"/>
    <n v="41"/>
    <m/>
    <m/>
    <n v="0"/>
    <n v="0"/>
    <m/>
    <m/>
    <n v="0"/>
    <n v="0"/>
    <m/>
    <m/>
    <n v="0"/>
    <n v="0"/>
    <m/>
    <m/>
    <n v="0"/>
    <n v="0"/>
    <m/>
    <m/>
    <n v="0"/>
    <n v="0"/>
    <m/>
    <m/>
    <n v="0"/>
    <n v="0"/>
    <m/>
    <m/>
    <n v="0"/>
    <n v="0"/>
    <m/>
    <m/>
    <n v="0"/>
    <n v="0"/>
    <x v="20"/>
    <x v="3"/>
    <s v="CoastTFLs"/>
    <x v="40"/>
  </r>
  <r>
    <n v="20"/>
    <n v="41"/>
    <m/>
    <m/>
    <n v="0"/>
    <n v="0"/>
    <m/>
    <m/>
    <n v="0"/>
    <n v="0"/>
    <m/>
    <m/>
    <n v="0"/>
    <n v="0"/>
    <m/>
    <m/>
    <n v="0"/>
    <n v="2768"/>
    <m/>
    <m/>
    <n v="0"/>
    <n v="0"/>
    <m/>
    <m/>
    <n v="0"/>
    <n v="0"/>
    <m/>
    <m/>
    <n v="0"/>
    <n v="0"/>
    <m/>
    <m/>
    <n v="0"/>
    <n v="0"/>
    <x v="20"/>
    <x v="3"/>
    <s v="CoastTFLs"/>
    <x v="40"/>
  </r>
  <r>
    <n v="20"/>
    <n v="41"/>
    <m/>
    <m/>
    <n v="0"/>
    <n v="0"/>
    <m/>
    <m/>
    <n v="0"/>
    <n v="0"/>
    <m/>
    <m/>
    <n v="272"/>
    <n v="2160"/>
    <m/>
    <m/>
    <n v="0"/>
    <n v="0"/>
    <m/>
    <m/>
    <n v="0"/>
    <n v="0"/>
    <m/>
    <m/>
    <n v="0"/>
    <n v="0"/>
    <m/>
    <m/>
    <n v="0"/>
    <n v="0"/>
    <m/>
    <m/>
    <n v="0"/>
    <n v="0"/>
    <x v="20"/>
    <x v="3"/>
    <s v="CoastTFLs"/>
    <x v="40"/>
  </r>
  <r>
    <n v="20"/>
    <n v="41"/>
    <m/>
    <m/>
    <n v="0"/>
    <n v="0"/>
    <m/>
    <m/>
    <n v="0"/>
    <n v="0"/>
    <m/>
    <m/>
    <n v="0"/>
    <n v="0"/>
    <m/>
    <m/>
    <n v="0"/>
    <n v="0"/>
    <m/>
    <m/>
    <n v="0"/>
    <n v="0"/>
    <m/>
    <m/>
    <n v="0"/>
    <n v="0"/>
    <m/>
    <m/>
    <n v="0"/>
    <n v="0"/>
    <m/>
    <m/>
    <n v="0"/>
    <n v="0"/>
    <x v="20"/>
    <x v="3"/>
    <s v="CoastTFLs"/>
    <x v="40"/>
  </r>
  <r>
    <n v="20"/>
    <n v="41"/>
    <m/>
    <m/>
    <n v="0"/>
    <n v="0"/>
    <m/>
    <m/>
    <n v="0"/>
    <n v="0"/>
    <m/>
    <m/>
    <n v="0"/>
    <n v="0"/>
    <m/>
    <m/>
    <n v="0"/>
    <n v="0"/>
    <m/>
    <m/>
    <n v="0"/>
    <n v="0"/>
    <m/>
    <m/>
    <n v="0"/>
    <n v="0"/>
    <m/>
    <m/>
    <n v="0"/>
    <n v="0"/>
    <m/>
    <m/>
    <n v="0"/>
    <n v="0"/>
    <x v="20"/>
    <x v="3"/>
    <s v="CoastTFLs"/>
    <x v="40"/>
  </r>
  <r>
    <n v="20"/>
    <n v="41"/>
    <m/>
    <m/>
    <n v="0"/>
    <n v="0"/>
    <m/>
    <m/>
    <n v="0"/>
    <n v="0"/>
    <m/>
    <m/>
    <n v="0"/>
    <n v="0"/>
    <m/>
    <m/>
    <n v="0"/>
    <n v="0"/>
    <m/>
    <m/>
    <n v="0"/>
    <n v="0"/>
    <m/>
    <m/>
    <n v="0"/>
    <n v="0"/>
    <m/>
    <m/>
    <n v="0"/>
    <n v="0"/>
    <m/>
    <m/>
    <n v="0"/>
    <n v="0"/>
    <x v="20"/>
    <x v="3"/>
    <s v="CoastTFLs"/>
    <x v="40"/>
  </r>
  <r>
    <n v="20"/>
    <n v="41"/>
    <m/>
    <m/>
    <n v="0"/>
    <n v="0"/>
    <m/>
    <m/>
    <n v="0"/>
    <n v="0"/>
    <m/>
    <m/>
    <n v="0"/>
    <n v="0"/>
    <m/>
    <m/>
    <n v="0"/>
    <n v="48"/>
    <m/>
    <m/>
    <n v="0"/>
    <n v="3728"/>
    <m/>
    <m/>
    <n v="0"/>
    <n v="0"/>
    <m/>
    <m/>
    <n v="0"/>
    <n v="0"/>
    <m/>
    <m/>
    <n v="0"/>
    <n v="0"/>
    <x v="20"/>
    <x v="3"/>
    <s v="CoastTFLs"/>
    <x v="40"/>
  </r>
  <r>
    <n v="20"/>
    <n v="41"/>
    <m/>
    <m/>
    <n v="0"/>
    <n v="0"/>
    <m/>
    <m/>
    <n v="0"/>
    <n v="0"/>
    <m/>
    <m/>
    <n v="0"/>
    <n v="0"/>
    <m/>
    <m/>
    <n v="0"/>
    <n v="0"/>
    <m/>
    <m/>
    <n v="0"/>
    <n v="0"/>
    <m/>
    <m/>
    <n v="0"/>
    <n v="0"/>
    <m/>
    <m/>
    <n v="0"/>
    <n v="0"/>
    <m/>
    <m/>
    <n v="0"/>
    <n v="0"/>
    <x v="20"/>
    <x v="3"/>
    <s v="CoastTFLs"/>
    <x v="40"/>
  </r>
  <r>
    <n v="20"/>
    <n v="41"/>
    <m/>
    <m/>
    <n v="0"/>
    <n v="0"/>
    <m/>
    <m/>
    <n v="0"/>
    <n v="0"/>
    <m/>
    <m/>
    <n v="0"/>
    <n v="0"/>
    <m/>
    <m/>
    <n v="0"/>
    <n v="0"/>
    <m/>
    <m/>
    <n v="0"/>
    <n v="0"/>
    <m/>
    <m/>
    <n v="0"/>
    <n v="0"/>
    <m/>
    <m/>
    <n v="0"/>
    <n v="0"/>
    <m/>
    <m/>
    <n v="0"/>
    <n v="0"/>
    <x v="20"/>
    <x v="3"/>
    <s v="CoastTFLs"/>
    <x v="40"/>
  </r>
  <r>
    <n v="20"/>
    <n v="41"/>
    <m/>
    <m/>
    <n v="0"/>
    <n v="0"/>
    <m/>
    <m/>
    <n v="0"/>
    <n v="0"/>
    <m/>
    <m/>
    <n v="0"/>
    <n v="0"/>
    <m/>
    <m/>
    <n v="0"/>
    <n v="0"/>
    <m/>
    <m/>
    <n v="0"/>
    <n v="0"/>
    <m/>
    <m/>
    <n v="0"/>
    <n v="0"/>
    <m/>
    <m/>
    <n v="0"/>
    <n v="0"/>
    <m/>
    <m/>
    <n v="0"/>
    <n v="0"/>
    <x v="20"/>
    <x v="3"/>
    <s v="CoastTFLs"/>
    <x v="40"/>
  </r>
  <r>
    <n v="20"/>
    <n v="41"/>
    <m/>
    <m/>
    <n v="0"/>
    <n v="0"/>
    <m/>
    <m/>
    <n v="0"/>
    <n v="4800"/>
    <m/>
    <m/>
    <n v="0"/>
    <n v="3888"/>
    <m/>
    <m/>
    <n v="0"/>
    <n v="5488"/>
    <m/>
    <m/>
    <n v="0"/>
    <n v="4288"/>
    <m/>
    <m/>
    <n v="144"/>
    <n v="2816"/>
    <m/>
    <m/>
    <n v="0"/>
    <n v="2432"/>
    <m/>
    <m/>
    <n v="128"/>
    <n v="272"/>
    <x v="20"/>
    <x v="3"/>
    <s v="CoastTFLs"/>
    <x v="40"/>
  </r>
  <r>
    <n v="21"/>
    <n v="1"/>
    <m/>
    <m/>
    <n v="471936"/>
    <n v="56325360"/>
    <m/>
    <m/>
    <n v="29072"/>
    <n v="47248160"/>
    <m/>
    <m/>
    <n v="38560"/>
    <n v="46338528"/>
    <m/>
    <m/>
    <n v="73504"/>
    <n v="45647472"/>
    <m/>
    <m/>
    <n v="75792"/>
    <n v="44234384"/>
    <m/>
    <m/>
    <n v="145184"/>
    <n v="43121488"/>
    <m/>
    <m/>
    <n v="34192"/>
    <n v="41877648"/>
    <m/>
    <m/>
    <n v="14208"/>
    <n v="41595216"/>
    <x v="21"/>
    <x v="0"/>
    <s v="100MileHouse"/>
    <x v="0"/>
  </r>
  <r>
    <n v="21"/>
    <n v="2"/>
    <m/>
    <m/>
    <n v="71664"/>
    <n v="7072768"/>
    <m/>
    <m/>
    <n v="9488"/>
    <n v="6978144"/>
    <m/>
    <m/>
    <n v="20752"/>
    <n v="6508240"/>
    <m/>
    <m/>
    <n v="37552"/>
    <n v="6228032"/>
    <m/>
    <m/>
    <n v="49296"/>
    <n v="5899744"/>
    <m/>
    <m/>
    <n v="57344"/>
    <n v="5609408"/>
    <m/>
    <m/>
    <n v="139728"/>
    <n v="3850096"/>
    <m/>
    <m/>
    <n v="110736"/>
    <n v="3209696"/>
    <x v="21"/>
    <x v="0"/>
    <s v="Arrow"/>
    <x v="1"/>
  </r>
  <r>
    <n v="21"/>
    <n v="3"/>
    <m/>
    <m/>
    <n v="0"/>
    <n v="0"/>
    <m/>
    <m/>
    <n v="0"/>
    <n v="0"/>
    <m/>
    <m/>
    <n v="0"/>
    <n v="0"/>
    <m/>
    <m/>
    <n v="0"/>
    <n v="0"/>
    <m/>
    <m/>
    <n v="0"/>
    <n v="0"/>
    <m/>
    <m/>
    <n v="0"/>
    <n v="0"/>
    <m/>
    <m/>
    <n v="0"/>
    <n v="0"/>
    <m/>
    <m/>
    <n v="0"/>
    <n v="0"/>
    <x v="21"/>
    <x v="1"/>
    <s v="Arrowsmith"/>
    <x v="2"/>
  </r>
  <r>
    <n v="21"/>
    <n v="4"/>
    <m/>
    <m/>
    <n v="207088"/>
    <n v="12555744"/>
    <m/>
    <m/>
    <n v="17888"/>
    <n v="11983792"/>
    <m/>
    <m/>
    <n v="35424"/>
    <n v="11139696"/>
    <m/>
    <m/>
    <n v="47136"/>
    <n v="10663952"/>
    <m/>
    <m/>
    <n v="105552"/>
    <n v="9938992"/>
    <m/>
    <m/>
    <n v="116272"/>
    <n v="9467936"/>
    <m/>
    <m/>
    <n v="543824"/>
    <n v="4807680"/>
    <m/>
    <m/>
    <n v="394128"/>
    <n v="2756064"/>
    <x v="21"/>
    <x v="0"/>
    <s v="Boundary"/>
    <x v="3"/>
  </r>
  <r>
    <n v="21"/>
    <n v="5"/>
    <m/>
    <m/>
    <n v="170832"/>
    <n v="11417904"/>
    <m/>
    <m/>
    <n v="9904"/>
    <n v="11079792"/>
    <m/>
    <m/>
    <n v="26896"/>
    <n v="10857232"/>
    <m/>
    <m/>
    <n v="42320"/>
    <n v="10573104"/>
    <m/>
    <m/>
    <n v="44320"/>
    <n v="10030640"/>
    <m/>
    <m/>
    <n v="33888"/>
    <n v="9605968"/>
    <m/>
    <m/>
    <n v="58176"/>
    <n v="8904416"/>
    <m/>
    <m/>
    <n v="60112"/>
    <n v="8313632"/>
    <x v="21"/>
    <x v="0"/>
    <s v="Bulkley"/>
    <x v="4"/>
  </r>
  <r>
    <n v="21"/>
    <n v="6"/>
    <m/>
    <m/>
    <n v="34560"/>
    <n v="900832"/>
    <m/>
    <m/>
    <n v="0"/>
    <n v="352"/>
    <m/>
    <m/>
    <n v="0"/>
    <n v="352"/>
    <m/>
    <m/>
    <n v="0"/>
    <n v="352"/>
    <m/>
    <m/>
    <n v="0"/>
    <n v="352"/>
    <m/>
    <m/>
    <n v="272"/>
    <n v="18288"/>
    <m/>
    <m/>
    <n v="33280"/>
    <n v="250416"/>
    <m/>
    <m/>
    <n v="175888"/>
    <n v="648000"/>
    <x v="21"/>
    <x v="1"/>
    <s v="Cassiar"/>
    <x v="5"/>
  </r>
  <r>
    <n v="21"/>
    <n v="7"/>
    <m/>
    <m/>
    <n v="23920"/>
    <n v="464672"/>
    <m/>
    <m/>
    <n v="8528"/>
    <n v="478448"/>
    <m/>
    <m/>
    <n v="21456"/>
    <n v="459360"/>
    <m/>
    <m/>
    <n v="23008"/>
    <n v="381456"/>
    <m/>
    <m/>
    <n v="25904"/>
    <n v="393984"/>
    <m/>
    <m/>
    <n v="22304"/>
    <n v="391504"/>
    <m/>
    <m/>
    <n v="39856"/>
    <n v="194176"/>
    <m/>
    <m/>
    <n v="30656"/>
    <n v="164368"/>
    <x v="21"/>
    <x v="1"/>
    <s v="Cranberry"/>
    <x v="6"/>
  </r>
  <r>
    <n v="21"/>
    <n v="8"/>
    <m/>
    <m/>
    <n v="401040"/>
    <n v="25791104"/>
    <m/>
    <m/>
    <n v="69728"/>
    <n v="23369280"/>
    <m/>
    <m/>
    <n v="104336"/>
    <n v="22270128"/>
    <m/>
    <m/>
    <n v="174736"/>
    <n v="21122352"/>
    <m/>
    <m/>
    <n v="343616"/>
    <n v="19348400"/>
    <m/>
    <m/>
    <n v="365840"/>
    <n v="16993328"/>
    <m/>
    <m/>
    <n v="809792"/>
    <n v="9846240"/>
    <m/>
    <m/>
    <n v="451040"/>
    <n v="6425712"/>
    <x v="21"/>
    <x v="0"/>
    <s v="Cranbrook"/>
    <x v="7"/>
  </r>
  <r>
    <n v="21"/>
    <n v="9"/>
    <m/>
    <m/>
    <n v="209056"/>
    <n v="9550480"/>
    <m/>
    <m/>
    <n v="45056"/>
    <n v="25780064"/>
    <m/>
    <m/>
    <n v="96800"/>
    <n v="24949600"/>
    <m/>
    <m/>
    <n v="73152"/>
    <n v="24328416"/>
    <m/>
    <m/>
    <n v="110608"/>
    <n v="22814464"/>
    <m/>
    <m/>
    <n v="78512"/>
    <n v="22170688"/>
    <m/>
    <m/>
    <n v="46528"/>
    <n v="20831088"/>
    <m/>
    <m/>
    <n v="180688"/>
    <n v="17488736"/>
    <x v="21"/>
    <x v="0"/>
    <s v="DawsonCreek"/>
    <x v="8"/>
  </r>
  <r>
    <n v="21"/>
    <n v="10"/>
    <m/>
    <m/>
    <n v="0"/>
    <n v="0"/>
    <m/>
    <m/>
    <n v="0"/>
    <n v="0"/>
    <m/>
    <m/>
    <n v="0"/>
    <n v="0"/>
    <m/>
    <m/>
    <n v="0"/>
    <n v="0"/>
    <m/>
    <m/>
    <n v="0"/>
    <n v="0"/>
    <m/>
    <m/>
    <n v="80"/>
    <n v="9728"/>
    <m/>
    <m/>
    <n v="5440"/>
    <n v="82960"/>
    <m/>
    <m/>
    <n v="74736"/>
    <n v="1103168"/>
    <x v="21"/>
    <x v="1"/>
    <s v="FortNelson"/>
    <x v="9"/>
  </r>
  <r>
    <n v="21"/>
    <n v="11"/>
    <m/>
    <m/>
    <n v="8912"/>
    <n v="220768"/>
    <m/>
    <m/>
    <n v="2512"/>
    <n v="496368"/>
    <m/>
    <m/>
    <n v="5008"/>
    <n v="476416"/>
    <m/>
    <m/>
    <n v="3600"/>
    <n v="478352"/>
    <m/>
    <m/>
    <n v="5616"/>
    <n v="457584"/>
    <m/>
    <m/>
    <n v="5264"/>
    <n v="443056"/>
    <m/>
    <m/>
    <n v="10960"/>
    <n v="342992"/>
    <m/>
    <m/>
    <n v="2896"/>
    <n v="260688"/>
    <x v="21"/>
    <x v="1"/>
    <s v="Fraser"/>
    <x v="10"/>
  </r>
  <r>
    <n v="21"/>
    <n v="12"/>
    <m/>
    <m/>
    <n v="1071984"/>
    <n v="100934208"/>
    <m/>
    <m/>
    <n v="50640"/>
    <n v="97910816"/>
    <m/>
    <m/>
    <n v="122432"/>
    <n v="91637040"/>
    <m/>
    <m/>
    <n v="129088"/>
    <n v="90688592"/>
    <m/>
    <m/>
    <n v="276720"/>
    <n v="81926736"/>
    <m/>
    <m/>
    <n v="171936"/>
    <n v="81437312"/>
    <m/>
    <m/>
    <n v="71824"/>
    <n v="80081120"/>
    <m/>
    <m/>
    <n v="53696"/>
    <n v="78990784"/>
    <x v="21"/>
    <x v="0"/>
    <s v="FtStJames"/>
    <x v="11"/>
  </r>
  <r>
    <n v="21"/>
    <n v="13"/>
    <m/>
    <m/>
    <n v="74144"/>
    <n v="2625920"/>
    <m/>
    <m/>
    <n v="89072"/>
    <n v="14583360"/>
    <m/>
    <m/>
    <n v="144800"/>
    <n v="14518896"/>
    <m/>
    <m/>
    <n v="260800"/>
    <n v="20222336"/>
    <m/>
    <m/>
    <n v="474464"/>
    <n v="25065456"/>
    <m/>
    <m/>
    <n v="334224"/>
    <n v="27787104"/>
    <m/>
    <m/>
    <n v="197248"/>
    <n v="15853104"/>
    <m/>
    <m/>
    <n v="298624"/>
    <n v="18932096"/>
    <x v="21"/>
    <x v="1"/>
    <s v="FtStJohn"/>
    <x v="12"/>
  </r>
  <r>
    <n v="21"/>
    <n v="14"/>
    <m/>
    <m/>
    <n v="53264"/>
    <n v="4281744"/>
    <m/>
    <m/>
    <n v="9152"/>
    <n v="4123232"/>
    <m/>
    <m/>
    <n v="27232"/>
    <n v="3831392"/>
    <m/>
    <m/>
    <n v="31664"/>
    <n v="3547392"/>
    <m/>
    <m/>
    <n v="37664"/>
    <n v="3294144"/>
    <m/>
    <m/>
    <n v="52128"/>
    <n v="3139376"/>
    <m/>
    <m/>
    <n v="74016"/>
    <n v="1879104"/>
    <m/>
    <m/>
    <n v="60896"/>
    <n v="1440576"/>
    <x v="21"/>
    <x v="0"/>
    <s v="Golden"/>
    <x v="13"/>
  </r>
  <r>
    <n v="21"/>
    <n v="15"/>
    <m/>
    <m/>
    <n v="140864"/>
    <n v="9576288"/>
    <m/>
    <m/>
    <n v="14912"/>
    <n v="8788032"/>
    <m/>
    <m/>
    <n v="36160"/>
    <n v="8112176"/>
    <m/>
    <m/>
    <n v="47376"/>
    <n v="7570016"/>
    <m/>
    <m/>
    <n v="74448"/>
    <n v="7153024"/>
    <m/>
    <m/>
    <n v="95648"/>
    <n v="6396624"/>
    <m/>
    <m/>
    <n v="224848"/>
    <n v="4824160"/>
    <m/>
    <m/>
    <n v="155056"/>
    <n v="3266048"/>
    <x v="21"/>
    <x v="0"/>
    <s v="Invermere"/>
    <x v="14"/>
  </r>
  <r>
    <n v="21"/>
    <n v="16"/>
    <m/>
    <m/>
    <n v="1024"/>
    <n v="23968"/>
    <m/>
    <m/>
    <n v="25200"/>
    <n v="212528"/>
    <m/>
    <m/>
    <n v="20128"/>
    <n v="250048"/>
    <m/>
    <m/>
    <n v="24112"/>
    <n v="181824"/>
    <m/>
    <m/>
    <n v="10816"/>
    <n v="269040"/>
    <m/>
    <m/>
    <n v="17664"/>
    <n v="256192"/>
    <m/>
    <m/>
    <n v="10624"/>
    <n v="160896"/>
    <m/>
    <m/>
    <n v="9680"/>
    <n v="167952"/>
    <x v="21"/>
    <x v="1"/>
    <s v="Kalum"/>
    <x v="15"/>
  </r>
  <r>
    <n v="21"/>
    <n v="17"/>
    <m/>
    <m/>
    <n v="595120"/>
    <n v="52144480"/>
    <m/>
    <m/>
    <n v="48736"/>
    <n v="46736368"/>
    <m/>
    <m/>
    <n v="71664"/>
    <n v="45540864"/>
    <m/>
    <m/>
    <n v="124208"/>
    <n v="43664048"/>
    <m/>
    <m/>
    <n v="187872"/>
    <n v="40519808"/>
    <m/>
    <m/>
    <n v="318224"/>
    <n v="37645984"/>
    <m/>
    <m/>
    <n v="315184"/>
    <n v="31158256"/>
    <m/>
    <m/>
    <n v="130592"/>
    <n v="29457664"/>
    <x v="21"/>
    <x v="0"/>
    <s v="Kamloops"/>
    <x v="16"/>
  </r>
  <r>
    <n v="21"/>
    <n v="18"/>
    <m/>
    <m/>
    <n v="0"/>
    <n v="0"/>
    <m/>
    <m/>
    <n v="0"/>
    <n v="0"/>
    <m/>
    <m/>
    <n v="0"/>
    <n v="0"/>
    <m/>
    <m/>
    <n v="0"/>
    <n v="16"/>
    <m/>
    <m/>
    <n v="0"/>
    <n v="32"/>
    <m/>
    <m/>
    <n v="0"/>
    <n v="0"/>
    <m/>
    <m/>
    <n v="0"/>
    <n v="0"/>
    <m/>
    <m/>
    <n v="0"/>
    <n v="16"/>
    <x v="21"/>
    <x v="1"/>
    <s v="Kingcome"/>
    <x v="17"/>
  </r>
  <r>
    <n v="21"/>
    <n v="19"/>
    <m/>
    <m/>
    <n v="118064"/>
    <n v="2068960"/>
    <m/>
    <m/>
    <n v="20720"/>
    <n v="2414448"/>
    <m/>
    <m/>
    <n v="37392"/>
    <n v="2320064"/>
    <m/>
    <m/>
    <n v="38656"/>
    <n v="2230848"/>
    <m/>
    <m/>
    <n v="51040"/>
    <n v="2113520"/>
    <m/>
    <m/>
    <n v="57760"/>
    <n v="2069600"/>
    <m/>
    <m/>
    <n v="83568"/>
    <n v="1545808"/>
    <m/>
    <m/>
    <n v="75136"/>
    <n v="1502256"/>
    <x v="21"/>
    <x v="1"/>
    <s v="Kispiox"/>
    <x v="18"/>
  </r>
  <r>
    <n v="21"/>
    <n v="20"/>
    <m/>
    <m/>
    <n v="168880"/>
    <n v="10981248"/>
    <m/>
    <m/>
    <n v="23312"/>
    <n v="10661776"/>
    <m/>
    <m/>
    <n v="31952"/>
    <n v="10034048"/>
    <m/>
    <m/>
    <n v="55712"/>
    <n v="9396864"/>
    <m/>
    <m/>
    <n v="87200"/>
    <n v="8807760"/>
    <m/>
    <m/>
    <n v="119728"/>
    <n v="8003600"/>
    <m/>
    <m/>
    <n v="216336"/>
    <n v="4201312"/>
    <m/>
    <m/>
    <n v="164688"/>
    <n v="3318272"/>
    <x v="21"/>
    <x v="0"/>
    <s v="KootenayLake"/>
    <x v="19"/>
  </r>
  <r>
    <n v="21"/>
    <n v="21"/>
    <m/>
    <m/>
    <n v="480336"/>
    <n v="64319376"/>
    <m/>
    <m/>
    <n v="26768"/>
    <n v="60187760"/>
    <m/>
    <m/>
    <n v="35664"/>
    <n v="58347984"/>
    <m/>
    <m/>
    <n v="28496"/>
    <n v="57356720"/>
    <m/>
    <m/>
    <n v="77392"/>
    <n v="53748944"/>
    <m/>
    <m/>
    <n v="38768"/>
    <n v="54124096"/>
    <m/>
    <m/>
    <n v="4608"/>
    <n v="54501920"/>
    <m/>
    <m/>
    <n v="6128"/>
    <n v="54135104"/>
    <x v="21"/>
    <x v="0"/>
    <s v="Lakes"/>
    <x v="20"/>
  </r>
  <r>
    <n v="21"/>
    <n v="22"/>
    <m/>
    <m/>
    <n v="215392"/>
    <n v="13226992"/>
    <m/>
    <m/>
    <n v="40032"/>
    <n v="15807648"/>
    <m/>
    <m/>
    <n v="38272"/>
    <n v="15888400"/>
    <m/>
    <m/>
    <n v="41104"/>
    <n v="15499792"/>
    <m/>
    <m/>
    <n v="113968"/>
    <n v="13962528"/>
    <m/>
    <m/>
    <n v="140864"/>
    <n v="12066784"/>
    <m/>
    <m/>
    <n v="213216"/>
    <n v="8326032"/>
    <m/>
    <m/>
    <n v="129760"/>
    <n v="5976800"/>
    <x v="21"/>
    <x v="0"/>
    <s v="Lillooet"/>
    <x v="21"/>
  </r>
  <r>
    <n v="21"/>
    <n v="23"/>
    <m/>
    <m/>
    <n v="1458208"/>
    <n v="70931888"/>
    <m/>
    <m/>
    <n v="133440"/>
    <n v="90835008"/>
    <m/>
    <m/>
    <n v="281040"/>
    <n v="87238080"/>
    <m/>
    <m/>
    <n v="327520"/>
    <n v="85340928"/>
    <m/>
    <m/>
    <n v="460576"/>
    <n v="78932640"/>
    <m/>
    <m/>
    <n v="177664"/>
    <n v="83377504"/>
    <m/>
    <m/>
    <n v="78368"/>
    <n v="86623040"/>
    <m/>
    <m/>
    <n v="123456"/>
    <n v="78696000"/>
    <x v="21"/>
    <x v="0"/>
    <s v="Mackenzie"/>
    <x v="22"/>
  </r>
  <r>
    <n v="21"/>
    <n v="24"/>
    <m/>
    <m/>
    <n v="752352"/>
    <n v="59119120"/>
    <m/>
    <m/>
    <n v="74736"/>
    <n v="52221008"/>
    <m/>
    <m/>
    <n v="75248"/>
    <n v="50548656"/>
    <m/>
    <m/>
    <n v="102768"/>
    <n v="48900896"/>
    <m/>
    <m/>
    <n v="212816"/>
    <n v="43108240"/>
    <m/>
    <m/>
    <n v="281392"/>
    <n v="37002960"/>
    <m/>
    <m/>
    <n v="615376"/>
    <n v="27674768"/>
    <m/>
    <m/>
    <n v="221888"/>
    <n v="19223696"/>
    <x v="21"/>
    <x v="0"/>
    <s v="Merritt"/>
    <x v="23"/>
  </r>
  <r>
    <n v="21"/>
    <n v="25"/>
    <m/>
    <m/>
    <n v="0"/>
    <n v="0"/>
    <m/>
    <m/>
    <n v="1136"/>
    <n v="45696"/>
    <m/>
    <m/>
    <n v="576"/>
    <n v="45744"/>
    <m/>
    <m/>
    <n v="7104"/>
    <n v="71968"/>
    <m/>
    <m/>
    <n v="8368"/>
    <n v="101072"/>
    <m/>
    <m/>
    <n v="5328"/>
    <n v="69168"/>
    <m/>
    <m/>
    <n v="800"/>
    <n v="26432"/>
    <m/>
    <m/>
    <n v="768"/>
    <n v="32528"/>
    <x v="21"/>
    <x v="1"/>
    <s v="MidCoast"/>
    <x v="24"/>
  </r>
  <r>
    <n v="21"/>
    <n v="26"/>
    <m/>
    <m/>
    <n v="559376"/>
    <n v="49337584"/>
    <m/>
    <m/>
    <n v="15792"/>
    <n v="46715024"/>
    <m/>
    <m/>
    <n v="52256"/>
    <n v="44607392"/>
    <m/>
    <m/>
    <n v="92672"/>
    <n v="42224880"/>
    <m/>
    <m/>
    <n v="68656"/>
    <n v="40147984"/>
    <m/>
    <m/>
    <n v="66624"/>
    <n v="37581984"/>
    <m/>
    <m/>
    <n v="54688"/>
    <n v="36368656"/>
    <m/>
    <m/>
    <n v="58992"/>
    <n v="35556272"/>
    <x v="21"/>
    <x v="0"/>
    <s v="Morice"/>
    <x v="25"/>
  </r>
  <r>
    <n v="21"/>
    <n v="27"/>
    <m/>
    <m/>
    <n v="63744"/>
    <n v="886112"/>
    <m/>
    <m/>
    <n v="10912"/>
    <n v="652016"/>
    <m/>
    <m/>
    <n v="20608"/>
    <n v="638832"/>
    <m/>
    <m/>
    <n v="34784"/>
    <n v="582624"/>
    <m/>
    <m/>
    <n v="39232"/>
    <n v="544512"/>
    <m/>
    <m/>
    <n v="67984"/>
    <n v="613200"/>
    <m/>
    <m/>
    <n v="58176"/>
    <n v="268176"/>
    <m/>
    <m/>
    <n v="50880"/>
    <n v="212032"/>
    <x v="21"/>
    <x v="1"/>
    <s v="Nass"/>
    <x v="26"/>
  </r>
  <r>
    <n v="21"/>
    <n v="28"/>
    <m/>
    <m/>
    <n v="0"/>
    <n v="0"/>
    <m/>
    <m/>
    <n v="0"/>
    <n v="0"/>
    <m/>
    <m/>
    <n v="0"/>
    <n v="0"/>
    <m/>
    <m/>
    <n v="0"/>
    <n v="0"/>
    <m/>
    <m/>
    <n v="0"/>
    <n v="0"/>
    <m/>
    <m/>
    <n v="0"/>
    <n v="0"/>
    <m/>
    <m/>
    <n v="0"/>
    <n v="0"/>
    <m/>
    <m/>
    <n v="0"/>
    <n v="0"/>
    <x v="21"/>
    <x v="1"/>
    <s v="NorthCoast"/>
    <x v="27"/>
  </r>
  <r>
    <n v="21"/>
    <n v="29"/>
    <m/>
    <m/>
    <n v="708352"/>
    <n v="49707936"/>
    <m/>
    <m/>
    <n v="80656"/>
    <n v="44505584"/>
    <m/>
    <m/>
    <n v="111968"/>
    <n v="42246480"/>
    <m/>
    <m/>
    <n v="168912"/>
    <n v="40377792"/>
    <m/>
    <m/>
    <n v="278768"/>
    <n v="35454272"/>
    <m/>
    <m/>
    <n v="328768"/>
    <n v="31661824"/>
    <m/>
    <m/>
    <n v="850368"/>
    <n v="20291648"/>
    <m/>
    <m/>
    <n v="541136"/>
    <n v="13769168"/>
    <x v="21"/>
    <x v="0"/>
    <s v="Okanagan"/>
    <x v="28"/>
  </r>
  <r>
    <n v="21"/>
    <n v="30"/>
    <m/>
    <m/>
    <n v="551408"/>
    <n v="72771648"/>
    <m/>
    <m/>
    <n v="31648"/>
    <n v="60260480"/>
    <m/>
    <m/>
    <n v="55440"/>
    <n v="56369520"/>
    <m/>
    <m/>
    <n v="90736"/>
    <n v="54470736"/>
    <m/>
    <m/>
    <n v="158992"/>
    <n v="49791568"/>
    <m/>
    <m/>
    <n v="160160"/>
    <n v="49195296"/>
    <m/>
    <m/>
    <n v="21472"/>
    <n v="49589120"/>
    <m/>
    <m/>
    <n v="15760"/>
    <n v="49206768"/>
    <x v="21"/>
    <x v="0"/>
    <s v="PrinceGeorge"/>
    <x v="29"/>
  </r>
  <r>
    <n v="21"/>
    <n v="31"/>
    <m/>
    <m/>
    <n v="0"/>
    <n v="0"/>
    <m/>
    <m/>
    <n v="0"/>
    <n v="0"/>
    <m/>
    <m/>
    <n v="0"/>
    <n v="0"/>
    <m/>
    <m/>
    <n v="0"/>
    <n v="0"/>
    <m/>
    <m/>
    <n v="0"/>
    <n v="0"/>
    <m/>
    <m/>
    <n v="0"/>
    <n v="0"/>
    <m/>
    <m/>
    <n v="0"/>
    <n v="0"/>
    <m/>
    <m/>
    <n v="0"/>
    <n v="0"/>
    <x v="21"/>
    <x v="1"/>
    <s v="QueenCharlotte"/>
    <x v="30"/>
  </r>
  <r>
    <n v="21"/>
    <n v="32"/>
    <m/>
    <m/>
    <n v="539856"/>
    <n v="105783712"/>
    <m/>
    <m/>
    <n v="10176"/>
    <n v="92121232"/>
    <m/>
    <m/>
    <n v="8544"/>
    <n v="91476352"/>
    <m/>
    <m/>
    <n v="21728"/>
    <n v="91492880"/>
    <m/>
    <m/>
    <n v="31600"/>
    <n v="89967344"/>
    <m/>
    <m/>
    <n v="43488"/>
    <n v="90039104"/>
    <m/>
    <m/>
    <n v="1232"/>
    <n v="89758560"/>
    <m/>
    <m/>
    <n v="1360"/>
    <n v="89687152"/>
    <x v="21"/>
    <x v="0"/>
    <s v="Quesnel"/>
    <x v="31"/>
  </r>
  <r>
    <n v="21"/>
    <n v="33"/>
    <m/>
    <m/>
    <n v="7808"/>
    <n v="118272"/>
    <m/>
    <m/>
    <n v="1408"/>
    <n v="154576"/>
    <m/>
    <m/>
    <n v="1136"/>
    <n v="143760"/>
    <m/>
    <m/>
    <n v="1936"/>
    <n v="138272"/>
    <m/>
    <m/>
    <n v="3872"/>
    <n v="123424"/>
    <m/>
    <m/>
    <n v="4832"/>
    <n v="114432"/>
    <m/>
    <m/>
    <n v="1824"/>
    <n v="37328"/>
    <m/>
    <m/>
    <n v="1680"/>
    <n v="28704"/>
    <x v="21"/>
    <x v="1"/>
    <s v="Revelstoke"/>
    <x v="32"/>
  </r>
  <r>
    <n v="21"/>
    <n v="34"/>
    <m/>
    <m/>
    <n v="74272"/>
    <n v="5506304"/>
    <m/>
    <m/>
    <n v="8432"/>
    <n v="5035504"/>
    <m/>
    <m/>
    <n v="15296"/>
    <n v="4799984"/>
    <m/>
    <m/>
    <n v="27024"/>
    <n v="4562960"/>
    <m/>
    <m/>
    <n v="38352"/>
    <n v="4195808"/>
    <m/>
    <m/>
    <n v="41808"/>
    <n v="3839760"/>
    <m/>
    <m/>
    <n v="28256"/>
    <n v="3006272"/>
    <m/>
    <m/>
    <n v="7376"/>
    <n v="3227632"/>
    <x v="21"/>
    <x v="0"/>
    <s v="RobsonValley"/>
    <x v="33"/>
  </r>
  <r>
    <n v="21"/>
    <n v="35"/>
    <m/>
    <m/>
    <n v="544"/>
    <n v="59760"/>
    <m/>
    <m/>
    <n v="5072"/>
    <n v="511536"/>
    <m/>
    <m/>
    <n v="5040"/>
    <n v="539680"/>
    <m/>
    <m/>
    <n v="6288"/>
    <n v="536640"/>
    <m/>
    <m/>
    <n v="12208"/>
    <n v="492016"/>
    <m/>
    <m/>
    <n v="8400"/>
    <n v="477072"/>
    <m/>
    <m/>
    <n v="6576"/>
    <n v="357456"/>
    <m/>
    <m/>
    <n v="4272"/>
    <n v="336752"/>
    <x v="21"/>
    <x v="1"/>
    <s v="Soo"/>
    <x v="34"/>
  </r>
  <r>
    <n v="21"/>
    <n v="36"/>
    <m/>
    <m/>
    <n v="0"/>
    <n v="0"/>
    <m/>
    <m/>
    <n v="0"/>
    <n v="0"/>
    <m/>
    <m/>
    <n v="0"/>
    <n v="0"/>
    <m/>
    <m/>
    <n v="48"/>
    <n v="48"/>
    <m/>
    <m/>
    <n v="80"/>
    <n v="80"/>
    <m/>
    <m/>
    <n v="0"/>
    <n v="576"/>
    <m/>
    <m/>
    <n v="96"/>
    <n v="160"/>
    <m/>
    <m/>
    <n v="0"/>
    <n v="16"/>
    <x v="21"/>
    <x v="1"/>
    <s v="Strathcona"/>
    <x v="35"/>
  </r>
  <r>
    <n v="21"/>
    <n v="37"/>
    <m/>
    <m/>
    <n v="0"/>
    <n v="0"/>
    <m/>
    <m/>
    <n v="192"/>
    <n v="16496"/>
    <m/>
    <m/>
    <n v="240"/>
    <n v="19344"/>
    <m/>
    <m/>
    <n v="9248"/>
    <n v="60496"/>
    <m/>
    <m/>
    <n v="9392"/>
    <n v="77904"/>
    <m/>
    <m/>
    <n v="7232"/>
    <n v="47680"/>
    <m/>
    <m/>
    <n v="4608"/>
    <n v="31952"/>
    <m/>
    <m/>
    <n v="13056"/>
    <n v="39376"/>
    <x v="21"/>
    <x v="1"/>
    <s v="SunshineCoast"/>
    <x v="36"/>
  </r>
  <r>
    <n v="21"/>
    <n v="38"/>
    <m/>
    <m/>
    <n v="508816"/>
    <n v="92469520"/>
    <m/>
    <m/>
    <n v="11744"/>
    <n v="79391968"/>
    <m/>
    <m/>
    <n v="8208"/>
    <n v="75578048"/>
    <m/>
    <m/>
    <n v="31664"/>
    <n v="74915952"/>
    <m/>
    <m/>
    <n v="44032"/>
    <n v="70872880"/>
    <m/>
    <m/>
    <n v="32784"/>
    <n v="71191344"/>
    <m/>
    <m/>
    <n v="1984"/>
    <n v="71639728"/>
    <m/>
    <m/>
    <n v="1856"/>
    <n v="71349872"/>
    <x v="21"/>
    <x v="0"/>
    <s v="Vanderhoof"/>
    <x v="37"/>
  </r>
  <r>
    <n v="21"/>
    <n v="39"/>
    <m/>
    <m/>
    <n v="1100880"/>
    <n v="131471344"/>
    <m/>
    <m/>
    <n v="69488"/>
    <n v="114223056"/>
    <m/>
    <m/>
    <n v="63120"/>
    <n v="111710176"/>
    <m/>
    <m/>
    <n v="71040"/>
    <n v="112111456"/>
    <m/>
    <m/>
    <n v="168896"/>
    <n v="97057792"/>
    <m/>
    <m/>
    <n v="322672"/>
    <n v="93175792"/>
    <m/>
    <m/>
    <n v="212960"/>
    <n v="87933536"/>
    <m/>
    <m/>
    <n v="155568"/>
    <n v="86992720"/>
    <x v="21"/>
    <x v="0"/>
    <s v="WilliamsLake"/>
    <x v="38"/>
  </r>
  <r>
    <n v="21"/>
    <n v="40"/>
    <m/>
    <m/>
    <n v="0"/>
    <n v="1360"/>
    <m/>
    <m/>
    <n v="16"/>
    <n v="32176"/>
    <m/>
    <m/>
    <n v="1984"/>
    <n v="24768"/>
    <m/>
    <m/>
    <n v="0"/>
    <n v="27744"/>
    <m/>
    <m/>
    <n v="3120"/>
    <n v="31360"/>
    <m/>
    <m/>
    <n v="384"/>
    <n v="27376"/>
    <m/>
    <m/>
    <n v="0"/>
    <n v="8544"/>
    <m/>
    <m/>
    <n v="0"/>
    <n v="4128"/>
    <x v="21"/>
    <x v="2"/>
    <s v="InteriorTFLs"/>
    <x v="39"/>
  </r>
  <r>
    <n v="21"/>
    <n v="40"/>
    <m/>
    <m/>
    <n v="0"/>
    <n v="48"/>
    <m/>
    <m/>
    <n v="0"/>
    <n v="976"/>
    <m/>
    <m/>
    <n v="0"/>
    <n v="832"/>
    <m/>
    <m/>
    <n v="80"/>
    <n v="1200"/>
    <m/>
    <m/>
    <n v="160"/>
    <n v="1056"/>
    <m/>
    <m/>
    <n v="48"/>
    <n v="1472"/>
    <m/>
    <m/>
    <n v="0"/>
    <n v="272"/>
    <m/>
    <m/>
    <n v="0"/>
    <n v="224"/>
    <x v="21"/>
    <x v="2"/>
    <s v="InteriorTFLs"/>
    <x v="39"/>
  </r>
  <r>
    <n v="21"/>
    <n v="40"/>
    <m/>
    <m/>
    <n v="2768"/>
    <n v="1767616"/>
    <m/>
    <m/>
    <n v="0"/>
    <n v="1664656"/>
    <m/>
    <m/>
    <n v="16"/>
    <n v="1582896"/>
    <m/>
    <m/>
    <n v="0"/>
    <n v="1563152"/>
    <m/>
    <m/>
    <n v="224"/>
    <n v="1520048"/>
    <m/>
    <m/>
    <n v="912"/>
    <n v="1560816"/>
    <m/>
    <m/>
    <n v="16"/>
    <n v="1554432"/>
    <m/>
    <m/>
    <n v="32"/>
    <n v="1451088"/>
    <x v="21"/>
    <x v="2"/>
    <s v="InteriorTFLs"/>
    <x v="39"/>
  </r>
  <r>
    <n v="21"/>
    <n v="40"/>
    <m/>
    <m/>
    <n v="45840"/>
    <n v="15626192"/>
    <m/>
    <m/>
    <n v="3856"/>
    <n v="15229024"/>
    <m/>
    <m/>
    <n v="8240"/>
    <n v="14649824"/>
    <m/>
    <m/>
    <n v="21664"/>
    <n v="14198160"/>
    <m/>
    <m/>
    <n v="17520"/>
    <n v="13409664"/>
    <m/>
    <m/>
    <n v="9440"/>
    <n v="13510560"/>
    <m/>
    <m/>
    <n v="1024"/>
    <n v="13300512"/>
    <m/>
    <m/>
    <n v="80"/>
    <n v="12973632"/>
    <x v="21"/>
    <x v="2"/>
    <s v="InteriorTFLs"/>
    <x v="39"/>
  </r>
  <r>
    <n v="21"/>
    <n v="40"/>
    <m/>
    <m/>
    <n v="15856"/>
    <n v="3364528"/>
    <m/>
    <m/>
    <n v="480"/>
    <n v="3057616"/>
    <m/>
    <m/>
    <n v="400"/>
    <n v="2885296"/>
    <m/>
    <m/>
    <n v="1440"/>
    <n v="2838768"/>
    <m/>
    <m/>
    <n v="4688"/>
    <n v="2639232"/>
    <m/>
    <m/>
    <n v="3680"/>
    <n v="2602768"/>
    <m/>
    <m/>
    <n v="1680"/>
    <n v="2572256"/>
    <m/>
    <m/>
    <n v="144"/>
    <n v="2489184"/>
    <x v="21"/>
    <x v="2"/>
    <s v="InteriorTFLs"/>
    <x v="39"/>
  </r>
  <r>
    <n v="21"/>
    <n v="40"/>
    <m/>
    <m/>
    <n v="19296"/>
    <n v="3592304"/>
    <m/>
    <m/>
    <n v="384"/>
    <n v="3445392"/>
    <m/>
    <m/>
    <n v="832"/>
    <n v="3223152"/>
    <m/>
    <m/>
    <n v="1792"/>
    <n v="3172336"/>
    <m/>
    <m/>
    <n v="1696"/>
    <n v="2808128"/>
    <m/>
    <m/>
    <n v="4656"/>
    <n v="2903824"/>
    <m/>
    <m/>
    <n v="176"/>
    <n v="2898752"/>
    <m/>
    <m/>
    <n v="160"/>
    <n v="2816624"/>
    <x v="21"/>
    <x v="2"/>
    <s v="InteriorTFLs"/>
    <x v="39"/>
  </r>
  <r>
    <n v="21"/>
    <n v="40"/>
    <m/>
    <m/>
    <n v="19104"/>
    <n v="2546144"/>
    <m/>
    <m/>
    <n v="2352"/>
    <n v="2379904"/>
    <m/>
    <m/>
    <n v="4288"/>
    <n v="2147888"/>
    <m/>
    <m/>
    <n v="5424"/>
    <n v="1992176"/>
    <m/>
    <m/>
    <n v="8640"/>
    <n v="1817136"/>
    <m/>
    <m/>
    <n v="12432"/>
    <n v="1775888"/>
    <m/>
    <m/>
    <n v="4048"/>
    <n v="1552480"/>
    <m/>
    <m/>
    <n v="752"/>
    <n v="1451632"/>
    <x v="21"/>
    <x v="2"/>
    <s v="InteriorTFLs"/>
    <x v="39"/>
  </r>
  <r>
    <n v="21"/>
    <n v="40"/>
    <m/>
    <m/>
    <n v="0"/>
    <n v="0"/>
    <m/>
    <m/>
    <n v="1568"/>
    <n v="33504"/>
    <m/>
    <m/>
    <n v="6016"/>
    <n v="42016"/>
    <m/>
    <m/>
    <n v="2512"/>
    <n v="39456"/>
    <m/>
    <m/>
    <n v="5872"/>
    <n v="81808"/>
    <m/>
    <m/>
    <n v="1952"/>
    <n v="50384"/>
    <m/>
    <m/>
    <n v="0"/>
    <n v="35744"/>
    <m/>
    <m/>
    <n v="768"/>
    <n v="41920"/>
    <x v="21"/>
    <x v="2"/>
    <s v="InteriorTFLs"/>
    <x v="39"/>
  </r>
  <r>
    <n v="21"/>
    <n v="40"/>
    <m/>
    <m/>
    <n v="6704"/>
    <n v="143104"/>
    <m/>
    <m/>
    <n v="1408"/>
    <n v="141664"/>
    <m/>
    <m/>
    <n v="752"/>
    <n v="134448"/>
    <m/>
    <m/>
    <n v="736"/>
    <n v="135680"/>
    <m/>
    <m/>
    <n v="2080"/>
    <n v="149328"/>
    <m/>
    <m/>
    <n v="3408"/>
    <n v="125120"/>
    <m/>
    <m/>
    <n v="4880"/>
    <n v="81184"/>
    <m/>
    <m/>
    <n v="2224"/>
    <n v="68144"/>
    <x v="21"/>
    <x v="2"/>
    <s v="InteriorTFLs"/>
    <x v="39"/>
  </r>
  <r>
    <n v="21"/>
    <n v="40"/>
    <m/>
    <m/>
    <n v="55568"/>
    <n v="4886832"/>
    <m/>
    <m/>
    <n v="5728"/>
    <n v="4716176"/>
    <m/>
    <m/>
    <n v="4944"/>
    <n v="4087968"/>
    <m/>
    <m/>
    <n v="7504"/>
    <n v="3812464"/>
    <m/>
    <m/>
    <n v="26192"/>
    <n v="3508592"/>
    <m/>
    <m/>
    <n v="33632"/>
    <n v="3216784"/>
    <m/>
    <m/>
    <n v="10576"/>
    <n v="2867824"/>
    <m/>
    <m/>
    <n v="5904"/>
    <n v="2813376"/>
    <x v="21"/>
    <x v="2"/>
    <s v="InteriorTFLs"/>
    <x v="39"/>
  </r>
  <r>
    <n v="21"/>
    <n v="40"/>
    <m/>
    <m/>
    <n v="9424"/>
    <n v="1334400"/>
    <m/>
    <m/>
    <n v="1744"/>
    <n v="1055472"/>
    <m/>
    <m/>
    <n v="2176"/>
    <n v="1067488"/>
    <m/>
    <m/>
    <n v="9648"/>
    <n v="1016320"/>
    <m/>
    <m/>
    <n v="13792"/>
    <n v="943936"/>
    <m/>
    <m/>
    <n v="18960"/>
    <n v="906384"/>
    <m/>
    <m/>
    <n v="1792"/>
    <n v="827280"/>
    <m/>
    <m/>
    <n v="6000"/>
    <n v="766304"/>
    <x v="21"/>
    <x v="2"/>
    <s v="InteriorTFLs"/>
    <x v="39"/>
  </r>
  <r>
    <n v="21"/>
    <n v="40"/>
    <m/>
    <m/>
    <n v="7040"/>
    <n v="984496"/>
    <m/>
    <m/>
    <n v="976"/>
    <n v="898576"/>
    <m/>
    <m/>
    <n v="4912"/>
    <n v="864000"/>
    <m/>
    <m/>
    <n v="3680"/>
    <n v="826992"/>
    <m/>
    <m/>
    <n v="9472"/>
    <n v="815360"/>
    <m/>
    <m/>
    <n v="5040"/>
    <n v="792000"/>
    <m/>
    <m/>
    <n v="7312"/>
    <n v="653920"/>
    <m/>
    <m/>
    <n v="7184"/>
    <n v="588944"/>
    <x v="21"/>
    <x v="2"/>
    <s v="InteriorTFLs"/>
    <x v="39"/>
  </r>
  <r>
    <n v="21"/>
    <n v="40"/>
    <m/>
    <m/>
    <n v="31120"/>
    <n v="1914448"/>
    <m/>
    <m/>
    <n v="400"/>
    <n v="1781568"/>
    <m/>
    <m/>
    <n v="1776"/>
    <n v="1734512"/>
    <m/>
    <m/>
    <n v="2288"/>
    <n v="1706768"/>
    <m/>
    <m/>
    <n v="23936"/>
    <n v="1519136"/>
    <m/>
    <m/>
    <n v="28832"/>
    <n v="1500592"/>
    <m/>
    <m/>
    <n v="125936"/>
    <n v="548496"/>
    <m/>
    <m/>
    <n v="23952"/>
    <n v="113792"/>
    <x v="21"/>
    <x v="2"/>
    <s v="InteriorTFLs"/>
    <x v="39"/>
  </r>
  <r>
    <n v="21"/>
    <n v="40"/>
    <m/>
    <m/>
    <n v="75040"/>
    <n v="7910832"/>
    <m/>
    <m/>
    <n v="9376"/>
    <n v="7610144"/>
    <m/>
    <m/>
    <n v="14128"/>
    <n v="6916672"/>
    <m/>
    <m/>
    <n v="17152"/>
    <n v="6412928"/>
    <m/>
    <m/>
    <n v="26240"/>
    <n v="5671776"/>
    <m/>
    <m/>
    <n v="47632"/>
    <n v="5359744"/>
    <m/>
    <m/>
    <n v="54560"/>
    <n v="4603424"/>
    <m/>
    <m/>
    <n v="26720"/>
    <n v="3899488"/>
    <x v="21"/>
    <x v="2"/>
    <s v="InteriorTFLs"/>
    <x v="39"/>
  </r>
  <r>
    <n v="21"/>
    <n v="40"/>
    <m/>
    <m/>
    <n v="317296"/>
    <n v="16774832"/>
    <m/>
    <m/>
    <n v="37264"/>
    <n v="23267952"/>
    <m/>
    <m/>
    <n v="71568"/>
    <n v="22400240"/>
    <m/>
    <m/>
    <n v="50720"/>
    <n v="22108320"/>
    <m/>
    <m/>
    <n v="110752"/>
    <n v="20010864"/>
    <m/>
    <m/>
    <n v="50000"/>
    <n v="19741024"/>
    <m/>
    <m/>
    <n v="8400"/>
    <n v="20949824"/>
    <m/>
    <m/>
    <n v="27952"/>
    <n v="18315904"/>
    <x v="21"/>
    <x v="2"/>
    <s v="InteriorTFLs"/>
    <x v="39"/>
  </r>
  <r>
    <n v="21"/>
    <n v="40"/>
    <m/>
    <m/>
    <n v="59056"/>
    <n v="3425840"/>
    <m/>
    <m/>
    <n v="5712"/>
    <n v="2927296"/>
    <m/>
    <m/>
    <n v="16848"/>
    <n v="2887344"/>
    <m/>
    <m/>
    <n v="16528"/>
    <n v="2462800"/>
    <m/>
    <m/>
    <n v="38544"/>
    <n v="2318864"/>
    <m/>
    <m/>
    <n v="36688"/>
    <n v="2102400"/>
    <m/>
    <m/>
    <n v="59296"/>
    <n v="892160"/>
    <m/>
    <m/>
    <n v="30592"/>
    <n v="556288"/>
    <x v="21"/>
    <x v="2"/>
    <s v="InteriorTFLs"/>
    <x v="39"/>
  </r>
  <r>
    <n v="21"/>
    <n v="40"/>
    <m/>
    <m/>
    <n v="29152"/>
    <n v="518384"/>
    <m/>
    <m/>
    <n v="22560"/>
    <n v="561856"/>
    <m/>
    <m/>
    <n v="34896"/>
    <n v="579200"/>
    <m/>
    <m/>
    <n v="20944"/>
    <n v="464064"/>
    <m/>
    <m/>
    <n v="30288"/>
    <n v="511344"/>
    <m/>
    <m/>
    <n v="56256"/>
    <n v="438688"/>
    <m/>
    <m/>
    <n v="31360"/>
    <n v="245840"/>
    <m/>
    <m/>
    <n v="54816"/>
    <n v="328064"/>
    <x v="21"/>
    <x v="2"/>
    <s v="InteriorTFLs"/>
    <x v="39"/>
  </r>
  <r>
    <n v="21"/>
    <n v="40"/>
    <m/>
    <m/>
    <n v="54736"/>
    <n v="2731888"/>
    <m/>
    <m/>
    <n v="2736"/>
    <n v="2649328"/>
    <m/>
    <m/>
    <n v="6608"/>
    <n v="2398544"/>
    <m/>
    <m/>
    <n v="11840"/>
    <n v="2281920"/>
    <m/>
    <m/>
    <n v="21168"/>
    <n v="2145232"/>
    <m/>
    <m/>
    <n v="24256"/>
    <n v="2050768"/>
    <m/>
    <m/>
    <n v="134224"/>
    <n v="1077120"/>
    <m/>
    <m/>
    <n v="81856"/>
    <n v="543360"/>
    <x v="21"/>
    <x v="2"/>
    <s v="InteriorTFLs"/>
    <x v="39"/>
  </r>
  <r>
    <n v="21"/>
    <n v="40"/>
    <m/>
    <m/>
    <n v="188848"/>
    <n v="8979792"/>
    <m/>
    <m/>
    <n v="32240"/>
    <n v="8415376"/>
    <m/>
    <m/>
    <n v="55568"/>
    <n v="7765856"/>
    <m/>
    <m/>
    <n v="81904"/>
    <n v="7454208"/>
    <m/>
    <m/>
    <n v="105408"/>
    <n v="7071040"/>
    <m/>
    <m/>
    <n v="154064"/>
    <n v="6954800"/>
    <m/>
    <m/>
    <n v="170736"/>
    <n v="4286896"/>
    <m/>
    <m/>
    <n v="109920"/>
    <n v="3429712"/>
    <x v="21"/>
    <x v="2"/>
    <s v="InteriorTFLs"/>
    <x v="39"/>
  </r>
  <r>
    <n v="21"/>
    <n v="41"/>
    <m/>
    <m/>
    <n v="0"/>
    <n v="0"/>
    <m/>
    <m/>
    <n v="0"/>
    <n v="0"/>
    <m/>
    <m/>
    <n v="0"/>
    <n v="0"/>
    <m/>
    <m/>
    <n v="0"/>
    <n v="0"/>
    <m/>
    <m/>
    <n v="0"/>
    <n v="0"/>
    <m/>
    <m/>
    <n v="0"/>
    <n v="0"/>
    <m/>
    <m/>
    <n v="0"/>
    <n v="0"/>
    <m/>
    <m/>
    <n v="0"/>
    <n v="0"/>
    <x v="21"/>
    <x v="3"/>
    <s v="CoastTFLs"/>
    <x v="40"/>
  </r>
  <r>
    <n v="21"/>
    <n v="41"/>
    <m/>
    <m/>
    <n v="0"/>
    <n v="0"/>
    <m/>
    <m/>
    <n v="0"/>
    <n v="2864"/>
    <m/>
    <m/>
    <n v="0"/>
    <n v="1136"/>
    <m/>
    <m/>
    <n v="0"/>
    <n v="224"/>
    <m/>
    <m/>
    <n v="0"/>
    <n v="144"/>
    <m/>
    <m/>
    <n v="0"/>
    <n v="144"/>
    <m/>
    <m/>
    <n v="0"/>
    <n v="0"/>
    <m/>
    <m/>
    <n v="0"/>
    <n v="0"/>
    <x v="21"/>
    <x v="3"/>
    <s v="CoastTFLs"/>
    <x v="40"/>
  </r>
  <r>
    <n v="21"/>
    <n v="41"/>
    <m/>
    <m/>
    <n v="0"/>
    <n v="0"/>
    <m/>
    <m/>
    <n v="0"/>
    <n v="0"/>
    <m/>
    <m/>
    <n v="0"/>
    <n v="0"/>
    <m/>
    <m/>
    <n v="0"/>
    <n v="0"/>
    <m/>
    <m/>
    <n v="0"/>
    <n v="0"/>
    <m/>
    <m/>
    <n v="0"/>
    <n v="0"/>
    <m/>
    <m/>
    <n v="0"/>
    <n v="0"/>
    <m/>
    <m/>
    <n v="0"/>
    <n v="0"/>
    <x v="21"/>
    <x v="3"/>
    <s v="CoastTFLs"/>
    <x v="40"/>
  </r>
  <r>
    <n v="21"/>
    <n v="41"/>
    <m/>
    <m/>
    <n v="0"/>
    <n v="0"/>
    <m/>
    <m/>
    <n v="0"/>
    <n v="0"/>
    <m/>
    <m/>
    <n v="0"/>
    <n v="0"/>
    <m/>
    <m/>
    <n v="0"/>
    <n v="0"/>
    <m/>
    <m/>
    <n v="512"/>
    <n v="16960"/>
    <m/>
    <m/>
    <n v="1952"/>
    <n v="11344"/>
    <m/>
    <m/>
    <n v="4224"/>
    <n v="4224"/>
    <m/>
    <m/>
    <n v="0"/>
    <n v="176"/>
    <x v="21"/>
    <x v="3"/>
    <s v="CoastTFLs"/>
    <x v="40"/>
  </r>
  <r>
    <n v="21"/>
    <n v="41"/>
    <m/>
    <m/>
    <n v="0"/>
    <n v="0"/>
    <m/>
    <m/>
    <n v="0"/>
    <n v="0"/>
    <m/>
    <m/>
    <n v="0"/>
    <n v="0"/>
    <m/>
    <m/>
    <n v="0"/>
    <n v="0"/>
    <m/>
    <m/>
    <n v="0"/>
    <n v="0"/>
    <m/>
    <m/>
    <n v="0"/>
    <n v="0"/>
    <m/>
    <m/>
    <n v="0"/>
    <n v="0"/>
    <m/>
    <m/>
    <n v="0"/>
    <n v="0"/>
    <x v="21"/>
    <x v="3"/>
    <s v="CoastTFLs"/>
    <x v="40"/>
  </r>
  <r>
    <n v="21"/>
    <n v="41"/>
    <m/>
    <m/>
    <n v="0"/>
    <n v="0"/>
    <m/>
    <m/>
    <n v="0"/>
    <n v="0"/>
    <m/>
    <m/>
    <n v="0"/>
    <n v="0"/>
    <m/>
    <m/>
    <n v="0"/>
    <n v="0"/>
    <m/>
    <m/>
    <n v="0"/>
    <n v="0"/>
    <m/>
    <m/>
    <n v="0"/>
    <n v="0"/>
    <m/>
    <m/>
    <n v="0"/>
    <n v="0"/>
    <m/>
    <m/>
    <n v="0"/>
    <n v="0"/>
    <x v="21"/>
    <x v="3"/>
    <s v="CoastTFLs"/>
    <x v="40"/>
  </r>
  <r>
    <n v="21"/>
    <n v="41"/>
    <m/>
    <m/>
    <n v="0"/>
    <n v="0"/>
    <m/>
    <m/>
    <n v="0"/>
    <n v="4800"/>
    <m/>
    <m/>
    <n v="0"/>
    <n v="3888"/>
    <m/>
    <m/>
    <n v="736"/>
    <n v="6224"/>
    <m/>
    <m/>
    <n v="128"/>
    <n v="4416"/>
    <m/>
    <m/>
    <n v="496"/>
    <n v="3312"/>
    <m/>
    <m/>
    <n v="0"/>
    <n v="2432"/>
    <m/>
    <m/>
    <n v="0"/>
    <n v="272"/>
    <x v="21"/>
    <x v="3"/>
    <s v="CoastTFLs"/>
    <x v="40"/>
  </r>
  <r>
    <n v="21"/>
    <n v="41"/>
    <m/>
    <m/>
    <n v="0"/>
    <n v="0"/>
    <m/>
    <m/>
    <n v="0"/>
    <n v="0"/>
    <m/>
    <m/>
    <n v="0"/>
    <n v="0"/>
    <m/>
    <m/>
    <n v="0"/>
    <n v="2768"/>
    <m/>
    <m/>
    <n v="0"/>
    <n v="0"/>
    <m/>
    <m/>
    <n v="0"/>
    <n v="0"/>
    <m/>
    <m/>
    <n v="0"/>
    <n v="0"/>
    <m/>
    <m/>
    <n v="0"/>
    <n v="0"/>
    <x v="21"/>
    <x v="3"/>
    <s v="CoastTFLs"/>
    <x v="40"/>
  </r>
  <r>
    <n v="21"/>
    <n v="41"/>
    <m/>
    <m/>
    <n v="0"/>
    <n v="0"/>
    <m/>
    <m/>
    <n v="0"/>
    <n v="0"/>
    <m/>
    <m/>
    <n v="0"/>
    <n v="2160"/>
    <m/>
    <m/>
    <n v="0"/>
    <n v="0"/>
    <m/>
    <m/>
    <n v="0"/>
    <n v="0"/>
    <m/>
    <m/>
    <n v="0"/>
    <n v="0"/>
    <m/>
    <m/>
    <n v="0"/>
    <n v="0"/>
    <m/>
    <m/>
    <n v="0"/>
    <n v="0"/>
    <x v="21"/>
    <x v="3"/>
    <s v="CoastTFLs"/>
    <x v="40"/>
  </r>
  <r>
    <n v="21"/>
    <n v="41"/>
    <m/>
    <m/>
    <n v="0"/>
    <n v="0"/>
    <m/>
    <m/>
    <n v="0"/>
    <n v="0"/>
    <m/>
    <m/>
    <n v="0"/>
    <n v="0"/>
    <m/>
    <m/>
    <n v="0"/>
    <n v="0"/>
    <m/>
    <m/>
    <n v="0"/>
    <n v="0"/>
    <m/>
    <m/>
    <n v="0"/>
    <n v="0"/>
    <m/>
    <m/>
    <n v="0"/>
    <n v="0"/>
    <m/>
    <m/>
    <n v="0"/>
    <n v="0"/>
    <x v="21"/>
    <x v="3"/>
    <s v="CoastTFLs"/>
    <x v="40"/>
  </r>
  <r>
    <n v="21"/>
    <n v="41"/>
    <m/>
    <m/>
    <n v="0"/>
    <n v="0"/>
    <m/>
    <m/>
    <n v="0"/>
    <n v="0"/>
    <m/>
    <m/>
    <n v="0"/>
    <n v="0"/>
    <m/>
    <m/>
    <n v="0"/>
    <n v="0"/>
    <m/>
    <m/>
    <n v="0"/>
    <n v="0"/>
    <m/>
    <m/>
    <n v="0"/>
    <n v="0"/>
    <m/>
    <m/>
    <n v="0"/>
    <n v="0"/>
    <m/>
    <m/>
    <n v="0"/>
    <n v="0"/>
    <x v="21"/>
    <x v="3"/>
    <s v="CoastTFLs"/>
    <x v="40"/>
  </r>
  <r>
    <n v="21"/>
    <n v="41"/>
    <m/>
    <m/>
    <n v="0"/>
    <n v="0"/>
    <m/>
    <m/>
    <n v="0"/>
    <n v="0"/>
    <m/>
    <m/>
    <n v="0"/>
    <n v="0"/>
    <m/>
    <m/>
    <n v="0"/>
    <n v="0"/>
    <m/>
    <m/>
    <n v="0"/>
    <n v="0"/>
    <m/>
    <m/>
    <n v="0"/>
    <n v="0"/>
    <m/>
    <m/>
    <n v="0"/>
    <n v="0"/>
    <m/>
    <m/>
    <n v="0"/>
    <n v="0"/>
    <x v="21"/>
    <x v="3"/>
    <s v="CoastTFLs"/>
    <x v="40"/>
  </r>
  <r>
    <n v="21"/>
    <n v="41"/>
    <m/>
    <m/>
    <n v="0"/>
    <n v="0"/>
    <m/>
    <m/>
    <n v="0"/>
    <n v="0"/>
    <m/>
    <m/>
    <n v="0"/>
    <n v="0"/>
    <m/>
    <m/>
    <n v="0"/>
    <n v="48"/>
    <m/>
    <m/>
    <n v="0"/>
    <n v="3728"/>
    <m/>
    <m/>
    <n v="0"/>
    <n v="0"/>
    <m/>
    <m/>
    <n v="0"/>
    <n v="0"/>
    <m/>
    <m/>
    <n v="0"/>
    <n v="0"/>
    <x v="21"/>
    <x v="3"/>
    <s v="CoastTFLs"/>
    <x v="40"/>
  </r>
  <r>
    <n v="21"/>
    <n v="41"/>
    <m/>
    <m/>
    <n v="0"/>
    <n v="0"/>
    <m/>
    <m/>
    <n v="0"/>
    <n v="0"/>
    <m/>
    <m/>
    <n v="0"/>
    <n v="0"/>
    <m/>
    <m/>
    <n v="0"/>
    <n v="0"/>
    <m/>
    <m/>
    <n v="0"/>
    <n v="0"/>
    <m/>
    <m/>
    <n v="0"/>
    <n v="0"/>
    <m/>
    <m/>
    <n v="0"/>
    <n v="0"/>
    <m/>
    <m/>
    <n v="0"/>
    <n v="0"/>
    <x v="21"/>
    <x v="3"/>
    <s v="CoastTFLs"/>
    <x v="40"/>
  </r>
  <r>
    <n v="21"/>
    <n v="41"/>
    <m/>
    <m/>
    <n v="0"/>
    <n v="0"/>
    <m/>
    <m/>
    <n v="0"/>
    <n v="0"/>
    <m/>
    <m/>
    <n v="0"/>
    <n v="0"/>
    <m/>
    <m/>
    <n v="0"/>
    <n v="0"/>
    <m/>
    <m/>
    <n v="0"/>
    <n v="0"/>
    <m/>
    <m/>
    <n v="0"/>
    <n v="0"/>
    <m/>
    <m/>
    <n v="0"/>
    <n v="0"/>
    <m/>
    <m/>
    <n v="0"/>
    <n v="0"/>
    <x v="21"/>
    <x v="3"/>
    <s v="CoastTFLs"/>
    <x v="40"/>
  </r>
  <r>
    <n v="21"/>
    <n v="41"/>
    <m/>
    <m/>
    <n v="0"/>
    <n v="0"/>
    <m/>
    <m/>
    <n v="0"/>
    <n v="0"/>
    <m/>
    <m/>
    <n v="0"/>
    <n v="0"/>
    <m/>
    <m/>
    <n v="0"/>
    <n v="0"/>
    <m/>
    <m/>
    <n v="0"/>
    <n v="0"/>
    <m/>
    <m/>
    <n v="0"/>
    <n v="0"/>
    <m/>
    <m/>
    <n v="0"/>
    <n v="0"/>
    <m/>
    <m/>
    <n v="0"/>
    <n v="0"/>
    <x v="21"/>
    <x v="3"/>
    <s v="CoastTFLs"/>
    <x v="40"/>
  </r>
  <r>
    <n v="22"/>
    <n v="1"/>
    <m/>
    <m/>
    <n v="403984"/>
    <n v="56729344"/>
    <m/>
    <m/>
    <n v="29312"/>
    <n v="47277472"/>
    <m/>
    <m/>
    <n v="39472"/>
    <n v="46378000"/>
    <m/>
    <m/>
    <n v="65760"/>
    <n v="45713232"/>
    <m/>
    <m/>
    <n v="75472"/>
    <n v="44309856"/>
    <m/>
    <m/>
    <n v="127088"/>
    <n v="43248576"/>
    <m/>
    <m/>
    <n v="39264"/>
    <n v="41916912"/>
    <m/>
    <m/>
    <n v="15104"/>
    <n v="41610320"/>
    <x v="22"/>
    <x v="0"/>
    <s v="100MileHouse"/>
    <x v="0"/>
  </r>
  <r>
    <n v="22"/>
    <n v="2"/>
    <m/>
    <m/>
    <n v="52672"/>
    <n v="7125440"/>
    <m/>
    <m/>
    <n v="7936"/>
    <n v="6986080"/>
    <m/>
    <m/>
    <n v="21616"/>
    <n v="6529856"/>
    <m/>
    <m/>
    <n v="36176"/>
    <n v="6264208"/>
    <m/>
    <m/>
    <n v="39232"/>
    <n v="5938976"/>
    <m/>
    <m/>
    <n v="45200"/>
    <n v="5654608"/>
    <m/>
    <m/>
    <n v="118912"/>
    <n v="3969008"/>
    <m/>
    <m/>
    <n v="102768"/>
    <n v="3312464"/>
    <x v="22"/>
    <x v="0"/>
    <s v="Arrow"/>
    <x v="1"/>
  </r>
  <r>
    <n v="22"/>
    <n v="3"/>
    <m/>
    <m/>
    <n v="0"/>
    <n v="0"/>
    <m/>
    <m/>
    <n v="0"/>
    <n v="0"/>
    <m/>
    <m/>
    <n v="0"/>
    <n v="0"/>
    <m/>
    <m/>
    <n v="0"/>
    <n v="0"/>
    <m/>
    <m/>
    <n v="0"/>
    <n v="0"/>
    <m/>
    <m/>
    <n v="0"/>
    <n v="0"/>
    <m/>
    <m/>
    <n v="0"/>
    <n v="0"/>
    <m/>
    <m/>
    <n v="0"/>
    <n v="0"/>
    <x v="22"/>
    <x v="1"/>
    <s v="Arrowsmith"/>
    <x v="2"/>
  </r>
  <r>
    <n v="22"/>
    <n v="4"/>
    <m/>
    <m/>
    <n v="160816"/>
    <n v="12716560"/>
    <m/>
    <m/>
    <n v="14976"/>
    <n v="11998768"/>
    <m/>
    <m/>
    <n v="25920"/>
    <n v="11165616"/>
    <m/>
    <m/>
    <n v="39440"/>
    <n v="10703392"/>
    <m/>
    <m/>
    <n v="76624"/>
    <n v="10015616"/>
    <m/>
    <m/>
    <n v="78704"/>
    <n v="9546640"/>
    <m/>
    <m/>
    <n v="440816"/>
    <n v="5248496"/>
    <m/>
    <m/>
    <n v="439408"/>
    <n v="3195472"/>
    <x v="22"/>
    <x v="0"/>
    <s v="Boundary"/>
    <x v="3"/>
  </r>
  <r>
    <n v="22"/>
    <n v="5"/>
    <m/>
    <m/>
    <n v="137136"/>
    <n v="11555040"/>
    <m/>
    <m/>
    <n v="8848"/>
    <n v="11088640"/>
    <m/>
    <m/>
    <n v="24784"/>
    <n v="10882016"/>
    <m/>
    <m/>
    <n v="32400"/>
    <n v="10605504"/>
    <m/>
    <m/>
    <n v="35152"/>
    <n v="10065792"/>
    <m/>
    <m/>
    <n v="27088"/>
    <n v="9633056"/>
    <m/>
    <m/>
    <n v="31920"/>
    <n v="8936336"/>
    <m/>
    <m/>
    <n v="35088"/>
    <n v="8348720"/>
    <x v="22"/>
    <x v="0"/>
    <s v="Bulkley"/>
    <x v="4"/>
  </r>
  <r>
    <n v="22"/>
    <n v="6"/>
    <m/>
    <m/>
    <n v="27552"/>
    <n v="928384"/>
    <m/>
    <m/>
    <n v="0"/>
    <n v="352"/>
    <m/>
    <m/>
    <n v="0"/>
    <n v="352"/>
    <m/>
    <m/>
    <n v="0"/>
    <n v="352"/>
    <m/>
    <m/>
    <n v="0"/>
    <n v="352"/>
    <m/>
    <m/>
    <n v="16"/>
    <n v="18304"/>
    <m/>
    <m/>
    <n v="23760"/>
    <n v="274176"/>
    <m/>
    <m/>
    <n v="149968"/>
    <n v="797968"/>
    <x v="22"/>
    <x v="1"/>
    <s v="Cassiar"/>
    <x v="5"/>
  </r>
  <r>
    <n v="22"/>
    <n v="7"/>
    <m/>
    <m/>
    <n v="17456"/>
    <n v="482128"/>
    <m/>
    <m/>
    <n v="4384"/>
    <n v="482832"/>
    <m/>
    <m/>
    <n v="12928"/>
    <n v="472288"/>
    <m/>
    <m/>
    <n v="17440"/>
    <n v="398896"/>
    <m/>
    <m/>
    <n v="16480"/>
    <n v="410464"/>
    <m/>
    <m/>
    <n v="16592"/>
    <n v="408096"/>
    <m/>
    <m/>
    <n v="34912"/>
    <n v="229088"/>
    <m/>
    <m/>
    <n v="33408"/>
    <n v="197776"/>
    <x v="22"/>
    <x v="1"/>
    <s v="Cranberry"/>
    <x v="6"/>
  </r>
  <r>
    <n v="22"/>
    <n v="8"/>
    <m/>
    <m/>
    <n v="311200"/>
    <n v="26102304"/>
    <m/>
    <m/>
    <n v="55984"/>
    <n v="23425264"/>
    <m/>
    <m/>
    <n v="88048"/>
    <n v="22358176"/>
    <m/>
    <m/>
    <n v="130096"/>
    <n v="21252448"/>
    <m/>
    <m/>
    <n v="250096"/>
    <n v="19598496"/>
    <m/>
    <m/>
    <n v="288336"/>
    <n v="17281664"/>
    <m/>
    <m/>
    <n v="804400"/>
    <n v="10650640"/>
    <m/>
    <m/>
    <n v="439088"/>
    <n v="6864800"/>
    <x v="22"/>
    <x v="0"/>
    <s v="Cranbrook"/>
    <x v="7"/>
  </r>
  <r>
    <n v="22"/>
    <n v="9"/>
    <m/>
    <m/>
    <n v="177360"/>
    <n v="9727840"/>
    <m/>
    <m/>
    <n v="37776"/>
    <n v="25817840"/>
    <m/>
    <m/>
    <n v="71632"/>
    <n v="25021232"/>
    <m/>
    <m/>
    <n v="61344"/>
    <n v="24389760"/>
    <m/>
    <m/>
    <n v="96256"/>
    <n v="22910720"/>
    <m/>
    <m/>
    <n v="63760"/>
    <n v="22234448"/>
    <m/>
    <m/>
    <n v="31040"/>
    <n v="20862128"/>
    <m/>
    <m/>
    <n v="133792"/>
    <n v="17622528"/>
    <x v="22"/>
    <x v="0"/>
    <s v="DawsonCreek"/>
    <x v="8"/>
  </r>
  <r>
    <n v="22"/>
    <n v="10"/>
    <m/>
    <m/>
    <n v="0"/>
    <n v="0"/>
    <m/>
    <m/>
    <n v="0"/>
    <n v="0"/>
    <m/>
    <m/>
    <n v="0"/>
    <n v="0"/>
    <m/>
    <m/>
    <n v="0"/>
    <n v="0"/>
    <m/>
    <m/>
    <n v="0"/>
    <n v="0"/>
    <m/>
    <m/>
    <n v="176"/>
    <n v="9904"/>
    <m/>
    <m/>
    <n v="4864"/>
    <n v="87824"/>
    <m/>
    <m/>
    <n v="53104"/>
    <n v="1156272"/>
    <x v="22"/>
    <x v="1"/>
    <s v="FortNelson"/>
    <x v="9"/>
  </r>
  <r>
    <n v="22"/>
    <n v="11"/>
    <m/>
    <m/>
    <n v="5936"/>
    <n v="226704"/>
    <m/>
    <m/>
    <n v="3328"/>
    <n v="499696"/>
    <m/>
    <m/>
    <n v="2640"/>
    <n v="479056"/>
    <m/>
    <m/>
    <n v="3648"/>
    <n v="482000"/>
    <m/>
    <m/>
    <n v="5632"/>
    <n v="463216"/>
    <m/>
    <m/>
    <n v="4128"/>
    <n v="447184"/>
    <m/>
    <m/>
    <n v="12288"/>
    <n v="355280"/>
    <m/>
    <m/>
    <n v="2304"/>
    <n v="262992"/>
    <x v="22"/>
    <x v="1"/>
    <s v="Fraser"/>
    <x v="10"/>
  </r>
  <r>
    <n v="22"/>
    <n v="12"/>
    <m/>
    <m/>
    <n v="878992"/>
    <n v="101813200"/>
    <m/>
    <m/>
    <n v="36240"/>
    <n v="97947056"/>
    <m/>
    <m/>
    <n v="125568"/>
    <n v="91762608"/>
    <m/>
    <m/>
    <n v="120368"/>
    <n v="90808960"/>
    <m/>
    <m/>
    <n v="221328"/>
    <n v="82148064"/>
    <m/>
    <m/>
    <n v="142160"/>
    <n v="81579472"/>
    <m/>
    <m/>
    <n v="47648"/>
    <n v="80128768"/>
    <m/>
    <m/>
    <n v="30944"/>
    <n v="79021728"/>
    <x v="22"/>
    <x v="0"/>
    <s v="FtStJames"/>
    <x v="11"/>
  </r>
  <r>
    <n v="22"/>
    <n v="13"/>
    <m/>
    <m/>
    <n v="59184"/>
    <n v="2685104"/>
    <m/>
    <m/>
    <n v="67008"/>
    <n v="14650368"/>
    <m/>
    <m/>
    <n v="118560"/>
    <n v="14637456"/>
    <m/>
    <m/>
    <n v="215600"/>
    <n v="20437936"/>
    <m/>
    <m/>
    <n v="355696"/>
    <n v="25421152"/>
    <m/>
    <m/>
    <n v="267696"/>
    <n v="28054800"/>
    <m/>
    <m/>
    <n v="173776"/>
    <n v="16026880"/>
    <m/>
    <m/>
    <n v="223760"/>
    <n v="19155856"/>
    <x v="22"/>
    <x v="1"/>
    <s v="FtStJohn"/>
    <x v="12"/>
  </r>
  <r>
    <n v="22"/>
    <n v="14"/>
    <m/>
    <m/>
    <n v="52560"/>
    <n v="4334304"/>
    <m/>
    <m/>
    <n v="7632"/>
    <n v="4130864"/>
    <m/>
    <m/>
    <n v="18976"/>
    <n v="3850368"/>
    <m/>
    <m/>
    <n v="30880"/>
    <n v="3578272"/>
    <m/>
    <m/>
    <n v="33648"/>
    <n v="3327792"/>
    <m/>
    <m/>
    <n v="47968"/>
    <n v="3187344"/>
    <m/>
    <m/>
    <n v="72064"/>
    <n v="1951168"/>
    <m/>
    <m/>
    <n v="55664"/>
    <n v="1496240"/>
    <x v="22"/>
    <x v="0"/>
    <s v="Golden"/>
    <x v="13"/>
  </r>
  <r>
    <n v="22"/>
    <n v="15"/>
    <m/>
    <m/>
    <n v="114880"/>
    <n v="9691168"/>
    <m/>
    <m/>
    <n v="22304"/>
    <n v="8810336"/>
    <m/>
    <m/>
    <n v="31456"/>
    <n v="8143632"/>
    <m/>
    <m/>
    <n v="37248"/>
    <n v="7607264"/>
    <m/>
    <m/>
    <n v="58400"/>
    <n v="7211424"/>
    <m/>
    <m/>
    <n v="74352"/>
    <n v="6470976"/>
    <m/>
    <m/>
    <n v="166800"/>
    <n v="4990960"/>
    <m/>
    <m/>
    <n v="157696"/>
    <n v="3423744"/>
    <x v="22"/>
    <x v="0"/>
    <s v="Invermere"/>
    <x v="14"/>
  </r>
  <r>
    <n v="22"/>
    <n v="16"/>
    <m/>
    <m/>
    <n v="496"/>
    <n v="24464"/>
    <m/>
    <m/>
    <n v="23360"/>
    <n v="235888"/>
    <m/>
    <m/>
    <n v="16720"/>
    <n v="266768"/>
    <m/>
    <m/>
    <n v="21120"/>
    <n v="202944"/>
    <m/>
    <m/>
    <n v="14000"/>
    <n v="283040"/>
    <m/>
    <m/>
    <n v="15264"/>
    <n v="271456"/>
    <m/>
    <m/>
    <n v="9552"/>
    <n v="170448"/>
    <m/>
    <m/>
    <n v="9872"/>
    <n v="177824"/>
    <x v="22"/>
    <x v="1"/>
    <s v="Kalum"/>
    <x v="15"/>
  </r>
  <r>
    <n v="22"/>
    <n v="17"/>
    <m/>
    <m/>
    <n v="495920"/>
    <n v="52640400"/>
    <m/>
    <m/>
    <n v="51520"/>
    <n v="46787888"/>
    <m/>
    <m/>
    <n v="64528"/>
    <n v="45605392"/>
    <m/>
    <m/>
    <n v="102112"/>
    <n v="43766160"/>
    <m/>
    <m/>
    <n v="159840"/>
    <n v="40679648"/>
    <m/>
    <m/>
    <n v="250928"/>
    <n v="37896912"/>
    <m/>
    <m/>
    <n v="316912"/>
    <n v="31475168"/>
    <m/>
    <m/>
    <n v="168096"/>
    <n v="29625760"/>
    <x v="22"/>
    <x v="0"/>
    <s v="Kamloops"/>
    <x v="16"/>
  </r>
  <r>
    <n v="22"/>
    <n v="18"/>
    <m/>
    <m/>
    <n v="0"/>
    <n v="0"/>
    <m/>
    <m/>
    <n v="0"/>
    <n v="0"/>
    <m/>
    <m/>
    <n v="0"/>
    <n v="0"/>
    <m/>
    <m/>
    <n v="0"/>
    <n v="16"/>
    <m/>
    <m/>
    <n v="0"/>
    <n v="32"/>
    <m/>
    <m/>
    <n v="0"/>
    <n v="0"/>
    <m/>
    <m/>
    <n v="0"/>
    <n v="0"/>
    <m/>
    <m/>
    <n v="0"/>
    <n v="16"/>
    <x v="22"/>
    <x v="1"/>
    <s v="Kingcome"/>
    <x v="17"/>
  </r>
  <r>
    <n v="22"/>
    <n v="19"/>
    <m/>
    <m/>
    <n v="98288"/>
    <n v="2167248"/>
    <m/>
    <m/>
    <n v="13824"/>
    <n v="2428272"/>
    <m/>
    <m/>
    <n v="29808"/>
    <n v="2349872"/>
    <m/>
    <m/>
    <n v="29200"/>
    <n v="2260048"/>
    <m/>
    <m/>
    <n v="37120"/>
    <n v="2150640"/>
    <m/>
    <m/>
    <n v="40592"/>
    <n v="2110192"/>
    <m/>
    <m/>
    <n v="67072"/>
    <n v="1612880"/>
    <m/>
    <m/>
    <n v="74528"/>
    <n v="1576784"/>
    <x v="22"/>
    <x v="1"/>
    <s v="Kispiox"/>
    <x v="18"/>
  </r>
  <r>
    <n v="22"/>
    <n v="20"/>
    <m/>
    <m/>
    <n v="138176"/>
    <n v="11119424"/>
    <m/>
    <m/>
    <n v="23184"/>
    <n v="10684960"/>
    <m/>
    <m/>
    <n v="27408"/>
    <n v="10061456"/>
    <m/>
    <m/>
    <n v="55152"/>
    <n v="9452016"/>
    <m/>
    <m/>
    <n v="82944"/>
    <n v="8890704"/>
    <m/>
    <m/>
    <n v="77488"/>
    <n v="8081088"/>
    <m/>
    <m/>
    <n v="196064"/>
    <n v="4397376"/>
    <m/>
    <m/>
    <n v="144160"/>
    <n v="3462432"/>
    <x v="22"/>
    <x v="0"/>
    <s v="KootenayLake"/>
    <x v="19"/>
  </r>
  <r>
    <n v="22"/>
    <n v="21"/>
    <m/>
    <m/>
    <n v="383504"/>
    <n v="64702880"/>
    <m/>
    <m/>
    <n v="19840"/>
    <n v="60207600"/>
    <m/>
    <m/>
    <n v="25584"/>
    <n v="58373568"/>
    <m/>
    <m/>
    <n v="19872"/>
    <n v="57376592"/>
    <m/>
    <m/>
    <n v="61616"/>
    <n v="53810560"/>
    <m/>
    <m/>
    <n v="37616"/>
    <n v="54161712"/>
    <m/>
    <m/>
    <n v="4272"/>
    <n v="54506192"/>
    <m/>
    <m/>
    <n v="4992"/>
    <n v="54140096"/>
    <x v="22"/>
    <x v="0"/>
    <s v="Lakes"/>
    <x v="20"/>
  </r>
  <r>
    <n v="22"/>
    <n v="22"/>
    <m/>
    <m/>
    <n v="164064"/>
    <n v="13391056"/>
    <m/>
    <m/>
    <n v="30160"/>
    <n v="15837808"/>
    <m/>
    <m/>
    <n v="29248"/>
    <n v="15917648"/>
    <m/>
    <m/>
    <n v="27440"/>
    <n v="15527232"/>
    <m/>
    <m/>
    <n v="86704"/>
    <n v="14049232"/>
    <m/>
    <m/>
    <n v="125600"/>
    <n v="12192384"/>
    <m/>
    <m/>
    <n v="205936"/>
    <n v="8531968"/>
    <m/>
    <m/>
    <n v="116464"/>
    <n v="6093264"/>
    <x v="22"/>
    <x v="0"/>
    <s v="Lillooet"/>
    <x v="21"/>
  </r>
  <r>
    <n v="22"/>
    <n v="23"/>
    <m/>
    <m/>
    <n v="1180800"/>
    <n v="72112688"/>
    <m/>
    <m/>
    <n v="103552"/>
    <n v="90938560"/>
    <m/>
    <m/>
    <n v="196896"/>
    <n v="87434976"/>
    <m/>
    <m/>
    <n v="272544"/>
    <n v="85613472"/>
    <m/>
    <m/>
    <n v="366928"/>
    <n v="79299568"/>
    <m/>
    <m/>
    <n v="135520"/>
    <n v="83513024"/>
    <m/>
    <m/>
    <n v="49632"/>
    <n v="86672672"/>
    <m/>
    <m/>
    <n v="96208"/>
    <n v="78792208"/>
    <x v="22"/>
    <x v="0"/>
    <s v="Mackenzie"/>
    <x v="22"/>
  </r>
  <r>
    <n v="22"/>
    <n v="24"/>
    <m/>
    <m/>
    <n v="602976"/>
    <n v="59722096"/>
    <m/>
    <m/>
    <n v="48640"/>
    <n v="52269648"/>
    <m/>
    <m/>
    <n v="52576"/>
    <n v="50601232"/>
    <m/>
    <m/>
    <n v="83664"/>
    <n v="48984560"/>
    <m/>
    <m/>
    <n v="180352"/>
    <n v="43288592"/>
    <m/>
    <m/>
    <n v="240400"/>
    <n v="37243360"/>
    <m/>
    <m/>
    <n v="590688"/>
    <n v="28265456"/>
    <m/>
    <m/>
    <n v="221152"/>
    <n v="19444848"/>
    <x v="22"/>
    <x v="0"/>
    <s v="Merritt"/>
    <x v="23"/>
  </r>
  <r>
    <n v="22"/>
    <n v="25"/>
    <m/>
    <m/>
    <n v="0"/>
    <n v="0"/>
    <m/>
    <m/>
    <n v="672"/>
    <n v="46368"/>
    <m/>
    <m/>
    <n v="1232"/>
    <n v="46976"/>
    <m/>
    <m/>
    <n v="6976"/>
    <n v="78944"/>
    <m/>
    <m/>
    <n v="5552"/>
    <n v="106624"/>
    <m/>
    <m/>
    <n v="4608"/>
    <n v="73776"/>
    <m/>
    <m/>
    <n v="768"/>
    <n v="27200"/>
    <m/>
    <m/>
    <n v="576"/>
    <n v="33104"/>
    <x v="22"/>
    <x v="1"/>
    <s v="MidCoast"/>
    <x v="24"/>
  </r>
  <r>
    <n v="22"/>
    <n v="26"/>
    <m/>
    <m/>
    <n v="474896"/>
    <n v="49812480"/>
    <m/>
    <m/>
    <n v="10608"/>
    <n v="46725632"/>
    <m/>
    <m/>
    <n v="47552"/>
    <n v="44654944"/>
    <m/>
    <m/>
    <n v="90256"/>
    <n v="42315136"/>
    <m/>
    <m/>
    <n v="61296"/>
    <n v="40209280"/>
    <m/>
    <m/>
    <n v="47840"/>
    <n v="37629824"/>
    <m/>
    <m/>
    <n v="34560"/>
    <n v="36403216"/>
    <m/>
    <m/>
    <n v="35248"/>
    <n v="35591520"/>
    <x v="22"/>
    <x v="0"/>
    <s v="Morice"/>
    <x v="25"/>
  </r>
  <r>
    <n v="22"/>
    <n v="27"/>
    <m/>
    <m/>
    <n v="60752"/>
    <n v="946864"/>
    <m/>
    <m/>
    <n v="8928"/>
    <n v="660944"/>
    <m/>
    <m/>
    <n v="17888"/>
    <n v="656720"/>
    <m/>
    <m/>
    <n v="23584"/>
    <n v="606208"/>
    <m/>
    <m/>
    <n v="23600"/>
    <n v="568112"/>
    <m/>
    <m/>
    <n v="50336"/>
    <n v="663536"/>
    <m/>
    <m/>
    <n v="47920"/>
    <n v="316096"/>
    <m/>
    <m/>
    <n v="60224"/>
    <n v="272256"/>
    <x v="22"/>
    <x v="1"/>
    <s v="Nass"/>
    <x v="26"/>
  </r>
  <r>
    <n v="22"/>
    <n v="28"/>
    <m/>
    <m/>
    <n v="0"/>
    <n v="0"/>
    <m/>
    <m/>
    <n v="0"/>
    <n v="0"/>
    <m/>
    <m/>
    <n v="0"/>
    <n v="0"/>
    <m/>
    <m/>
    <n v="0"/>
    <n v="0"/>
    <m/>
    <m/>
    <n v="0"/>
    <n v="0"/>
    <m/>
    <m/>
    <n v="0"/>
    <n v="0"/>
    <m/>
    <m/>
    <n v="0"/>
    <n v="0"/>
    <m/>
    <m/>
    <n v="0"/>
    <n v="0"/>
    <x v="22"/>
    <x v="1"/>
    <s v="NorthCoast"/>
    <x v="27"/>
  </r>
  <r>
    <n v="22"/>
    <n v="29"/>
    <m/>
    <m/>
    <n v="573840"/>
    <n v="50281776"/>
    <m/>
    <m/>
    <n v="66640"/>
    <n v="44572224"/>
    <m/>
    <m/>
    <n v="98592"/>
    <n v="42345072"/>
    <m/>
    <m/>
    <n v="138800"/>
    <n v="40516592"/>
    <m/>
    <m/>
    <n v="230640"/>
    <n v="35684912"/>
    <m/>
    <m/>
    <n v="270880"/>
    <n v="31932704"/>
    <m/>
    <m/>
    <n v="762656"/>
    <n v="21054304"/>
    <m/>
    <m/>
    <n v="548064"/>
    <n v="14317232"/>
    <x v="22"/>
    <x v="0"/>
    <s v="Okanagan"/>
    <x v="28"/>
  </r>
  <r>
    <n v="22"/>
    <n v="30"/>
    <m/>
    <m/>
    <n v="442688"/>
    <n v="73214336"/>
    <m/>
    <m/>
    <n v="23632"/>
    <n v="60284112"/>
    <m/>
    <m/>
    <n v="45936"/>
    <n v="56415456"/>
    <m/>
    <m/>
    <n v="88192"/>
    <n v="54558928"/>
    <m/>
    <m/>
    <n v="135600"/>
    <n v="49927168"/>
    <m/>
    <m/>
    <n v="142192"/>
    <n v="49337488"/>
    <m/>
    <m/>
    <n v="17456"/>
    <n v="49606576"/>
    <m/>
    <m/>
    <n v="19360"/>
    <n v="49226128"/>
    <x v="22"/>
    <x v="0"/>
    <s v="PrinceGeorge"/>
    <x v="29"/>
  </r>
  <r>
    <n v="22"/>
    <n v="31"/>
    <m/>
    <m/>
    <n v="0"/>
    <n v="0"/>
    <m/>
    <m/>
    <n v="0"/>
    <n v="0"/>
    <m/>
    <m/>
    <n v="0"/>
    <n v="0"/>
    <m/>
    <m/>
    <n v="0"/>
    <n v="0"/>
    <m/>
    <m/>
    <n v="0"/>
    <n v="0"/>
    <m/>
    <m/>
    <n v="0"/>
    <n v="0"/>
    <m/>
    <m/>
    <n v="0"/>
    <n v="0"/>
    <m/>
    <m/>
    <n v="0"/>
    <n v="0"/>
    <x v="22"/>
    <x v="1"/>
    <s v="QueenCharlotte"/>
    <x v="30"/>
  </r>
  <r>
    <n v="22"/>
    <n v="32"/>
    <m/>
    <m/>
    <n v="488176"/>
    <n v="106271888"/>
    <m/>
    <m/>
    <n v="7808"/>
    <n v="92129040"/>
    <m/>
    <m/>
    <n v="14208"/>
    <n v="91490560"/>
    <m/>
    <m/>
    <n v="18736"/>
    <n v="91511616"/>
    <m/>
    <m/>
    <n v="24704"/>
    <n v="89992048"/>
    <m/>
    <m/>
    <n v="46000"/>
    <n v="90085104"/>
    <m/>
    <m/>
    <n v="3008"/>
    <n v="89761568"/>
    <m/>
    <m/>
    <n v="656"/>
    <n v="89687808"/>
    <x v="22"/>
    <x v="0"/>
    <s v="Quesnel"/>
    <x v="31"/>
  </r>
  <r>
    <n v="22"/>
    <n v="33"/>
    <m/>
    <m/>
    <n v="6512"/>
    <n v="124784"/>
    <m/>
    <m/>
    <n v="1728"/>
    <n v="156304"/>
    <m/>
    <m/>
    <n v="1536"/>
    <n v="145296"/>
    <m/>
    <m/>
    <n v="1104"/>
    <n v="139376"/>
    <m/>
    <m/>
    <n v="2784"/>
    <n v="126208"/>
    <m/>
    <m/>
    <n v="4736"/>
    <n v="119168"/>
    <m/>
    <m/>
    <n v="2912"/>
    <n v="40240"/>
    <m/>
    <m/>
    <n v="2896"/>
    <n v="31600"/>
    <x v="22"/>
    <x v="1"/>
    <s v="Revelstoke"/>
    <x v="32"/>
  </r>
  <r>
    <n v="22"/>
    <n v="34"/>
    <m/>
    <m/>
    <n v="65568"/>
    <n v="5571872"/>
    <m/>
    <m/>
    <n v="5664"/>
    <n v="5041168"/>
    <m/>
    <m/>
    <n v="14416"/>
    <n v="4814400"/>
    <m/>
    <m/>
    <n v="21792"/>
    <n v="4584752"/>
    <m/>
    <m/>
    <n v="37520"/>
    <n v="4233328"/>
    <m/>
    <m/>
    <n v="30048"/>
    <n v="3869808"/>
    <m/>
    <m/>
    <n v="29296"/>
    <n v="3035568"/>
    <m/>
    <m/>
    <n v="4864"/>
    <n v="3232496"/>
    <x v="22"/>
    <x v="0"/>
    <s v="RobsonValley"/>
    <x v="33"/>
  </r>
  <r>
    <n v="22"/>
    <n v="35"/>
    <m/>
    <m/>
    <n v="592"/>
    <n v="60352"/>
    <m/>
    <m/>
    <n v="2336"/>
    <n v="513872"/>
    <m/>
    <m/>
    <n v="5536"/>
    <n v="545216"/>
    <m/>
    <m/>
    <n v="5024"/>
    <n v="541664"/>
    <m/>
    <m/>
    <n v="6608"/>
    <n v="498624"/>
    <m/>
    <m/>
    <n v="6480"/>
    <n v="483552"/>
    <m/>
    <m/>
    <n v="9552"/>
    <n v="367008"/>
    <m/>
    <m/>
    <n v="4096"/>
    <n v="340848"/>
    <x v="22"/>
    <x v="1"/>
    <s v="Soo"/>
    <x v="34"/>
  </r>
  <r>
    <n v="22"/>
    <n v="36"/>
    <m/>
    <m/>
    <n v="0"/>
    <n v="0"/>
    <m/>
    <m/>
    <n v="0"/>
    <n v="0"/>
    <m/>
    <m/>
    <n v="0"/>
    <n v="0"/>
    <m/>
    <m/>
    <n v="48"/>
    <n v="96"/>
    <m/>
    <m/>
    <n v="0"/>
    <n v="80"/>
    <m/>
    <m/>
    <n v="32"/>
    <n v="608"/>
    <m/>
    <m/>
    <n v="0"/>
    <n v="160"/>
    <m/>
    <m/>
    <n v="112"/>
    <n v="128"/>
    <x v="22"/>
    <x v="1"/>
    <s v="Strathcona"/>
    <x v="35"/>
  </r>
  <r>
    <n v="22"/>
    <n v="37"/>
    <m/>
    <m/>
    <n v="0"/>
    <n v="0"/>
    <m/>
    <m/>
    <n v="32"/>
    <n v="16528"/>
    <m/>
    <m/>
    <n v="784"/>
    <n v="20128"/>
    <m/>
    <m/>
    <n v="5696"/>
    <n v="66192"/>
    <m/>
    <m/>
    <n v="12976"/>
    <n v="90880"/>
    <m/>
    <m/>
    <n v="8176"/>
    <n v="55856"/>
    <m/>
    <m/>
    <n v="5776"/>
    <n v="37728"/>
    <m/>
    <m/>
    <n v="9584"/>
    <n v="48960"/>
    <x v="22"/>
    <x v="1"/>
    <s v="SunshineCoast"/>
    <x v="36"/>
  </r>
  <r>
    <n v="22"/>
    <n v="38"/>
    <m/>
    <m/>
    <n v="455616"/>
    <n v="92925136"/>
    <m/>
    <m/>
    <n v="12096"/>
    <n v="79404064"/>
    <m/>
    <m/>
    <n v="5808"/>
    <n v="75583856"/>
    <m/>
    <m/>
    <n v="31808"/>
    <n v="74947760"/>
    <m/>
    <m/>
    <n v="42864"/>
    <n v="70915744"/>
    <m/>
    <m/>
    <n v="31776"/>
    <n v="71223120"/>
    <m/>
    <m/>
    <n v="2016"/>
    <n v="71641744"/>
    <m/>
    <m/>
    <n v="1536"/>
    <n v="71351408"/>
    <x v="22"/>
    <x v="0"/>
    <s v="Vanderhoof"/>
    <x v="37"/>
  </r>
  <r>
    <n v="22"/>
    <n v="39"/>
    <m/>
    <m/>
    <n v="951728"/>
    <n v="132423072"/>
    <m/>
    <m/>
    <n v="50192"/>
    <n v="114273248"/>
    <m/>
    <m/>
    <n v="52768"/>
    <n v="111762944"/>
    <m/>
    <m/>
    <n v="76080"/>
    <n v="112187536"/>
    <m/>
    <m/>
    <n v="161440"/>
    <n v="97219232"/>
    <m/>
    <m/>
    <n v="283328"/>
    <n v="93459120"/>
    <m/>
    <m/>
    <n v="204448"/>
    <n v="88137984"/>
    <m/>
    <m/>
    <n v="184256"/>
    <n v="87176976"/>
    <x v="22"/>
    <x v="0"/>
    <s v="WilliamsLake"/>
    <x v="38"/>
  </r>
  <r>
    <n v="22"/>
    <n v="40"/>
    <m/>
    <m/>
    <n v="2128"/>
    <n v="1769744"/>
    <m/>
    <m/>
    <n v="416"/>
    <n v="1665072"/>
    <m/>
    <m/>
    <n v="0"/>
    <n v="1582896"/>
    <m/>
    <m/>
    <n v="0"/>
    <n v="1563152"/>
    <m/>
    <m/>
    <n v="1472"/>
    <n v="1521520"/>
    <m/>
    <m/>
    <n v="544"/>
    <n v="1561360"/>
    <m/>
    <m/>
    <n v="0"/>
    <n v="1554432"/>
    <m/>
    <m/>
    <n v="0"/>
    <n v="1451088"/>
    <x v="22"/>
    <x v="2"/>
    <s v="InteriorTFLs"/>
    <x v="39"/>
  </r>
  <r>
    <n v="22"/>
    <n v="40"/>
    <m/>
    <m/>
    <n v="0"/>
    <n v="48"/>
    <m/>
    <m/>
    <n v="112"/>
    <n v="1088"/>
    <m/>
    <m/>
    <n v="96"/>
    <n v="928"/>
    <m/>
    <m/>
    <n v="96"/>
    <n v="1296"/>
    <m/>
    <m/>
    <n v="32"/>
    <n v="1088"/>
    <m/>
    <m/>
    <n v="16"/>
    <n v="1488"/>
    <m/>
    <m/>
    <n v="128"/>
    <n v="400"/>
    <m/>
    <m/>
    <n v="32"/>
    <n v="256"/>
    <x v="22"/>
    <x v="2"/>
    <s v="InteriorTFLs"/>
    <x v="39"/>
  </r>
  <r>
    <n v="22"/>
    <n v="40"/>
    <m/>
    <m/>
    <n v="12032"/>
    <n v="3604336"/>
    <m/>
    <m/>
    <n v="576"/>
    <n v="3445968"/>
    <m/>
    <m/>
    <n v="1040"/>
    <n v="3224192"/>
    <m/>
    <m/>
    <n v="1424"/>
    <n v="3173760"/>
    <m/>
    <m/>
    <n v="1536"/>
    <n v="2809664"/>
    <m/>
    <m/>
    <n v="2688"/>
    <n v="2906512"/>
    <m/>
    <m/>
    <n v="144"/>
    <n v="2898896"/>
    <m/>
    <m/>
    <n v="128"/>
    <n v="2816752"/>
    <x v="22"/>
    <x v="2"/>
    <s v="InteriorTFLs"/>
    <x v="39"/>
  </r>
  <r>
    <n v="22"/>
    <n v="40"/>
    <m/>
    <m/>
    <n v="42784"/>
    <n v="15668976"/>
    <m/>
    <m/>
    <n v="752"/>
    <n v="15229776"/>
    <m/>
    <m/>
    <n v="8576"/>
    <n v="14658400"/>
    <m/>
    <m/>
    <n v="11248"/>
    <n v="14209408"/>
    <m/>
    <m/>
    <n v="14144"/>
    <n v="13423808"/>
    <m/>
    <m/>
    <n v="17872"/>
    <n v="13528432"/>
    <m/>
    <m/>
    <n v="864"/>
    <n v="13301376"/>
    <m/>
    <m/>
    <n v="192"/>
    <n v="12973824"/>
    <x v="22"/>
    <x v="2"/>
    <s v="InteriorTFLs"/>
    <x v="39"/>
  </r>
  <r>
    <n v="22"/>
    <n v="40"/>
    <m/>
    <m/>
    <n v="11248"/>
    <n v="3375776"/>
    <m/>
    <m/>
    <n v="320"/>
    <n v="3057936"/>
    <m/>
    <m/>
    <n v="2432"/>
    <n v="2887728"/>
    <m/>
    <m/>
    <n v="688"/>
    <n v="2839456"/>
    <m/>
    <m/>
    <n v="4432"/>
    <n v="2643664"/>
    <m/>
    <m/>
    <n v="896"/>
    <n v="2603664"/>
    <m/>
    <m/>
    <n v="464"/>
    <n v="2572720"/>
    <m/>
    <m/>
    <n v="416"/>
    <n v="2489600"/>
    <x v="22"/>
    <x v="2"/>
    <s v="InteriorTFLs"/>
    <x v="39"/>
  </r>
  <r>
    <n v="22"/>
    <n v="40"/>
    <m/>
    <m/>
    <n v="464"/>
    <n v="1824"/>
    <m/>
    <m/>
    <n v="944"/>
    <n v="33120"/>
    <m/>
    <m/>
    <n v="496"/>
    <n v="25264"/>
    <m/>
    <m/>
    <n v="240"/>
    <n v="27984"/>
    <m/>
    <m/>
    <n v="208"/>
    <n v="31568"/>
    <m/>
    <m/>
    <n v="1024"/>
    <n v="28400"/>
    <m/>
    <m/>
    <n v="0"/>
    <n v="8544"/>
    <m/>
    <m/>
    <n v="464"/>
    <n v="4592"/>
    <x v="22"/>
    <x v="2"/>
    <s v="InteriorTFLs"/>
    <x v="39"/>
  </r>
  <r>
    <n v="22"/>
    <n v="40"/>
    <m/>
    <m/>
    <n v="5008"/>
    <n v="148112"/>
    <m/>
    <m/>
    <n v="432"/>
    <n v="142096"/>
    <m/>
    <m/>
    <n v="96"/>
    <n v="134544"/>
    <m/>
    <m/>
    <n v="3632"/>
    <n v="139312"/>
    <m/>
    <m/>
    <n v="3136"/>
    <n v="152464"/>
    <m/>
    <m/>
    <n v="1664"/>
    <n v="126784"/>
    <m/>
    <m/>
    <n v="2096"/>
    <n v="83280"/>
    <m/>
    <m/>
    <n v="1056"/>
    <n v="69200"/>
    <x v="22"/>
    <x v="2"/>
    <s v="InteriorTFLs"/>
    <x v="39"/>
  </r>
  <r>
    <n v="22"/>
    <n v="40"/>
    <m/>
    <m/>
    <n v="0"/>
    <n v="0"/>
    <m/>
    <m/>
    <n v="4256"/>
    <n v="37760"/>
    <m/>
    <m/>
    <n v="112"/>
    <n v="42128"/>
    <m/>
    <m/>
    <n v="192"/>
    <n v="39648"/>
    <m/>
    <m/>
    <n v="192"/>
    <n v="82000"/>
    <m/>
    <m/>
    <n v="224"/>
    <n v="50608"/>
    <m/>
    <m/>
    <n v="1328"/>
    <n v="37072"/>
    <m/>
    <m/>
    <n v="1216"/>
    <n v="43136"/>
    <x v="22"/>
    <x v="2"/>
    <s v="InteriorTFLs"/>
    <x v="39"/>
  </r>
  <r>
    <n v="22"/>
    <n v="40"/>
    <m/>
    <m/>
    <n v="19584"/>
    <n v="2565728"/>
    <m/>
    <m/>
    <n v="1184"/>
    <n v="2381088"/>
    <m/>
    <m/>
    <n v="3136"/>
    <n v="2151024"/>
    <m/>
    <m/>
    <n v="4016"/>
    <n v="1996192"/>
    <m/>
    <m/>
    <n v="3600"/>
    <n v="1820736"/>
    <m/>
    <m/>
    <n v="13008"/>
    <n v="1788896"/>
    <m/>
    <m/>
    <n v="2544"/>
    <n v="1555024"/>
    <m/>
    <m/>
    <n v="1280"/>
    <n v="1452912"/>
    <x v="22"/>
    <x v="2"/>
    <s v="InteriorTFLs"/>
    <x v="39"/>
  </r>
  <r>
    <n v="22"/>
    <n v="40"/>
    <m/>
    <m/>
    <n v="6368"/>
    <n v="1340768"/>
    <m/>
    <m/>
    <n v="2528"/>
    <n v="1058000"/>
    <m/>
    <m/>
    <n v="1856"/>
    <n v="1069344"/>
    <m/>
    <m/>
    <n v="6176"/>
    <n v="1022496"/>
    <m/>
    <m/>
    <n v="16064"/>
    <n v="960000"/>
    <m/>
    <m/>
    <n v="10320"/>
    <n v="916704"/>
    <m/>
    <m/>
    <n v="912"/>
    <n v="828192"/>
    <m/>
    <m/>
    <n v="1920"/>
    <n v="768224"/>
    <x v="22"/>
    <x v="2"/>
    <s v="InteriorTFLs"/>
    <x v="39"/>
  </r>
  <r>
    <n v="22"/>
    <n v="40"/>
    <m/>
    <m/>
    <n v="44304"/>
    <n v="4931136"/>
    <m/>
    <m/>
    <n v="3120"/>
    <n v="4719296"/>
    <m/>
    <m/>
    <n v="3136"/>
    <n v="4091104"/>
    <m/>
    <m/>
    <n v="10528"/>
    <n v="3822992"/>
    <m/>
    <m/>
    <n v="12768"/>
    <n v="3521360"/>
    <m/>
    <m/>
    <n v="19872"/>
    <n v="3236656"/>
    <m/>
    <m/>
    <n v="8272"/>
    <n v="2876096"/>
    <m/>
    <m/>
    <n v="2784"/>
    <n v="2816160"/>
    <x v="22"/>
    <x v="2"/>
    <s v="InteriorTFLs"/>
    <x v="39"/>
  </r>
  <r>
    <n v="22"/>
    <n v="40"/>
    <m/>
    <m/>
    <n v="6256"/>
    <n v="990752"/>
    <m/>
    <m/>
    <n v="336"/>
    <n v="898912"/>
    <m/>
    <m/>
    <n v="2192"/>
    <n v="866192"/>
    <m/>
    <m/>
    <n v="2912"/>
    <n v="829904"/>
    <m/>
    <m/>
    <n v="5264"/>
    <n v="820624"/>
    <m/>
    <m/>
    <n v="5824"/>
    <n v="797824"/>
    <m/>
    <m/>
    <n v="4672"/>
    <n v="658592"/>
    <m/>
    <m/>
    <n v="11728"/>
    <n v="600672"/>
    <x v="22"/>
    <x v="2"/>
    <s v="InteriorTFLs"/>
    <x v="39"/>
  </r>
  <r>
    <n v="22"/>
    <n v="40"/>
    <m/>
    <m/>
    <n v="260944"/>
    <n v="17035776"/>
    <m/>
    <m/>
    <n v="36288"/>
    <n v="23304240"/>
    <m/>
    <m/>
    <n v="54560"/>
    <n v="22454800"/>
    <m/>
    <m/>
    <n v="49616"/>
    <n v="22157936"/>
    <m/>
    <m/>
    <n v="91168"/>
    <n v="20102032"/>
    <m/>
    <m/>
    <n v="51120"/>
    <n v="19792144"/>
    <m/>
    <m/>
    <n v="7520"/>
    <n v="20957344"/>
    <m/>
    <m/>
    <n v="16000"/>
    <n v="18331904"/>
    <x v="22"/>
    <x v="2"/>
    <s v="InteriorTFLs"/>
    <x v="39"/>
  </r>
  <r>
    <n v="22"/>
    <n v="40"/>
    <m/>
    <m/>
    <n v="63808"/>
    <n v="7974640"/>
    <m/>
    <m/>
    <n v="6832"/>
    <n v="7616976"/>
    <m/>
    <m/>
    <n v="10528"/>
    <n v="6927200"/>
    <m/>
    <m/>
    <n v="12144"/>
    <n v="6425072"/>
    <m/>
    <m/>
    <n v="23536"/>
    <n v="5695312"/>
    <m/>
    <m/>
    <n v="32368"/>
    <n v="5392112"/>
    <m/>
    <m/>
    <n v="52128"/>
    <n v="4655552"/>
    <m/>
    <m/>
    <n v="22272"/>
    <n v="3921760"/>
    <x v="22"/>
    <x v="2"/>
    <s v="InteriorTFLs"/>
    <x v="39"/>
  </r>
  <r>
    <n v="22"/>
    <n v="40"/>
    <m/>
    <m/>
    <n v="46864"/>
    <n v="3472704"/>
    <m/>
    <m/>
    <n v="8048"/>
    <n v="2935344"/>
    <m/>
    <m/>
    <n v="12688"/>
    <n v="2900032"/>
    <m/>
    <m/>
    <n v="15872"/>
    <n v="2478672"/>
    <m/>
    <m/>
    <n v="29984"/>
    <n v="2348848"/>
    <m/>
    <m/>
    <n v="43904"/>
    <n v="2146304"/>
    <m/>
    <m/>
    <n v="52416"/>
    <n v="944576"/>
    <m/>
    <m/>
    <n v="26400"/>
    <n v="582688"/>
    <x v="22"/>
    <x v="2"/>
    <s v="InteriorTFLs"/>
    <x v="39"/>
  </r>
  <r>
    <n v="22"/>
    <n v="40"/>
    <m/>
    <m/>
    <n v="28880"/>
    <n v="1943328"/>
    <m/>
    <m/>
    <n v="1312"/>
    <n v="1782880"/>
    <m/>
    <m/>
    <n v="1696"/>
    <n v="1736208"/>
    <m/>
    <m/>
    <n v="2256"/>
    <n v="1709024"/>
    <m/>
    <m/>
    <n v="17584"/>
    <n v="1536720"/>
    <m/>
    <m/>
    <n v="14608"/>
    <n v="1515200"/>
    <m/>
    <m/>
    <n v="115392"/>
    <n v="663888"/>
    <m/>
    <m/>
    <n v="27152"/>
    <n v="140944"/>
    <x v="22"/>
    <x v="2"/>
    <s v="InteriorTFLs"/>
    <x v="39"/>
  </r>
  <r>
    <n v="22"/>
    <n v="40"/>
    <m/>
    <m/>
    <n v="24400"/>
    <n v="542784"/>
    <m/>
    <m/>
    <n v="13088"/>
    <n v="574944"/>
    <m/>
    <m/>
    <n v="20176"/>
    <n v="599376"/>
    <m/>
    <m/>
    <n v="37696"/>
    <n v="501760"/>
    <m/>
    <m/>
    <n v="25792"/>
    <n v="537136"/>
    <m/>
    <m/>
    <n v="52832"/>
    <n v="491520"/>
    <m/>
    <m/>
    <n v="42656"/>
    <n v="288496"/>
    <m/>
    <m/>
    <n v="27856"/>
    <n v="355920"/>
    <x v="22"/>
    <x v="2"/>
    <s v="InteriorTFLs"/>
    <x v="39"/>
  </r>
  <r>
    <n v="22"/>
    <n v="40"/>
    <m/>
    <m/>
    <n v="38016"/>
    <n v="2769904"/>
    <m/>
    <m/>
    <n v="416"/>
    <n v="2649744"/>
    <m/>
    <m/>
    <n v="5840"/>
    <n v="2404384"/>
    <m/>
    <m/>
    <n v="7568"/>
    <n v="2289488"/>
    <m/>
    <m/>
    <n v="20320"/>
    <n v="2165552"/>
    <m/>
    <m/>
    <n v="22768"/>
    <n v="2073536"/>
    <m/>
    <m/>
    <n v="125136"/>
    <n v="1202256"/>
    <m/>
    <m/>
    <n v="80256"/>
    <n v="623616"/>
    <x v="22"/>
    <x v="2"/>
    <s v="InteriorTFLs"/>
    <x v="39"/>
  </r>
  <r>
    <n v="22"/>
    <n v="40"/>
    <m/>
    <m/>
    <n v="161392"/>
    <n v="9141184"/>
    <m/>
    <m/>
    <n v="21360"/>
    <n v="8436736"/>
    <m/>
    <m/>
    <n v="62944"/>
    <n v="7828800"/>
    <m/>
    <m/>
    <n v="85360"/>
    <n v="7539568"/>
    <m/>
    <m/>
    <n v="98656"/>
    <n v="7169696"/>
    <m/>
    <m/>
    <n v="127584"/>
    <n v="7082384"/>
    <m/>
    <m/>
    <n v="166256"/>
    <n v="4453152"/>
    <m/>
    <m/>
    <n v="119776"/>
    <n v="3549488"/>
    <x v="22"/>
    <x v="2"/>
    <s v="InteriorTFLs"/>
    <x v="39"/>
  </r>
  <r>
    <n v="22"/>
    <n v="41"/>
    <m/>
    <m/>
    <n v="0"/>
    <n v="0"/>
    <m/>
    <m/>
    <n v="0"/>
    <n v="0"/>
    <m/>
    <m/>
    <n v="0"/>
    <n v="0"/>
    <m/>
    <m/>
    <n v="0"/>
    <n v="0"/>
    <m/>
    <m/>
    <n v="0"/>
    <n v="0"/>
    <m/>
    <m/>
    <n v="0"/>
    <n v="0"/>
    <m/>
    <m/>
    <n v="0"/>
    <n v="0"/>
    <m/>
    <m/>
    <n v="0"/>
    <n v="0"/>
    <x v="22"/>
    <x v="3"/>
    <s v="CoastTFLs"/>
    <x v="40"/>
  </r>
  <r>
    <n v="22"/>
    <n v="41"/>
    <m/>
    <m/>
    <n v="0"/>
    <n v="0"/>
    <m/>
    <m/>
    <n v="0"/>
    <n v="2864"/>
    <m/>
    <m/>
    <n v="0"/>
    <n v="1136"/>
    <m/>
    <m/>
    <n v="0"/>
    <n v="224"/>
    <m/>
    <m/>
    <n v="0"/>
    <n v="144"/>
    <m/>
    <m/>
    <n v="0"/>
    <n v="144"/>
    <m/>
    <m/>
    <n v="0"/>
    <n v="0"/>
    <m/>
    <m/>
    <n v="0"/>
    <n v="0"/>
    <x v="22"/>
    <x v="3"/>
    <s v="CoastTFLs"/>
    <x v="40"/>
  </r>
  <r>
    <n v="22"/>
    <n v="41"/>
    <m/>
    <m/>
    <n v="0"/>
    <n v="0"/>
    <m/>
    <m/>
    <n v="0"/>
    <n v="0"/>
    <m/>
    <m/>
    <n v="0"/>
    <n v="0"/>
    <m/>
    <m/>
    <n v="0"/>
    <n v="0"/>
    <m/>
    <m/>
    <n v="0"/>
    <n v="0"/>
    <m/>
    <m/>
    <n v="0"/>
    <n v="0"/>
    <m/>
    <m/>
    <n v="0"/>
    <n v="0"/>
    <m/>
    <m/>
    <n v="0"/>
    <n v="0"/>
    <x v="22"/>
    <x v="3"/>
    <s v="CoastTFLs"/>
    <x v="40"/>
  </r>
  <r>
    <n v="22"/>
    <n v="41"/>
    <m/>
    <m/>
    <n v="0"/>
    <n v="0"/>
    <m/>
    <m/>
    <n v="0"/>
    <n v="0"/>
    <m/>
    <m/>
    <n v="0"/>
    <n v="0"/>
    <m/>
    <m/>
    <n v="0"/>
    <n v="0"/>
    <m/>
    <m/>
    <n v="544"/>
    <n v="17504"/>
    <m/>
    <m/>
    <n v="1376"/>
    <n v="12720"/>
    <m/>
    <m/>
    <n v="0"/>
    <n v="4224"/>
    <m/>
    <m/>
    <n v="0"/>
    <n v="176"/>
    <x v="22"/>
    <x v="3"/>
    <s v="CoastTFLs"/>
    <x v="40"/>
  </r>
  <r>
    <n v="22"/>
    <n v="41"/>
    <m/>
    <m/>
    <n v="0"/>
    <n v="0"/>
    <m/>
    <m/>
    <n v="0"/>
    <n v="0"/>
    <m/>
    <m/>
    <n v="0"/>
    <n v="0"/>
    <m/>
    <m/>
    <n v="0"/>
    <n v="0"/>
    <m/>
    <m/>
    <n v="0"/>
    <n v="0"/>
    <m/>
    <m/>
    <n v="0"/>
    <n v="0"/>
    <m/>
    <m/>
    <n v="0"/>
    <n v="0"/>
    <m/>
    <m/>
    <n v="0"/>
    <n v="0"/>
    <x v="22"/>
    <x v="3"/>
    <s v="CoastTFLs"/>
    <x v="40"/>
  </r>
  <r>
    <n v="22"/>
    <n v="41"/>
    <m/>
    <m/>
    <n v="0"/>
    <n v="0"/>
    <m/>
    <m/>
    <n v="0"/>
    <n v="0"/>
    <m/>
    <m/>
    <n v="0"/>
    <n v="0"/>
    <m/>
    <m/>
    <n v="0"/>
    <n v="0"/>
    <m/>
    <m/>
    <n v="0"/>
    <n v="0"/>
    <m/>
    <m/>
    <n v="0"/>
    <n v="0"/>
    <m/>
    <m/>
    <n v="0"/>
    <n v="0"/>
    <m/>
    <m/>
    <n v="0"/>
    <n v="0"/>
    <x v="22"/>
    <x v="3"/>
    <s v="CoastTFLs"/>
    <x v="40"/>
  </r>
  <r>
    <n v="22"/>
    <n v="41"/>
    <m/>
    <m/>
    <n v="0"/>
    <n v="0"/>
    <m/>
    <m/>
    <n v="0"/>
    <n v="0"/>
    <m/>
    <m/>
    <n v="0"/>
    <n v="0"/>
    <m/>
    <m/>
    <n v="0"/>
    <n v="2768"/>
    <m/>
    <m/>
    <n v="0"/>
    <n v="0"/>
    <m/>
    <m/>
    <n v="0"/>
    <n v="0"/>
    <m/>
    <m/>
    <n v="0"/>
    <n v="0"/>
    <m/>
    <m/>
    <n v="0"/>
    <n v="0"/>
    <x v="22"/>
    <x v="3"/>
    <s v="CoastTFLs"/>
    <x v="40"/>
  </r>
  <r>
    <n v="22"/>
    <n v="41"/>
    <m/>
    <m/>
    <n v="0"/>
    <n v="0"/>
    <m/>
    <m/>
    <n v="0"/>
    <n v="0"/>
    <m/>
    <m/>
    <n v="0"/>
    <n v="2160"/>
    <m/>
    <m/>
    <n v="0"/>
    <n v="0"/>
    <m/>
    <m/>
    <n v="0"/>
    <n v="0"/>
    <m/>
    <m/>
    <n v="0"/>
    <n v="0"/>
    <m/>
    <m/>
    <n v="0"/>
    <n v="0"/>
    <m/>
    <m/>
    <n v="0"/>
    <n v="0"/>
    <x v="22"/>
    <x v="3"/>
    <s v="CoastTFLs"/>
    <x v="40"/>
  </r>
  <r>
    <n v="22"/>
    <n v="41"/>
    <m/>
    <m/>
    <n v="0"/>
    <n v="0"/>
    <m/>
    <m/>
    <n v="0"/>
    <n v="0"/>
    <m/>
    <m/>
    <n v="0"/>
    <n v="0"/>
    <m/>
    <m/>
    <n v="0"/>
    <n v="0"/>
    <m/>
    <m/>
    <n v="0"/>
    <n v="0"/>
    <m/>
    <m/>
    <n v="0"/>
    <n v="0"/>
    <m/>
    <m/>
    <n v="0"/>
    <n v="0"/>
    <m/>
    <m/>
    <n v="0"/>
    <n v="0"/>
    <x v="22"/>
    <x v="3"/>
    <s v="CoastTFLs"/>
    <x v="40"/>
  </r>
  <r>
    <n v="22"/>
    <n v="41"/>
    <m/>
    <m/>
    <n v="0"/>
    <n v="0"/>
    <m/>
    <m/>
    <n v="0"/>
    <n v="0"/>
    <m/>
    <m/>
    <n v="0"/>
    <n v="0"/>
    <m/>
    <m/>
    <n v="0"/>
    <n v="0"/>
    <m/>
    <m/>
    <n v="0"/>
    <n v="0"/>
    <m/>
    <m/>
    <n v="0"/>
    <n v="0"/>
    <m/>
    <m/>
    <n v="0"/>
    <n v="0"/>
    <m/>
    <m/>
    <n v="0"/>
    <n v="0"/>
    <x v="22"/>
    <x v="3"/>
    <s v="CoastTFLs"/>
    <x v="40"/>
  </r>
  <r>
    <n v="22"/>
    <n v="41"/>
    <m/>
    <m/>
    <n v="0"/>
    <n v="0"/>
    <m/>
    <m/>
    <n v="0"/>
    <n v="0"/>
    <m/>
    <m/>
    <n v="0"/>
    <n v="0"/>
    <m/>
    <m/>
    <n v="0"/>
    <n v="0"/>
    <m/>
    <m/>
    <n v="0"/>
    <n v="0"/>
    <m/>
    <m/>
    <n v="0"/>
    <n v="0"/>
    <m/>
    <m/>
    <n v="0"/>
    <n v="0"/>
    <m/>
    <m/>
    <n v="0"/>
    <n v="0"/>
    <x v="22"/>
    <x v="3"/>
    <s v="CoastTFLs"/>
    <x v="40"/>
  </r>
  <r>
    <n v="22"/>
    <n v="41"/>
    <m/>
    <m/>
    <n v="0"/>
    <n v="0"/>
    <m/>
    <m/>
    <n v="0"/>
    <n v="0"/>
    <m/>
    <m/>
    <n v="0"/>
    <n v="0"/>
    <m/>
    <m/>
    <n v="0"/>
    <n v="48"/>
    <m/>
    <m/>
    <n v="0"/>
    <n v="3728"/>
    <m/>
    <m/>
    <n v="0"/>
    <n v="0"/>
    <m/>
    <m/>
    <n v="0"/>
    <n v="0"/>
    <m/>
    <m/>
    <n v="0"/>
    <n v="0"/>
    <x v="22"/>
    <x v="3"/>
    <s v="CoastTFLs"/>
    <x v="40"/>
  </r>
  <r>
    <n v="22"/>
    <n v="41"/>
    <m/>
    <m/>
    <n v="0"/>
    <n v="0"/>
    <m/>
    <m/>
    <n v="0"/>
    <n v="0"/>
    <m/>
    <m/>
    <n v="0"/>
    <n v="0"/>
    <m/>
    <m/>
    <n v="0"/>
    <n v="0"/>
    <m/>
    <m/>
    <n v="0"/>
    <n v="0"/>
    <m/>
    <m/>
    <n v="0"/>
    <n v="0"/>
    <m/>
    <m/>
    <n v="0"/>
    <n v="0"/>
    <m/>
    <m/>
    <n v="0"/>
    <n v="0"/>
    <x v="22"/>
    <x v="3"/>
    <s v="CoastTFLs"/>
    <x v="40"/>
  </r>
  <r>
    <n v="22"/>
    <n v="41"/>
    <m/>
    <m/>
    <n v="0"/>
    <n v="0"/>
    <m/>
    <m/>
    <n v="0"/>
    <n v="0"/>
    <m/>
    <m/>
    <n v="0"/>
    <n v="0"/>
    <m/>
    <m/>
    <n v="0"/>
    <n v="0"/>
    <m/>
    <m/>
    <n v="0"/>
    <n v="0"/>
    <m/>
    <m/>
    <n v="0"/>
    <n v="0"/>
    <m/>
    <m/>
    <n v="0"/>
    <n v="0"/>
    <m/>
    <m/>
    <n v="0"/>
    <n v="0"/>
    <x v="22"/>
    <x v="3"/>
    <s v="CoastTFLs"/>
    <x v="40"/>
  </r>
  <r>
    <n v="22"/>
    <n v="41"/>
    <m/>
    <m/>
    <n v="0"/>
    <n v="0"/>
    <m/>
    <m/>
    <n v="0"/>
    <n v="0"/>
    <m/>
    <m/>
    <n v="0"/>
    <n v="0"/>
    <m/>
    <m/>
    <n v="0"/>
    <n v="0"/>
    <m/>
    <m/>
    <n v="0"/>
    <n v="0"/>
    <m/>
    <m/>
    <n v="0"/>
    <n v="0"/>
    <m/>
    <m/>
    <n v="0"/>
    <n v="0"/>
    <m/>
    <m/>
    <n v="0"/>
    <n v="0"/>
    <x v="22"/>
    <x v="3"/>
    <s v="CoastTFLs"/>
    <x v="40"/>
  </r>
  <r>
    <n v="22"/>
    <n v="41"/>
    <m/>
    <m/>
    <n v="0"/>
    <n v="0"/>
    <m/>
    <m/>
    <n v="0"/>
    <n v="4800"/>
    <m/>
    <m/>
    <n v="0"/>
    <n v="3888"/>
    <m/>
    <m/>
    <n v="0"/>
    <n v="6224"/>
    <m/>
    <m/>
    <n v="0"/>
    <n v="4416"/>
    <m/>
    <m/>
    <n v="16"/>
    <n v="3328"/>
    <m/>
    <m/>
    <n v="0"/>
    <n v="2432"/>
    <m/>
    <m/>
    <n v="16"/>
    <n v="288"/>
    <x v="22"/>
    <x v="3"/>
    <s v="CoastTFLs"/>
    <x v="40"/>
  </r>
  <r>
    <n v="23"/>
    <n v="1"/>
    <m/>
    <m/>
    <n v="322000"/>
    <n v="57051344"/>
    <m/>
    <m/>
    <n v="23584"/>
    <n v="47301056"/>
    <m/>
    <m/>
    <n v="39248"/>
    <n v="46417248"/>
    <m/>
    <m/>
    <n v="72416"/>
    <n v="45785648"/>
    <m/>
    <m/>
    <n v="65696"/>
    <n v="44375552"/>
    <m/>
    <m/>
    <n v="112720"/>
    <n v="43361296"/>
    <m/>
    <m/>
    <n v="36848"/>
    <n v="41953760"/>
    <m/>
    <m/>
    <n v="17472"/>
    <n v="41627792"/>
    <x v="23"/>
    <x v="0"/>
    <s v="100MileHouse"/>
    <x v="0"/>
  </r>
  <r>
    <n v="23"/>
    <n v="2"/>
    <m/>
    <m/>
    <n v="44288"/>
    <n v="7169728"/>
    <m/>
    <m/>
    <n v="8528"/>
    <n v="6994608"/>
    <m/>
    <m/>
    <n v="17696"/>
    <n v="6547552"/>
    <m/>
    <m/>
    <n v="36608"/>
    <n v="6300816"/>
    <m/>
    <m/>
    <n v="29856"/>
    <n v="5968832"/>
    <m/>
    <m/>
    <n v="35728"/>
    <n v="5690336"/>
    <m/>
    <m/>
    <n v="115520"/>
    <n v="4084528"/>
    <m/>
    <m/>
    <n v="96432"/>
    <n v="3408896"/>
    <x v="23"/>
    <x v="0"/>
    <s v="Arrow"/>
    <x v="1"/>
  </r>
  <r>
    <n v="23"/>
    <n v="3"/>
    <m/>
    <m/>
    <n v="0"/>
    <n v="0"/>
    <m/>
    <m/>
    <n v="0"/>
    <n v="0"/>
    <m/>
    <m/>
    <n v="0"/>
    <n v="0"/>
    <m/>
    <m/>
    <n v="0"/>
    <n v="0"/>
    <m/>
    <m/>
    <n v="0"/>
    <n v="0"/>
    <m/>
    <m/>
    <n v="0"/>
    <n v="0"/>
    <m/>
    <m/>
    <n v="0"/>
    <n v="0"/>
    <m/>
    <m/>
    <n v="0"/>
    <n v="0"/>
    <x v="23"/>
    <x v="1"/>
    <s v="Arrowsmith"/>
    <x v="2"/>
  </r>
  <r>
    <n v="23"/>
    <n v="4"/>
    <m/>
    <m/>
    <n v="130048"/>
    <n v="12846608"/>
    <m/>
    <m/>
    <n v="12992"/>
    <n v="12011760"/>
    <m/>
    <m/>
    <n v="22816"/>
    <n v="11188432"/>
    <m/>
    <m/>
    <n v="36288"/>
    <n v="10739680"/>
    <m/>
    <m/>
    <n v="56624"/>
    <n v="10072240"/>
    <m/>
    <m/>
    <n v="59136"/>
    <n v="9605776"/>
    <m/>
    <m/>
    <n v="378400"/>
    <n v="5626896"/>
    <m/>
    <m/>
    <n v="425264"/>
    <n v="3620736"/>
    <x v="23"/>
    <x v="0"/>
    <s v="Boundary"/>
    <x v="3"/>
  </r>
  <r>
    <n v="23"/>
    <n v="5"/>
    <m/>
    <m/>
    <n v="102416"/>
    <n v="11657456"/>
    <m/>
    <m/>
    <n v="8976"/>
    <n v="11097616"/>
    <m/>
    <m/>
    <n v="17472"/>
    <n v="10899488"/>
    <m/>
    <m/>
    <n v="27312"/>
    <n v="10632816"/>
    <m/>
    <m/>
    <n v="32896"/>
    <n v="10098688"/>
    <m/>
    <m/>
    <n v="23472"/>
    <n v="9656528"/>
    <m/>
    <m/>
    <n v="23920"/>
    <n v="8960256"/>
    <m/>
    <m/>
    <n v="23264"/>
    <n v="8371984"/>
    <x v="23"/>
    <x v="0"/>
    <s v="Bulkley"/>
    <x v="4"/>
  </r>
  <r>
    <n v="23"/>
    <n v="6"/>
    <m/>
    <m/>
    <n v="21024"/>
    <n v="949408"/>
    <m/>
    <m/>
    <n v="0"/>
    <n v="352"/>
    <m/>
    <m/>
    <n v="0"/>
    <n v="352"/>
    <m/>
    <m/>
    <n v="0"/>
    <n v="352"/>
    <m/>
    <m/>
    <n v="0"/>
    <n v="352"/>
    <m/>
    <m/>
    <n v="144"/>
    <n v="18448"/>
    <m/>
    <m/>
    <n v="17232"/>
    <n v="291408"/>
    <m/>
    <m/>
    <n v="119472"/>
    <n v="917440"/>
    <x v="23"/>
    <x v="1"/>
    <s v="Cassiar"/>
    <x v="5"/>
  </r>
  <r>
    <n v="23"/>
    <n v="7"/>
    <m/>
    <m/>
    <n v="13424"/>
    <n v="495552"/>
    <m/>
    <m/>
    <n v="2944"/>
    <n v="485776"/>
    <m/>
    <m/>
    <n v="8768"/>
    <n v="481056"/>
    <m/>
    <m/>
    <n v="14368"/>
    <n v="413264"/>
    <m/>
    <m/>
    <n v="7120"/>
    <n v="417584"/>
    <m/>
    <m/>
    <n v="11952"/>
    <n v="420048"/>
    <m/>
    <m/>
    <n v="36000"/>
    <n v="265088"/>
    <m/>
    <m/>
    <n v="22848"/>
    <n v="220624"/>
    <x v="23"/>
    <x v="1"/>
    <s v="Cranberry"/>
    <x v="6"/>
  </r>
  <r>
    <n v="23"/>
    <n v="8"/>
    <m/>
    <m/>
    <n v="272848"/>
    <n v="26375152"/>
    <m/>
    <m/>
    <n v="36160"/>
    <n v="23461424"/>
    <m/>
    <m/>
    <n v="67520"/>
    <n v="22425696"/>
    <m/>
    <m/>
    <n v="108960"/>
    <n v="21361408"/>
    <m/>
    <m/>
    <n v="190320"/>
    <n v="19788816"/>
    <m/>
    <m/>
    <n v="215616"/>
    <n v="17497280"/>
    <m/>
    <m/>
    <n v="768928"/>
    <n v="11419568"/>
    <m/>
    <m/>
    <n v="453840"/>
    <n v="7318640"/>
    <x v="23"/>
    <x v="0"/>
    <s v="Cranbrook"/>
    <x v="7"/>
  </r>
  <r>
    <n v="23"/>
    <n v="9"/>
    <m/>
    <m/>
    <n v="148624"/>
    <n v="9876464"/>
    <m/>
    <m/>
    <n v="31520"/>
    <n v="25849360"/>
    <m/>
    <m/>
    <n v="53312"/>
    <n v="25074544"/>
    <m/>
    <m/>
    <n v="55904"/>
    <n v="24445664"/>
    <m/>
    <m/>
    <n v="81808"/>
    <n v="22992528"/>
    <m/>
    <m/>
    <n v="57824"/>
    <n v="22292272"/>
    <m/>
    <m/>
    <n v="17200"/>
    <n v="20879328"/>
    <m/>
    <m/>
    <n v="105120"/>
    <n v="17727648"/>
    <x v="23"/>
    <x v="0"/>
    <s v="DawsonCreek"/>
    <x v="8"/>
  </r>
  <r>
    <n v="23"/>
    <n v="10"/>
    <m/>
    <m/>
    <n v="0"/>
    <n v="0"/>
    <m/>
    <m/>
    <n v="0"/>
    <n v="0"/>
    <m/>
    <m/>
    <n v="0"/>
    <n v="0"/>
    <m/>
    <m/>
    <n v="0"/>
    <n v="0"/>
    <m/>
    <m/>
    <n v="0"/>
    <n v="0"/>
    <m/>
    <m/>
    <n v="112"/>
    <n v="10016"/>
    <m/>
    <m/>
    <n v="3168"/>
    <n v="90992"/>
    <m/>
    <m/>
    <n v="33984"/>
    <n v="1190256"/>
    <x v="23"/>
    <x v="1"/>
    <s v="FortNelson"/>
    <x v="9"/>
  </r>
  <r>
    <n v="23"/>
    <n v="11"/>
    <m/>
    <m/>
    <n v="6160"/>
    <n v="232864"/>
    <m/>
    <m/>
    <n v="2448"/>
    <n v="502144"/>
    <m/>
    <m/>
    <n v="2672"/>
    <n v="481728"/>
    <m/>
    <m/>
    <n v="4624"/>
    <n v="486624"/>
    <m/>
    <m/>
    <n v="3952"/>
    <n v="467168"/>
    <m/>
    <m/>
    <n v="4704"/>
    <n v="451888"/>
    <m/>
    <m/>
    <n v="9136"/>
    <n v="364416"/>
    <m/>
    <m/>
    <n v="3264"/>
    <n v="266256"/>
    <x v="23"/>
    <x v="1"/>
    <s v="Fraser"/>
    <x v="10"/>
  </r>
  <r>
    <n v="23"/>
    <n v="12"/>
    <m/>
    <m/>
    <n v="717872"/>
    <n v="102531072"/>
    <m/>
    <m/>
    <n v="30976"/>
    <n v="97978032"/>
    <m/>
    <m/>
    <n v="83408"/>
    <n v="91846016"/>
    <m/>
    <m/>
    <n v="107712"/>
    <n v="90916672"/>
    <m/>
    <m/>
    <n v="203600"/>
    <n v="82351664"/>
    <m/>
    <m/>
    <n v="121904"/>
    <n v="81701376"/>
    <m/>
    <m/>
    <n v="35296"/>
    <n v="80164064"/>
    <m/>
    <m/>
    <n v="27792"/>
    <n v="79049520"/>
    <x v="23"/>
    <x v="0"/>
    <s v="FtStJames"/>
    <x v="11"/>
  </r>
  <r>
    <n v="23"/>
    <n v="13"/>
    <m/>
    <m/>
    <n v="38080"/>
    <n v="2723184"/>
    <m/>
    <m/>
    <n v="54224"/>
    <n v="14704592"/>
    <m/>
    <m/>
    <n v="90448"/>
    <n v="14727904"/>
    <m/>
    <m/>
    <n v="166432"/>
    <n v="20604368"/>
    <m/>
    <m/>
    <n v="287296"/>
    <n v="25708448"/>
    <m/>
    <m/>
    <n v="231680"/>
    <n v="28286480"/>
    <m/>
    <m/>
    <n v="153440"/>
    <n v="16180320"/>
    <m/>
    <m/>
    <n v="157424"/>
    <n v="19313280"/>
    <x v="23"/>
    <x v="1"/>
    <s v="FtStJohn"/>
    <x v="12"/>
  </r>
  <r>
    <n v="23"/>
    <n v="14"/>
    <m/>
    <m/>
    <n v="33856"/>
    <n v="4368160"/>
    <m/>
    <m/>
    <n v="6704"/>
    <n v="4137568"/>
    <m/>
    <m/>
    <n v="13104"/>
    <n v="3863472"/>
    <m/>
    <m/>
    <n v="24848"/>
    <n v="3603120"/>
    <m/>
    <m/>
    <n v="30624"/>
    <n v="3358416"/>
    <m/>
    <m/>
    <n v="36496"/>
    <n v="3223840"/>
    <m/>
    <m/>
    <n v="67248"/>
    <n v="2018416"/>
    <m/>
    <m/>
    <n v="61648"/>
    <n v="1557888"/>
    <x v="23"/>
    <x v="0"/>
    <s v="Golden"/>
    <x v="13"/>
  </r>
  <r>
    <n v="23"/>
    <n v="15"/>
    <m/>
    <m/>
    <n v="92384"/>
    <n v="9783552"/>
    <m/>
    <m/>
    <n v="19424"/>
    <n v="8829760"/>
    <m/>
    <m/>
    <n v="34112"/>
    <n v="8177744"/>
    <m/>
    <m/>
    <n v="35808"/>
    <n v="7643072"/>
    <m/>
    <m/>
    <n v="53664"/>
    <n v="7265088"/>
    <m/>
    <m/>
    <n v="71936"/>
    <n v="6542912"/>
    <m/>
    <m/>
    <n v="145840"/>
    <n v="5136800"/>
    <m/>
    <m/>
    <n v="163312"/>
    <n v="3587056"/>
    <x v="23"/>
    <x v="0"/>
    <s v="Invermere"/>
    <x v="14"/>
  </r>
  <r>
    <n v="23"/>
    <n v="16"/>
    <m/>
    <m/>
    <n v="496"/>
    <n v="24960"/>
    <m/>
    <m/>
    <n v="20688"/>
    <n v="256576"/>
    <m/>
    <m/>
    <n v="13888"/>
    <n v="280656"/>
    <m/>
    <m/>
    <n v="19552"/>
    <n v="222496"/>
    <m/>
    <m/>
    <n v="13456"/>
    <n v="296496"/>
    <m/>
    <m/>
    <n v="24352"/>
    <n v="295808"/>
    <m/>
    <m/>
    <n v="9280"/>
    <n v="179728"/>
    <m/>
    <m/>
    <n v="13216"/>
    <n v="191040"/>
    <x v="23"/>
    <x v="1"/>
    <s v="Kalum"/>
    <x v="15"/>
  </r>
  <r>
    <n v="23"/>
    <n v="17"/>
    <m/>
    <m/>
    <n v="384016"/>
    <n v="53024416"/>
    <m/>
    <m/>
    <n v="47200"/>
    <n v="46835088"/>
    <m/>
    <m/>
    <n v="56848"/>
    <n v="45662240"/>
    <m/>
    <m/>
    <n v="86928"/>
    <n v="43853088"/>
    <m/>
    <m/>
    <n v="130912"/>
    <n v="40810560"/>
    <m/>
    <m/>
    <n v="213648"/>
    <n v="38110560"/>
    <m/>
    <m/>
    <n v="288080"/>
    <n v="31763248"/>
    <m/>
    <m/>
    <n v="171280"/>
    <n v="29797040"/>
    <x v="23"/>
    <x v="0"/>
    <s v="Kamloops"/>
    <x v="16"/>
  </r>
  <r>
    <n v="23"/>
    <n v="18"/>
    <m/>
    <m/>
    <n v="0"/>
    <n v="0"/>
    <m/>
    <m/>
    <n v="0"/>
    <n v="0"/>
    <m/>
    <m/>
    <n v="0"/>
    <n v="0"/>
    <m/>
    <m/>
    <n v="0"/>
    <n v="16"/>
    <m/>
    <m/>
    <n v="0"/>
    <n v="32"/>
    <m/>
    <m/>
    <n v="0"/>
    <n v="0"/>
    <m/>
    <m/>
    <n v="0"/>
    <n v="0"/>
    <m/>
    <m/>
    <n v="0"/>
    <n v="16"/>
    <x v="23"/>
    <x v="1"/>
    <s v="Kingcome"/>
    <x v="17"/>
  </r>
  <r>
    <n v="23"/>
    <n v="19"/>
    <m/>
    <m/>
    <n v="74192"/>
    <n v="2241440"/>
    <m/>
    <m/>
    <n v="18112"/>
    <n v="2446384"/>
    <m/>
    <m/>
    <n v="19264"/>
    <n v="2369136"/>
    <m/>
    <m/>
    <n v="28400"/>
    <n v="2288448"/>
    <m/>
    <m/>
    <n v="31264"/>
    <n v="2181904"/>
    <m/>
    <m/>
    <n v="33488"/>
    <n v="2143680"/>
    <m/>
    <m/>
    <n v="42080"/>
    <n v="1654960"/>
    <m/>
    <m/>
    <n v="56816"/>
    <n v="1633600"/>
    <x v="23"/>
    <x v="1"/>
    <s v="Kispiox"/>
    <x v="18"/>
  </r>
  <r>
    <n v="23"/>
    <n v="20"/>
    <m/>
    <m/>
    <n v="109296"/>
    <n v="11228720"/>
    <m/>
    <m/>
    <n v="17312"/>
    <n v="10702272"/>
    <m/>
    <m/>
    <n v="23776"/>
    <n v="10085232"/>
    <m/>
    <m/>
    <n v="50240"/>
    <n v="9502256"/>
    <m/>
    <m/>
    <n v="62496"/>
    <n v="8953200"/>
    <m/>
    <m/>
    <n v="71632"/>
    <n v="8152720"/>
    <m/>
    <m/>
    <n v="210560"/>
    <n v="4607936"/>
    <m/>
    <m/>
    <n v="143648"/>
    <n v="3606080"/>
    <x v="23"/>
    <x v="0"/>
    <s v="KootenayLake"/>
    <x v="19"/>
  </r>
  <r>
    <n v="23"/>
    <n v="21"/>
    <m/>
    <m/>
    <n v="352416"/>
    <n v="65055296"/>
    <m/>
    <m/>
    <n v="16768"/>
    <n v="60224368"/>
    <m/>
    <m/>
    <n v="25600"/>
    <n v="58399168"/>
    <m/>
    <m/>
    <n v="17376"/>
    <n v="57393968"/>
    <m/>
    <m/>
    <n v="52368"/>
    <n v="53862928"/>
    <m/>
    <m/>
    <n v="40048"/>
    <n v="54201760"/>
    <m/>
    <m/>
    <n v="4144"/>
    <n v="54510336"/>
    <m/>
    <m/>
    <n v="6368"/>
    <n v="54146464"/>
    <x v="23"/>
    <x v="0"/>
    <s v="Lakes"/>
    <x v="20"/>
  </r>
  <r>
    <n v="23"/>
    <n v="22"/>
    <m/>
    <m/>
    <n v="136752"/>
    <n v="13527808"/>
    <m/>
    <m/>
    <n v="20400"/>
    <n v="15858208"/>
    <m/>
    <m/>
    <n v="19968"/>
    <n v="15937616"/>
    <m/>
    <m/>
    <n v="26592"/>
    <n v="15553824"/>
    <m/>
    <m/>
    <n v="71664"/>
    <n v="14120896"/>
    <m/>
    <m/>
    <n v="115952"/>
    <n v="12308336"/>
    <m/>
    <m/>
    <n v="164112"/>
    <n v="8696080"/>
    <m/>
    <m/>
    <n v="100320"/>
    <n v="6193584"/>
    <x v="23"/>
    <x v="0"/>
    <s v="Lillooet"/>
    <x v="21"/>
  </r>
  <r>
    <n v="23"/>
    <n v="23"/>
    <m/>
    <m/>
    <n v="954512"/>
    <n v="73067200"/>
    <m/>
    <m/>
    <n v="79248"/>
    <n v="91017808"/>
    <m/>
    <m/>
    <n v="171600"/>
    <n v="87606576"/>
    <m/>
    <m/>
    <n v="236096"/>
    <n v="85849568"/>
    <m/>
    <m/>
    <n v="286368"/>
    <n v="79585936"/>
    <m/>
    <m/>
    <n v="130016"/>
    <n v="83643040"/>
    <m/>
    <m/>
    <n v="35792"/>
    <n v="86708464"/>
    <m/>
    <m/>
    <n v="68400"/>
    <n v="78860608"/>
    <x v="23"/>
    <x v="0"/>
    <s v="Mackenzie"/>
    <x v="22"/>
  </r>
  <r>
    <n v="23"/>
    <n v="24"/>
    <m/>
    <m/>
    <n v="504976"/>
    <n v="60227072"/>
    <m/>
    <m/>
    <n v="32384"/>
    <n v="52302032"/>
    <m/>
    <m/>
    <n v="50560"/>
    <n v="50651792"/>
    <m/>
    <m/>
    <n v="69888"/>
    <n v="49054448"/>
    <m/>
    <m/>
    <n v="136640"/>
    <n v="43425232"/>
    <m/>
    <m/>
    <n v="193696"/>
    <n v="37437056"/>
    <m/>
    <m/>
    <n v="557296"/>
    <n v="28822752"/>
    <m/>
    <m/>
    <n v="205824"/>
    <n v="19650672"/>
    <x v="23"/>
    <x v="0"/>
    <s v="Merritt"/>
    <x v="23"/>
  </r>
  <r>
    <n v="23"/>
    <n v="25"/>
    <m/>
    <m/>
    <n v="0"/>
    <n v="0"/>
    <m/>
    <m/>
    <n v="624"/>
    <n v="46992"/>
    <m/>
    <m/>
    <n v="528"/>
    <n v="47504"/>
    <m/>
    <m/>
    <n v="3856"/>
    <n v="82800"/>
    <m/>
    <m/>
    <n v="3664"/>
    <n v="110288"/>
    <m/>
    <m/>
    <n v="2896"/>
    <n v="76672"/>
    <m/>
    <m/>
    <n v="1376"/>
    <n v="28576"/>
    <m/>
    <m/>
    <n v="2144"/>
    <n v="35248"/>
    <x v="23"/>
    <x v="1"/>
    <s v="MidCoast"/>
    <x v="24"/>
  </r>
  <r>
    <n v="23"/>
    <n v="26"/>
    <m/>
    <m/>
    <n v="395424"/>
    <n v="50207904"/>
    <m/>
    <m/>
    <n v="17168"/>
    <n v="46742800"/>
    <m/>
    <m/>
    <n v="43088"/>
    <n v="44698032"/>
    <m/>
    <m/>
    <n v="73072"/>
    <n v="42388208"/>
    <m/>
    <m/>
    <n v="59296"/>
    <n v="40268576"/>
    <m/>
    <m/>
    <n v="49744"/>
    <n v="37679568"/>
    <m/>
    <m/>
    <n v="22368"/>
    <n v="36425584"/>
    <m/>
    <m/>
    <n v="19584"/>
    <n v="35611104"/>
    <x v="23"/>
    <x v="0"/>
    <s v="Morice"/>
    <x v="25"/>
  </r>
  <r>
    <n v="23"/>
    <n v="27"/>
    <m/>
    <m/>
    <n v="49248"/>
    <n v="996112"/>
    <m/>
    <m/>
    <n v="5568"/>
    <n v="666512"/>
    <m/>
    <m/>
    <n v="13008"/>
    <n v="669728"/>
    <m/>
    <m/>
    <n v="19552"/>
    <n v="625760"/>
    <m/>
    <m/>
    <n v="18032"/>
    <n v="586144"/>
    <m/>
    <m/>
    <n v="33136"/>
    <n v="696672"/>
    <m/>
    <m/>
    <n v="46832"/>
    <n v="362928"/>
    <m/>
    <m/>
    <n v="50784"/>
    <n v="323040"/>
    <x v="23"/>
    <x v="1"/>
    <s v="Nass"/>
    <x v="26"/>
  </r>
  <r>
    <n v="23"/>
    <n v="28"/>
    <m/>
    <m/>
    <n v="0"/>
    <n v="0"/>
    <m/>
    <m/>
    <n v="0"/>
    <n v="0"/>
    <m/>
    <m/>
    <n v="0"/>
    <n v="0"/>
    <m/>
    <m/>
    <n v="0"/>
    <n v="0"/>
    <m/>
    <m/>
    <n v="0"/>
    <n v="0"/>
    <m/>
    <m/>
    <n v="0"/>
    <n v="0"/>
    <m/>
    <m/>
    <n v="0"/>
    <n v="0"/>
    <m/>
    <m/>
    <n v="0"/>
    <n v="0"/>
    <x v="23"/>
    <x v="1"/>
    <s v="NorthCoast"/>
    <x v="27"/>
  </r>
  <r>
    <n v="23"/>
    <n v="29"/>
    <m/>
    <m/>
    <n v="500848"/>
    <n v="50782624"/>
    <m/>
    <m/>
    <n v="56768"/>
    <n v="44628992"/>
    <m/>
    <m/>
    <n v="75856"/>
    <n v="42420928"/>
    <m/>
    <m/>
    <n v="106992"/>
    <n v="40623584"/>
    <m/>
    <m/>
    <n v="176736"/>
    <n v="35861648"/>
    <m/>
    <m/>
    <n v="221312"/>
    <n v="32154016"/>
    <m/>
    <m/>
    <n v="662560"/>
    <n v="21716864"/>
    <m/>
    <m/>
    <n v="546544"/>
    <n v="14863776"/>
    <x v="23"/>
    <x v="0"/>
    <s v="Okanagan"/>
    <x v="28"/>
  </r>
  <r>
    <n v="23"/>
    <n v="30"/>
    <m/>
    <m/>
    <n v="380976"/>
    <n v="73595312"/>
    <m/>
    <m/>
    <n v="28128"/>
    <n v="60312240"/>
    <m/>
    <m/>
    <n v="40976"/>
    <n v="56456432"/>
    <m/>
    <m/>
    <n v="69600"/>
    <n v="54628528"/>
    <m/>
    <m/>
    <n v="130640"/>
    <n v="50057808"/>
    <m/>
    <m/>
    <n v="125760"/>
    <n v="49463248"/>
    <m/>
    <m/>
    <n v="18960"/>
    <n v="49625536"/>
    <m/>
    <m/>
    <n v="15984"/>
    <n v="49242112"/>
    <x v="23"/>
    <x v="0"/>
    <s v="PrinceGeorge"/>
    <x v="29"/>
  </r>
  <r>
    <n v="23"/>
    <n v="31"/>
    <m/>
    <m/>
    <n v="0"/>
    <n v="0"/>
    <m/>
    <m/>
    <n v="0"/>
    <n v="0"/>
    <m/>
    <m/>
    <n v="0"/>
    <n v="0"/>
    <m/>
    <m/>
    <n v="0"/>
    <n v="0"/>
    <m/>
    <m/>
    <n v="0"/>
    <n v="0"/>
    <m/>
    <m/>
    <n v="0"/>
    <n v="0"/>
    <m/>
    <m/>
    <n v="0"/>
    <n v="0"/>
    <m/>
    <m/>
    <n v="0"/>
    <n v="0"/>
    <x v="23"/>
    <x v="1"/>
    <s v="QueenCharlotte"/>
    <x v="30"/>
  </r>
  <r>
    <n v="23"/>
    <n v="32"/>
    <m/>
    <m/>
    <n v="420416"/>
    <n v="106692304"/>
    <m/>
    <m/>
    <n v="13328"/>
    <n v="92142368"/>
    <m/>
    <m/>
    <n v="11008"/>
    <n v="91501568"/>
    <m/>
    <m/>
    <n v="17072"/>
    <n v="91528688"/>
    <m/>
    <m/>
    <n v="37360"/>
    <n v="90029408"/>
    <m/>
    <m/>
    <n v="46784"/>
    <n v="90131888"/>
    <m/>
    <m/>
    <n v="2016"/>
    <n v="89763584"/>
    <m/>
    <m/>
    <n v="2384"/>
    <n v="89690192"/>
    <x v="23"/>
    <x v="0"/>
    <s v="Quesnel"/>
    <x v="31"/>
  </r>
  <r>
    <n v="23"/>
    <n v="33"/>
    <m/>
    <m/>
    <n v="5312"/>
    <n v="130096"/>
    <m/>
    <m/>
    <n v="1152"/>
    <n v="157456"/>
    <m/>
    <m/>
    <n v="944"/>
    <n v="146240"/>
    <m/>
    <m/>
    <n v="1792"/>
    <n v="141168"/>
    <m/>
    <m/>
    <n v="1184"/>
    <n v="127392"/>
    <m/>
    <m/>
    <n v="3552"/>
    <n v="122720"/>
    <m/>
    <m/>
    <n v="2592"/>
    <n v="42832"/>
    <m/>
    <m/>
    <n v="2992"/>
    <n v="34592"/>
    <x v="23"/>
    <x v="1"/>
    <s v="Revelstoke"/>
    <x v="32"/>
  </r>
  <r>
    <n v="23"/>
    <n v="34"/>
    <m/>
    <m/>
    <n v="50928"/>
    <n v="5622800"/>
    <m/>
    <m/>
    <n v="6880"/>
    <n v="5048048"/>
    <m/>
    <m/>
    <n v="10080"/>
    <n v="4824480"/>
    <m/>
    <m/>
    <n v="23344"/>
    <n v="4608096"/>
    <m/>
    <m/>
    <n v="22064"/>
    <n v="4255392"/>
    <m/>
    <m/>
    <n v="34688"/>
    <n v="3904496"/>
    <m/>
    <m/>
    <n v="16624"/>
    <n v="3052192"/>
    <m/>
    <m/>
    <n v="4512"/>
    <n v="3237008"/>
    <x v="23"/>
    <x v="0"/>
    <s v="RobsonValley"/>
    <x v="33"/>
  </r>
  <r>
    <n v="23"/>
    <n v="35"/>
    <m/>
    <m/>
    <n v="224"/>
    <n v="60576"/>
    <m/>
    <m/>
    <n v="1632"/>
    <n v="515504"/>
    <m/>
    <m/>
    <n v="5296"/>
    <n v="550512"/>
    <m/>
    <m/>
    <n v="6208"/>
    <n v="547872"/>
    <m/>
    <m/>
    <n v="5712"/>
    <n v="504336"/>
    <m/>
    <m/>
    <n v="7008"/>
    <n v="490560"/>
    <m/>
    <m/>
    <n v="6000"/>
    <n v="373008"/>
    <m/>
    <m/>
    <n v="3504"/>
    <n v="344352"/>
    <x v="23"/>
    <x v="1"/>
    <s v="Soo"/>
    <x v="34"/>
  </r>
  <r>
    <n v="23"/>
    <n v="36"/>
    <m/>
    <m/>
    <n v="0"/>
    <n v="0"/>
    <m/>
    <m/>
    <n v="0"/>
    <n v="0"/>
    <m/>
    <m/>
    <n v="0"/>
    <n v="0"/>
    <m/>
    <m/>
    <n v="0"/>
    <n v="96"/>
    <m/>
    <m/>
    <n v="0"/>
    <n v="80"/>
    <m/>
    <m/>
    <n v="208"/>
    <n v="816"/>
    <m/>
    <m/>
    <n v="16"/>
    <n v="176"/>
    <m/>
    <m/>
    <n v="32"/>
    <n v="160"/>
    <x v="23"/>
    <x v="1"/>
    <s v="Strathcona"/>
    <x v="35"/>
  </r>
  <r>
    <n v="23"/>
    <n v="37"/>
    <m/>
    <m/>
    <n v="0"/>
    <n v="0"/>
    <m/>
    <m/>
    <n v="48"/>
    <n v="16576"/>
    <m/>
    <m/>
    <n v="432"/>
    <n v="20560"/>
    <m/>
    <m/>
    <n v="5296"/>
    <n v="71488"/>
    <m/>
    <m/>
    <n v="8064"/>
    <n v="98944"/>
    <m/>
    <m/>
    <n v="7696"/>
    <n v="63552"/>
    <m/>
    <m/>
    <n v="5328"/>
    <n v="43056"/>
    <m/>
    <m/>
    <n v="13808"/>
    <n v="62768"/>
    <x v="23"/>
    <x v="1"/>
    <s v="SunshineCoast"/>
    <x v="36"/>
  </r>
  <r>
    <n v="23"/>
    <n v="38"/>
    <m/>
    <m/>
    <n v="365904"/>
    <n v="93291040"/>
    <m/>
    <m/>
    <n v="7744"/>
    <n v="79411808"/>
    <m/>
    <m/>
    <n v="5456"/>
    <n v="75589312"/>
    <m/>
    <m/>
    <n v="23472"/>
    <n v="74971232"/>
    <m/>
    <m/>
    <n v="36688"/>
    <n v="70952432"/>
    <m/>
    <m/>
    <n v="32096"/>
    <n v="71255216"/>
    <m/>
    <m/>
    <n v="2240"/>
    <n v="71643984"/>
    <m/>
    <m/>
    <n v="2096"/>
    <n v="71353504"/>
    <x v="23"/>
    <x v="0"/>
    <s v="Vanderhoof"/>
    <x v="37"/>
  </r>
  <r>
    <n v="23"/>
    <n v="39"/>
    <m/>
    <m/>
    <n v="822704"/>
    <n v="133245776"/>
    <m/>
    <m/>
    <n v="43552"/>
    <n v="114316800"/>
    <m/>
    <m/>
    <n v="44352"/>
    <n v="111807296"/>
    <m/>
    <m/>
    <n v="66416"/>
    <n v="112253952"/>
    <m/>
    <m/>
    <n v="135120"/>
    <n v="97354352"/>
    <m/>
    <m/>
    <n v="263072"/>
    <n v="93722192"/>
    <m/>
    <m/>
    <n v="198592"/>
    <n v="88336576"/>
    <m/>
    <m/>
    <n v="182304"/>
    <n v="87359280"/>
    <x v="23"/>
    <x v="0"/>
    <s v="WilliamsLake"/>
    <x v="38"/>
  </r>
  <r>
    <n v="23"/>
    <n v="40"/>
    <m/>
    <m/>
    <n v="2336"/>
    <n v="1772080"/>
    <m/>
    <m/>
    <n v="16"/>
    <n v="1665088"/>
    <m/>
    <m/>
    <n v="0"/>
    <n v="1582896"/>
    <m/>
    <m/>
    <n v="64"/>
    <n v="1563216"/>
    <m/>
    <m/>
    <n v="352"/>
    <n v="1521872"/>
    <m/>
    <m/>
    <n v="2336"/>
    <n v="1563696"/>
    <m/>
    <m/>
    <n v="48"/>
    <n v="1554480"/>
    <m/>
    <m/>
    <n v="16"/>
    <n v="1451104"/>
    <x v="23"/>
    <x v="2"/>
    <s v="InteriorTFLs"/>
    <x v="39"/>
  </r>
  <r>
    <n v="23"/>
    <n v="40"/>
    <m/>
    <m/>
    <n v="39888"/>
    <n v="15708864"/>
    <m/>
    <m/>
    <n v="4032"/>
    <n v="15233808"/>
    <m/>
    <m/>
    <n v="8176"/>
    <n v="14666576"/>
    <m/>
    <m/>
    <n v="15504"/>
    <n v="14224912"/>
    <m/>
    <m/>
    <n v="26576"/>
    <n v="13450384"/>
    <m/>
    <m/>
    <n v="17776"/>
    <n v="13546208"/>
    <m/>
    <m/>
    <n v="64"/>
    <n v="13301440"/>
    <m/>
    <m/>
    <n v="16"/>
    <n v="12973840"/>
    <x v="23"/>
    <x v="2"/>
    <s v="InteriorTFLs"/>
    <x v="39"/>
  </r>
  <r>
    <n v="23"/>
    <n v="40"/>
    <m/>
    <m/>
    <n v="11872"/>
    <n v="3616208"/>
    <m/>
    <m/>
    <n v="608"/>
    <n v="3446576"/>
    <m/>
    <m/>
    <n v="1840"/>
    <n v="3226032"/>
    <m/>
    <m/>
    <n v="2064"/>
    <n v="3175824"/>
    <m/>
    <m/>
    <n v="1968"/>
    <n v="2811632"/>
    <m/>
    <m/>
    <n v="1200"/>
    <n v="2907712"/>
    <m/>
    <m/>
    <n v="112"/>
    <n v="2899008"/>
    <m/>
    <m/>
    <n v="16"/>
    <n v="2816768"/>
    <x v="23"/>
    <x v="2"/>
    <s v="InteriorTFLs"/>
    <x v="39"/>
  </r>
  <r>
    <n v="23"/>
    <n v="40"/>
    <m/>
    <m/>
    <n v="8352"/>
    <n v="3384128"/>
    <m/>
    <m/>
    <n v="160"/>
    <n v="3058096"/>
    <m/>
    <m/>
    <n v="608"/>
    <n v="2888336"/>
    <m/>
    <m/>
    <n v="608"/>
    <n v="2840064"/>
    <m/>
    <m/>
    <n v="3856"/>
    <n v="2647520"/>
    <m/>
    <m/>
    <n v="1184"/>
    <n v="2604848"/>
    <m/>
    <m/>
    <n v="336"/>
    <n v="2573056"/>
    <m/>
    <m/>
    <n v="32"/>
    <n v="2489632"/>
    <x v="23"/>
    <x v="2"/>
    <s v="InteriorTFLs"/>
    <x v="39"/>
  </r>
  <r>
    <n v="23"/>
    <n v="40"/>
    <m/>
    <m/>
    <n v="0"/>
    <n v="48"/>
    <m/>
    <m/>
    <n v="64"/>
    <n v="1152"/>
    <m/>
    <m/>
    <n v="16"/>
    <n v="944"/>
    <m/>
    <m/>
    <n v="80"/>
    <n v="1376"/>
    <m/>
    <m/>
    <n v="16"/>
    <n v="1104"/>
    <m/>
    <m/>
    <n v="80"/>
    <n v="1568"/>
    <m/>
    <m/>
    <n v="48"/>
    <n v="448"/>
    <m/>
    <m/>
    <n v="112"/>
    <n v="368"/>
    <x v="23"/>
    <x v="2"/>
    <s v="InteriorTFLs"/>
    <x v="39"/>
  </r>
  <r>
    <n v="23"/>
    <n v="40"/>
    <m/>
    <m/>
    <n v="16208"/>
    <n v="2581936"/>
    <m/>
    <m/>
    <n v="512"/>
    <n v="2381600"/>
    <m/>
    <m/>
    <n v="1600"/>
    <n v="2152624"/>
    <m/>
    <m/>
    <n v="4400"/>
    <n v="2000592"/>
    <m/>
    <m/>
    <n v="2240"/>
    <n v="1822976"/>
    <m/>
    <m/>
    <n v="6128"/>
    <n v="1795024"/>
    <m/>
    <m/>
    <n v="4256"/>
    <n v="1559280"/>
    <m/>
    <m/>
    <n v="144"/>
    <n v="1453056"/>
    <x v="23"/>
    <x v="2"/>
    <s v="InteriorTFLs"/>
    <x v="39"/>
  </r>
  <r>
    <n v="23"/>
    <n v="40"/>
    <m/>
    <m/>
    <n v="816"/>
    <n v="2640"/>
    <m/>
    <m/>
    <n v="320"/>
    <n v="33440"/>
    <m/>
    <m/>
    <n v="3168"/>
    <n v="28432"/>
    <m/>
    <m/>
    <n v="224"/>
    <n v="28208"/>
    <m/>
    <m/>
    <n v="3088"/>
    <n v="34656"/>
    <m/>
    <m/>
    <n v="2912"/>
    <n v="31312"/>
    <m/>
    <m/>
    <n v="208"/>
    <n v="8752"/>
    <m/>
    <m/>
    <n v="208"/>
    <n v="4800"/>
    <x v="23"/>
    <x v="2"/>
    <s v="InteriorTFLs"/>
    <x v="39"/>
  </r>
  <r>
    <n v="23"/>
    <n v="40"/>
    <m/>
    <m/>
    <n v="0"/>
    <n v="0"/>
    <m/>
    <m/>
    <n v="1168"/>
    <n v="38928"/>
    <m/>
    <m/>
    <n v="1728"/>
    <n v="43856"/>
    <m/>
    <m/>
    <n v="720"/>
    <n v="40368"/>
    <m/>
    <m/>
    <n v="336"/>
    <n v="82336"/>
    <m/>
    <m/>
    <n v="1504"/>
    <n v="52112"/>
    <m/>
    <m/>
    <n v="2816"/>
    <n v="39888"/>
    <m/>
    <m/>
    <n v="288"/>
    <n v="43424"/>
    <x v="23"/>
    <x v="2"/>
    <s v="InteriorTFLs"/>
    <x v="39"/>
  </r>
  <r>
    <n v="23"/>
    <n v="40"/>
    <m/>
    <m/>
    <n v="6320"/>
    <n v="1347088"/>
    <m/>
    <m/>
    <n v="1488"/>
    <n v="1059488"/>
    <m/>
    <m/>
    <n v="3296"/>
    <n v="1072640"/>
    <m/>
    <m/>
    <n v="1808"/>
    <n v="1024304"/>
    <m/>
    <m/>
    <n v="8528"/>
    <n v="968528"/>
    <m/>
    <m/>
    <n v="6448"/>
    <n v="923152"/>
    <m/>
    <m/>
    <n v="960"/>
    <n v="829152"/>
    <m/>
    <m/>
    <n v="656"/>
    <n v="768880"/>
    <x v="23"/>
    <x v="2"/>
    <s v="InteriorTFLs"/>
    <x v="39"/>
  </r>
  <r>
    <n v="23"/>
    <n v="40"/>
    <m/>
    <m/>
    <n v="4256"/>
    <n v="152368"/>
    <m/>
    <m/>
    <n v="2528"/>
    <n v="144624"/>
    <m/>
    <m/>
    <n v="2240"/>
    <n v="136784"/>
    <m/>
    <m/>
    <n v="288"/>
    <n v="139600"/>
    <m/>
    <m/>
    <n v="1424"/>
    <n v="153888"/>
    <m/>
    <m/>
    <n v="176"/>
    <n v="126960"/>
    <m/>
    <m/>
    <n v="1376"/>
    <n v="84656"/>
    <m/>
    <m/>
    <n v="1648"/>
    <n v="70848"/>
    <x v="23"/>
    <x v="2"/>
    <s v="InteriorTFLs"/>
    <x v="39"/>
  </r>
  <r>
    <n v="23"/>
    <n v="40"/>
    <m/>
    <m/>
    <n v="7968"/>
    <n v="998720"/>
    <m/>
    <m/>
    <n v="624"/>
    <n v="899536"/>
    <m/>
    <m/>
    <n v="1008"/>
    <n v="867200"/>
    <m/>
    <m/>
    <n v="3408"/>
    <n v="833312"/>
    <m/>
    <m/>
    <n v="5024"/>
    <n v="825648"/>
    <m/>
    <m/>
    <n v="4336"/>
    <n v="802160"/>
    <m/>
    <m/>
    <n v="8816"/>
    <n v="667408"/>
    <m/>
    <m/>
    <n v="5312"/>
    <n v="605984"/>
    <x v="23"/>
    <x v="2"/>
    <s v="InteriorTFLs"/>
    <x v="39"/>
  </r>
  <r>
    <n v="23"/>
    <n v="40"/>
    <m/>
    <m/>
    <n v="25696"/>
    <n v="4956832"/>
    <m/>
    <m/>
    <n v="832"/>
    <n v="4720128"/>
    <m/>
    <m/>
    <n v="8384"/>
    <n v="4099488"/>
    <m/>
    <m/>
    <n v="7264"/>
    <n v="3830256"/>
    <m/>
    <m/>
    <n v="10832"/>
    <n v="3532192"/>
    <m/>
    <m/>
    <n v="17344"/>
    <n v="3254000"/>
    <m/>
    <m/>
    <n v="8704"/>
    <n v="2884800"/>
    <m/>
    <m/>
    <n v="5568"/>
    <n v="2821728"/>
    <x v="23"/>
    <x v="2"/>
    <s v="InteriorTFLs"/>
    <x v="39"/>
  </r>
  <r>
    <n v="23"/>
    <n v="40"/>
    <m/>
    <m/>
    <n v="208256"/>
    <n v="17244032"/>
    <m/>
    <m/>
    <n v="23904"/>
    <n v="23328144"/>
    <m/>
    <m/>
    <n v="49312"/>
    <n v="22504112"/>
    <m/>
    <m/>
    <n v="43776"/>
    <n v="22201712"/>
    <m/>
    <m/>
    <n v="91856"/>
    <n v="20193888"/>
    <m/>
    <m/>
    <n v="50096"/>
    <n v="19842240"/>
    <m/>
    <m/>
    <n v="6608"/>
    <n v="20963952"/>
    <m/>
    <m/>
    <n v="16272"/>
    <n v="18348176"/>
    <x v="23"/>
    <x v="2"/>
    <s v="InteriorTFLs"/>
    <x v="39"/>
  </r>
  <r>
    <n v="23"/>
    <n v="40"/>
    <m/>
    <m/>
    <n v="52336"/>
    <n v="8026976"/>
    <m/>
    <m/>
    <n v="7088"/>
    <n v="7624064"/>
    <m/>
    <m/>
    <n v="8784"/>
    <n v="6935984"/>
    <m/>
    <m/>
    <n v="9168"/>
    <n v="6434240"/>
    <m/>
    <m/>
    <n v="24560"/>
    <n v="5719872"/>
    <m/>
    <m/>
    <n v="34192"/>
    <n v="5426304"/>
    <m/>
    <m/>
    <n v="56144"/>
    <n v="4711696"/>
    <m/>
    <m/>
    <n v="19760"/>
    <n v="3941520"/>
    <x v="23"/>
    <x v="2"/>
    <s v="InteriorTFLs"/>
    <x v="39"/>
  </r>
  <r>
    <n v="23"/>
    <n v="40"/>
    <m/>
    <m/>
    <n v="38448"/>
    <n v="3511152"/>
    <m/>
    <m/>
    <n v="6544"/>
    <n v="2941888"/>
    <m/>
    <m/>
    <n v="17376"/>
    <n v="2917408"/>
    <m/>
    <m/>
    <n v="14496"/>
    <n v="2493168"/>
    <m/>
    <m/>
    <n v="27120"/>
    <n v="2375968"/>
    <m/>
    <m/>
    <n v="35296"/>
    <n v="2181600"/>
    <m/>
    <m/>
    <n v="48464"/>
    <n v="993040"/>
    <m/>
    <m/>
    <n v="29552"/>
    <n v="612240"/>
    <x v="23"/>
    <x v="2"/>
    <s v="InteriorTFLs"/>
    <x v="39"/>
  </r>
  <r>
    <n v="23"/>
    <n v="40"/>
    <m/>
    <m/>
    <n v="17680"/>
    <n v="560464"/>
    <m/>
    <m/>
    <n v="17264"/>
    <n v="592208"/>
    <m/>
    <m/>
    <n v="27728"/>
    <n v="627104"/>
    <m/>
    <m/>
    <n v="31312"/>
    <n v="533072"/>
    <m/>
    <m/>
    <n v="36288"/>
    <n v="573424"/>
    <m/>
    <m/>
    <n v="26048"/>
    <n v="517568"/>
    <m/>
    <m/>
    <n v="28320"/>
    <n v="316816"/>
    <m/>
    <m/>
    <n v="37536"/>
    <n v="393456"/>
    <x v="23"/>
    <x v="2"/>
    <s v="InteriorTFLs"/>
    <x v="39"/>
  </r>
  <r>
    <n v="23"/>
    <n v="40"/>
    <m/>
    <m/>
    <n v="21056"/>
    <n v="1964384"/>
    <m/>
    <m/>
    <n v="624"/>
    <n v="1783504"/>
    <m/>
    <m/>
    <n v="736"/>
    <n v="1736944"/>
    <m/>
    <m/>
    <n v="1568"/>
    <n v="1710592"/>
    <m/>
    <m/>
    <n v="13392"/>
    <n v="1550112"/>
    <m/>
    <m/>
    <n v="15808"/>
    <n v="1531008"/>
    <m/>
    <m/>
    <n v="73184"/>
    <n v="737072"/>
    <m/>
    <m/>
    <n v="42752"/>
    <n v="183696"/>
    <x v="23"/>
    <x v="2"/>
    <s v="InteriorTFLs"/>
    <x v="39"/>
  </r>
  <r>
    <n v="23"/>
    <n v="40"/>
    <m/>
    <m/>
    <n v="25312"/>
    <n v="2795216"/>
    <m/>
    <m/>
    <n v="560"/>
    <n v="2650304"/>
    <m/>
    <m/>
    <n v="8976"/>
    <n v="2413360"/>
    <m/>
    <m/>
    <n v="8304"/>
    <n v="2297792"/>
    <m/>
    <m/>
    <n v="13280"/>
    <n v="2178832"/>
    <m/>
    <m/>
    <n v="10512"/>
    <n v="2084048"/>
    <m/>
    <m/>
    <n v="101504"/>
    <n v="1303760"/>
    <m/>
    <m/>
    <n v="110720"/>
    <n v="734336"/>
    <x v="23"/>
    <x v="2"/>
    <s v="InteriorTFLs"/>
    <x v="39"/>
  </r>
  <r>
    <n v="23"/>
    <n v="40"/>
    <m/>
    <m/>
    <n v="142160"/>
    <n v="9283344"/>
    <m/>
    <m/>
    <n v="31328"/>
    <n v="8468064"/>
    <m/>
    <m/>
    <n v="46208"/>
    <n v="7875008"/>
    <m/>
    <m/>
    <n v="50112"/>
    <n v="7589680"/>
    <m/>
    <m/>
    <n v="83376"/>
    <n v="7253072"/>
    <m/>
    <m/>
    <n v="85808"/>
    <n v="7168192"/>
    <m/>
    <m/>
    <n v="139040"/>
    <n v="4592192"/>
    <m/>
    <m/>
    <n v="119808"/>
    <n v="3669296"/>
    <x v="23"/>
    <x v="2"/>
    <s v="InteriorTFLs"/>
    <x v="39"/>
  </r>
  <r>
    <n v="23"/>
    <n v="41"/>
    <m/>
    <m/>
    <n v="0"/>
    <n v="0"/>
    <m/>
    <m/>
    <n v="0"/>
    <n v="0"/>
    <m/>
    <m/>
    <n v="0"/>
    <n v="0"/>
    <m/>
    <m/>
    <n v="0"/>
    <n v="0"/>
    <m/>
    <m/>
    <n v="0"/>
    <n v="0"/>
    <m/>
    <m/>
    <n v="0"/>
    <n v="0"/>
    <m/>
    <m/>
    <n v="0"/>
    <n v="0"/>
    <m/>
    <m/>
    <n v="0"/>
    <n v="0"/>
    <x v="23"/>
    <x v="3"/>
    <s v="CoastTFLs"/>
    <x v="40"/>
  </r>
  <r>
    <n v="23"/>
    <n v="41"/>
    <m/>
    <m/>
    <n v="0"/>
    <n v="0"/>
    <m/>
    <m/>
    <n v="0"/>
    <n v="2864"/>
    <m/>
    <m/>
    <n v="0"/>
    <n v="1136"/>
    <m/>
    <m/>
    <n v="0"/>
    <n v="224"/>
    <m/>
    <m/>
    <n v="0"/>
    <n v="144"/>
    <m/>
    <m/>
    <n v="0"/>
    <n v="144"/>
    <m/>
    <m/>
    <n v="0"/>
    <n v="0"/>
    <m/>
    <m/>
    <n v="0"/>
    <n v="0"/>
    <x v="23"/>
    <x v="3"/>
    <s v="CoastTFLs"/>
    <x v="40"/>
  </r>
  <r>
    <n v="23"/>
    <n v="41"/>
    <m/>
    <m/>
    <n v="0"/>
    <n v="0"/>
    <m/>
    <m/>
    <n v="0"/>
    <n v="0"/>
    <m/>
    <m/>
    <n v="0"/>
    <n v="0"/>
    <m/>
    <m/>
    <n v="0"/>
    <n v="0"/>
    <m/>
    <m/>
    <n v="0"/>
    <n v="0"/>
    <m/>
    <m/>
    <n v="0"/>
    <n v="0"/>
    <m/>
    <m/>
    <n v="0"/>
    <n v="0"/>
    <m/>
    <m/>
    <n v="0"/>
    <n v="0"/>
    <x v="23"/>
    <x v="3"/>
    <s v="CoastTFLs"/>
    <x v="40"/>
  </r>
  <r>
    <n v="23"/>
    <n v="41"/>
    <m/>
    <m/>
    <n v="0"/>
    <n v="0"/>
    <m/>
    <m/>
    <n v="0"/>
    <n v="0"/>
    <m/>
    <m/>
    <n v="0"/>
    <n v="0"/>
    <m/>
    <m/>
    <n v="0"/>
    <n v="0"/>
    <m/>
    <m/>
    <n v="0"/>
    <n v="0"/>
    <m/>
    <m/>
    <n v="0"/>
    <n v="0"/>
    <m/>
    <m/>
    <n v="0"/>
    <n v="0"/>
    <m/>
    <m/>
    <n v="0"/>
    <n v="0"/>
    <x v="23"/>
    <x v="3"/>
    <s v="CoastTFLs"/>
    <x v="40"/>
  </r>
  <r>
    <n v="23"/>
    <n v="41"/>
    <m/>
    <m/>
    <n v="0"/>
    <n v="0"/>
    <m/>
    <m/>
    <n v="0"/>
    <n v="0"/>
    <m/>
    <m/>
    <n v="0"/>
    <n v="0"/>
    <m/>
    <m/>
    <n v="0"/>
    <n v="0"/>
    <m/>
    <m/>
    <n v="0"/>
    <n v="0"/>
    <m/>
    <m/>
    <n v="0"/>
    <n v="0"/>
    <m/>
    <m/>
    <n v="0"/>
    <n v="0"/>
    <m/>
    <m/>
    <n v="0"/>
    <n v="0"/>
    <x v="23"/>
    <x v="3"/>
    <s v="CoastTFLs"/>
    <x v="40"/>
  </r>
  <r>
    <n v="23"/>
    <n v="41"/>
    <m/>
    <m/>
    <n v="0"/>
    <n v="0"/>
    <m/>
    <m/>
    <n v="0"/>
    <n v="4800"/>
    <m/>
    <m/>
    <n v="0"/>
    <n v="3888"/>
    <m/>
    <m/>
    <n v="0"/>
    <n v="6224"/>
    <m/>
    <m/>
    <n v="816"/>
    <n v="5232"/>
    <m/>
    <m/>
    <n v="0"/>
    <n v="3328"/>
    <m/>
    <m/>
    <n v="0"/>
    <n v="2432"/>
    <m/>
    <m/>
    <n v="0"/>
    <n v="288"/>
    <x v="23"/>
    <x v="3"/>
    <s v="CoastTFLs"/>
    <x v="40"/>
  </r>
  <r>
    <n v="23"/>
    <n v="41"/>
    <m/>
    <m/>
    <n v="0"/>
    <n v="0"/>
    <m/>
    <m/>
    <n v="0"/>
    <n v="0"/>
    <m/>
    <m/>
    <n v="0"/>
    <n v="0"/>
    <m/>
    <m/>
    <n v="0"/>
    <n v="2768"/>
    <m/>
    <m/>
    <n v="0"/>
    <n v="0"/>
    <m/>
    <m/>
    <n v="0"/>
    <n v="0"/>
    <m/>
    <m/>
    <n v="0"/>
    <n v="0"/>
    <m/>
    <m/>
    <n v="0"/>
    <n v="0"/>
    <x v="23"/>
    <x v="3"/>
    <s v="CoastTFLs"/>
    <x v="40"/>
  </r>
  <r>
    <n v="23"/>
    <n v="41"/>
    <m/>
    <m/>
    <n v="0"/>
    <n v="0"/>
    <m/>
    <m/>
    <n v="0"/>
    <n v="0"/>
    <m/>
    <m/>
    <n v="0"/>
    <n v="2160"/>
    <m/>
    <m/>
    <n v="0"/>
    <n v="0"/>
    <m/>
    <m/>
    <n v="0"/>
    <n v="0"/>
    <m/>
    <m/>
    <n v="0"/>
    <n v="0"/>
    <m/>
    <m/>
    <n v="0"/>
    <n v="0"/>
    <m/>
    <m/>
    <n v="0"/>
    <n v="0"/>
    <x v="23"/>
    <x v="3"/>
    <s v="CoastTFLs"/>
    <x v="40"/>
  </r>
  <r>
    <n v="23"/>
    <n v="41"/>
    <m/>
    <m/>
    <n v="0"/>
    <n v="0"/>
    <m/>
    <m/>
    <n v="0"/>
    <n v="0"/>
    <m/>
    <m/>
    <n v="0"/>
    <n v="0"/>
    <m/>
    <m/>
    <n v="0"/>
    <n v="0"/>
    <m/>
    <m/>
    <n v="0"/>
    <n v="0"/>
    <m/>
    <m/>
    <n v="0"/>
    <n v="0"/>
    <m/>
    <m/>
    <n v="0"/>
    <n v="0"/>
    <m/>
    <m/>
    <n v="0"/>
    <n v="0"/>
    <x v="23"/>
    <x v="3"/>
    <s v="CoastTFLs"/>
    <x v="40"/>
  </r>
  <r>
    <n v="23"/>
    <n v="41"/>
    <m/>
    <m/>
    <n v="0"/>
    <n v="0"/>
    <m/>
    <m/>
    <n v="0"/>
    <n v="0"/>
    <m/>
    <m/>
    <n v="0"/>
    <n v="0"/>
    <m/>
    <m/>
    <n v="0"/>
    <n v="0"/>
    <m/>
    <m/>
    <n v="0"/>
    <n v="0"/>
    <m/>
    <m/>
    <n v="0"/>
    <n v="0"/>
    <m/>
    <m/>
    <n v="0"/>
    <n v="0"/>
    <m/>
    <m/>
    <n v="0"/>
    <n v="0"/>
    <x v="23"/>
    <x v="3"/>
    <s v="CoastTFLs"/>
    <x v="40"/>
  </r>
  <r>
    <n v="23"/>
    <n v="41"/>
    <m/>
    <m/>
    <n v="0"/>
    <n v="0"/>
    <m/>
    <m/>
    <n v="0"/>
    <n v="0"/>
    <m/>
    <m/>
    <n v="0"/>
    <n v="0"/>
    <m/>
    <m/>
    <n v="0"/>
    <n v="0"/>
    <m/>
    <m/>
    <n v="0"/>
    <n v="0"/>
    <m/>
    <m/>
    <n v="0"/>
    <n v="0"/>
    <m/>
    <m/>
    <n v="0"/>
    <n v="0"/>
    <m/>
    <m/>
    <n v="0"/>
    <n v="0"/>
    <x v="23"/>
    <x v="3"/>
    <s v="CoastTFLs"/>
    <x v="40"/>
  </r>
  <r>
    <n v="23"/>
    <n v="41"/>
    <m/>
    <m/>
    <n v="0"/>
    <n v="0"/>
    <m/>
    <m/>
    <n v="0"/>
    <n v="0"/>
    <m/>
    <m/>
    <n v="0"/>
    <n v="0"/>
    <m/>
    <m/>
    <n v="16"/>
    <n v="64"/>
    <m/>
    <m/>
    <n v="0"/>
    <n v="3728"/>
    <m/>
    <m/>
    <n v="0"/>
    <n v="0"/>
    <m/>
    <m/>
    <n v="0"/>
    <n v="0"/>
    <m/>
    <m/>
    <n v="0"/>
    <n v="0"/>
    <x v="23"/>
    <x v="3"/>
    <s v="CoastTFLs"/>
    <x v="40"/>
  </r>
  <r>
    <n v="23"/>
    <n v="41"/>
    <m/>
    <m/>
    <n v="0"/>
    <n v="0"/>
    <m/>
    <m/>
    <n v="0"/>
    <n v="0"/>
    <m/>
    <m/>
    <n v="0"/>
    <n v="0"/>
    <m/>
    <m/>
    <n v="0"/>
    <n v="0"/>
    <m/>
    <m/>
    <n v="0"/>
    <n v="0"/>
    <m/>
    <m/>
    <n v="0"/>
    <n v="0"/>
    <m/>
    <m/>
    <n v="0"/>
    <n v="0"/>
    <m/>
    <m/>
    <n v="0"/>
    <n v="0"/>
    <x v="23"/>
    <x v="3"/>
    <s v="CoastTFLs"/>
    <x v="40"/>
  </r>
  <r>
    <n v="23"/>
    <n v="41"/>
    <m/>
    <m/>
    <n v="0"/>
    <n v="0"/>
    <m/>
    <m/>
    <n v="0"/>
    <n v="0"/>
    <m/>
    <m/>
    <n v="0"/>
    <n v="0"/>
    <m/>
    <m/>
    <n v="0"/>
    <n v="0"/>
    <m/>
    <m/>
    <n v="0"/>
    <n v="0"/>
    <m/>
    <m/>
    <n v="0"/>
    <n v="0"/>
    <m/>
    <m/>
    <n v="0"/>
    <n v="0"/>
    <m/>
    <m/>
    <n v="0"/>
    <n v="0"/>
    <x v="23"/>
    <x v="3"/>
    <s v="CoastTFLs"/>
    <x v="40"/>
  </r>
  <r>
    <n v="23"/>
    <n v="41"/>
    <m/>
    <m/>
    <n v="0"/>
    <n v="0"/>
    <m/>
    <m/>
    <n v="0"/>
    <n v="0"/>
    <m/>
    <m/>
    <n v="0"/>
    <n v="0"/>
    <m/>
    <m/>
    <n v="0"/>
    <n v="0"/>
    <m/>
    <m/>
    <n v="0"/>
    <n v="0"/>
    <m/>
    <m/>
    <n v="0"/>
    <n v="0"/>
    <m/>
    <m/>
    <n v="0"/>
    <n v="0"/>
    <m/>
    <m/>
    <n v="0"/>
    <n v="0"/>
    <x v="23"/>
    <x v="3"/>
    <s v="CoastTFLs"/>
    <x v="40"/>
  </r>
  <r>
    <n v="23"/>
    <n v="41"/>
    <m/>
    <m/>
    <n v="0"/>
    <n v="0"/>
    <m/>
    <m/>
    <n v="0"/>
    <n v="0"/>
    <m/>
    <m/>
    <n v="0"/>
    <n v="0"/>
    <m/>
    <m/>
    <n v="0"/>
    <n v="0"/>
    <m/>
    <m/>
    <n v="0"/>
    <n v="17504"/>
    <m/>
    <m/>
    <n v="1696"/>
    <n v="14416"/>
    <m/>
    <m/>
    <n v="0"/>
    <n v="4224"/>
    <m/>
    <m/>
    <n v="160"/>
    <n v="336"/>
    <x v="23"/>
    <x v="3"/>
    <s v="CoastTFLs"/>
    <x v="40"/>
  </r>
  <r>
    <n v="24"/>
    <n v="1"/>
    <m/>
    <m/>
    <n v="274000"/>
    <n v="57325344"/>
    <m/>
    <m/>
    <n v="26000"/>
    <n v="47327056"/>
    <m/>
    <m/>
    <n v="31968"/>
    <n v="46449216"/>
    <m/>
    <m/>
    <n v="58128"/>
    <n v="45843776"/>
    <m/>
    <m/>
    <n v="66480"/>
    <n v="44442032"/>
    <m/>
    <m/>
    <n v="110464"/>
    <n v="43471760"/>
    <m/>
    <m/>
    <n v="33584"/>
    <n v="41987344"/>
    <m/>
    <m/>
    <n v="17488"/>
    <n v="41645280"/>
    <x v="24"/>
    <x v="0"/>
    <s v="100MileHouse"/>
    <x v="0"/>
  </r>
  <r>
    <n v="24"/>
    <n v="2"/>
    <m/>
    <m/>
    <n v="34656"/>
    <n v="7204384"/>
    <m/>
    <m/>
    <n v="8784"/>
    <n v="7003392"/>
    <m/>
    <m/>
    <n v="16848"/>
    <n v="6564400"/>
    <m/>
    <m/>
    <n v="29072"/>
    <n v="6329888"/>
    <m/>
    <m/>
    <n v="20928"/>
    <n v="5989760"/>
    <m/>
    <m/>
    <n v="32256"/>
    <n v="5722592"/>
    <m/>
    <m/>
    <n v="95504"/>
    <n v="4180032"/>
    <m/>
    <m/>
    <n v="91600"/>
    <n v="3500496"/>
    <x v="24"/>
    <x v="0"/>
    <s v="Arrow"/>
    <x v="1"/>
  </r>
  <r>
    <n v="24"/>
    <n v="3"/>
    <m/>
    <m/>
    <n v="0"/>
    <n v="0"/>
    <m/>
    <m/>
    <n v="0"/>
    <n v="0"/>
    <m/>
    <m/>
    <n v="0"/>
    <n v="0"/>
    <m/>
    <m/>
    <n v="0"/>
    <n v="0"/>
    <m/>
    <m/>
    <n v="0"/>
    <n v="0"/>
    <m/>
    <m/>
    <n v="0"/>
    <n v="0"/>
    <m/>
    <m/>
    <n v="0"/>
    <n v="0"/>
    <m/>
    <m/>
    <n v="0"/>
    <n v="0"/>
    <x v="24"/>
    <x v="1"/>
    <s v="Arrowsmith"/>
    <x v="2"/>
  </r>
  <r>
    <n v="24"/>
    <n v="4"/>
    <m/>
    <m/>
    <n v="108672"/>
    <n v="12955280"/>
    <m/>
    <m/>
    <n v="14480"/>
    <n v="12026240"/>
    <m/>
    <m/>
    <n v="16880"/>
    <n v="11205312"/>
    <m/>
    <m/>
    <n v="30304"/>
    <n v="10769984"/>
    <m/>
    <m/>
    <n v="47776"/>
    <n v="10120016"/>
    <m/>
    <m/>
    <n v="45504"/>
    <n v="9651280"/>
    <m/>
    <m/>
    <n v="303072"/>
    <n v="5929968"/>
    <m/>
    <m/>
    <n v="427856"/>
    <n v="4048592"/>
    <x v="24"/>
    <x v="0"/>
    <s v="Boundary"/>
    <x v="3"/>
  </r>
  <r>
    <n v="24"/>
    <n v="5"/>
    <m/>
    <m/>
    <n v="90736"/>
    <n v="11748192"/>
    <m/>
    <m/>
    <n v="10672"/>
    <n v="11108288"/>
    <m/>
    <m/>
    <n v="19680"/>
    <n v="10919168"/>
    <m/>
    <m/>
    <n v="25488"/>
    <n v="10658304"/>
    <m/>
    <m/>
    <n v="24032"/>
    <n v="10122720"/>
    <m/>
    <m/>
    <n v="18672"/>
    <n v="9675200"/>
    <m/>
    <m/>
    <n v="13488"/>
    <n v="8973744"/>
    <m/>
    <m/>
    <n v="16464"/>
    <n v="8388448"/>
    <x v="24"/>
    <x v="0"/>
    <s v="Bulkley"/>
    <x v="4"/>
  </r>
  <r>
    <n v="24"/>
    <n v="6"/>
    <m/>
    <m/>
    <n v="14448"/>
    <n v="963856"/>
    <m/>
    <m/>
    <n v="0"/>
    <n v="352"/>
    <m/>
    <m/>
    <n v="0"/>
    <n v="352"/>
    <m/>
    <m/>
    <n v="0"/>
    <n v="352"/>
    <m/>
    <m/>
    <n v="0"/>
    <n v="352"/>
    <m/>
    <m/>
    <n v="48"/>
    <n v="18496"/>
    <m/>
    <m/>
    <n v="9936"/>
    <n v="301344"/>
    <m/>
    <m/>
    <n v="103760"/>
    <n v="1021200"/>
    <x v="24"/>
    <x v="1"/>
    <s v="Cassiar"/>
    <x v="5"/>
  </r>
  <r>
    <n v="24"/>
    <n v="7"/>
    <m/>
    <m/>
    <n v="9072"/>
    <n v="504624"/>
    <m/>
    <m/>
    <n v="4000"/>
    <n v="489776"/>
    <m/>
    <m/>
    <n v="5344"/>
    <n v="486400"/>
    <m/>
    <m/>
    <n v="13248"/>
    <n v="426512"/>
    <m/>
    <m/>
    <n v="10544"/>
    <n v="428128"/>
    <m/>
    <m/>
    <n v="6512"/>
    <n v="426560"/>
    <m/>
    <m/>
    <n v="26352"/>
    <n v="291440"/>
    <m/>
    <m/>
    <n v="20096"/>
    <n v="240720"/>
    <x v="24"/>
    <x v="1"/>
    <s v="Cranberry"/>
    <x v="6"/>
  </r>
  <r>
    <n v="24"/>
    <n v="8"/>
    <m/>
    <m/>
    <n v="230512"/>
    <n v="26605664"/>
    <m/>
    <m/>
    <n v="34640"/>
    <n v="23496064"/>
    <m/>
    <m/>
    <n v="59728"/>
    <n v="22485424"/>
    <m/>
    <m/>
    <n v="89824"/>
    <n v="21451232"/>
    <m/>
    <m/>
    <n v="170896"/>
    <n v="19959712"/>
    <m/>
    <m/>
    <n v="179840"/>
    <n v="17677120"/>
    <m/>
    <m/>
    <n v="687040"/>
    <n v="12106608"/>
    <m/>
    <m/>
    <n v="450912"/>
    <n v="7769552"/>
    <x v="24"/>
    <x v="0"/>
    <s v="Cranbrook"/>
    <x v="7"/>
  </r>
  <r>
    <n v="24"/>
    <n v="9"/>
    <m/>
    <m/>
    <n v="119024"/>
    <n v="9995488"/>
    <m/>
    <m/>
    <n v="29344"/>
    <n v="25878704"/>
    <m/>
    <m/>
    <n v="51008"/>
    <n v="25125552"/>
    <m/>
    <m/>
    <n v="42000"/>
    <n v="24487664"/>
    <m/>
    <m/>
    <n v="61952"/>
    <n v="23054480"/>
    <m/>
    <m/>
    <n v="40400"/>
    <n v="22332672"/>
    <m/>
    <m/>
    <n v="16496"/>
    <n v="20895824"/>
    <m/>
    <m/>
    <n v="78848"/>
    <n v="17806496"/>
    <x v="24"/>
    <x v="0"/>
    <s v="DawsonCreek"/>
    <x v="8"/>
  </r>
  <r>
    <n v="24"/>
    <n v="10"/>
    <m/>
    <m/>
    <n v="0"/>
    <n v="0"/>
    <m/>
    <m/>
    <n v="0"/>
    <n v="0"/>
    <m/>
    <m/>
    <n v="0"/>
    <n v="0"/>
    <m/>
    <m/>
    <n v="0"/>
    <n v="0"/>
    <m/>
    <m/>
    <n v="0"/>
    <n v="0"/>
    <m/>
    <m/>
    <n v="80"/>
    <n v="10096"/>
    <m/>
    <m/>
    <n v="2512"/>
    <n v="93504"/>
    <m/>
    <m/>
    <n v="20816"/>
    <n v="1211072"/>
    <x v="24"/>
    <x v="1"/>
    <s v="FortNelson"/>
    <x v="9"/>
  </r>
  <r>
    <n v="24"/>
    <n v="11"/>
    <m/>
    <m/>
    <n v="5680"/>
    <n v="238544"/>
    <m/>
    <m/>
    <n v="3040"/>
    <n v="505184"/>
    <m/>
    <m/>
    <n v="2272"/>
    <n v="484000"/>
    <m/>
    <m/>
    <n v="4496"/>
    <n v="491120"/>
    <m/>
    <m/>
    <n v="2752"/>
    <n v="469920"/>
    <m/>
    <m/>
    <n v="3760"/>
    <n v="455648"/>
    <m/>
    <m/>
    <n v="8256"/>
    <n v="372672"/>
    <m/>
    <m/>
    <n v="2576"/>
    <n v="268832"/>
    <x v="24"/>
    <x v="1"/>
    <s v="Fraser"/>
    <x v="10"/>
  </r>
  <r>
    <n v="24"/>
    <n v="12"/>
    <m/>
    <m/>
    <n v="587536"/>
    <n v="103118608"/>
    <m/>
    <m/>
    <n v="28784"/>
    <n v="98006816"/>
    <m/>
    <m/>
    <n v="72880"/>
    <n v="91918896"/>
    <m/>
    <m/>
    <n v="96864"/>
    <n v="91013536"/>
    <m/>
    <m/>
    <n v="161824"/>
    <n v="82513488"/>
    <m/>
    <m/>
    <n v="103472"/>
    <n v="81804848"/>
    <m/>
    <m/>
    <n v="25296"/>
    <n v="80189360"/>
    <m/>
    <m/>
    <n v="14592"/>
    <n v="79064112"/>
    <x v="24"/>
    <x v="0"/>
    <s v="FtStJames"/>
    <x v="11"/>
  </r>
  <r>
    <n v="24"/>
    <n v="13"/>
    <m/>
    <m/>
    <n v="33840"/>
    <n v="2757024"/>
    <m/>
    <m/>
    <n v="40384"/>
    <n v="14744976"/>
    <m/>
    <m/>
    <n v="64928"/>
    <n v="14792832"/>
    <m/>
    <m/>
    <n v="147920"/>
    <n v="20752288"/>
    <m/>
    <m/>
    <n v="236208"/>
    <n v="25944656"/>
    <m/>
    <m/>
    <n v="208912"/>
    <n v="28495392"/>
    <m/>
    <m/>
    <n v="156368"/>
    <n v="16336688"/>
    <m/>
    <m/>
    <n v="148144"/>
    <n v="19461424"/>
    <x v="24"/>
    <x v="1"/>
    <s v="FtStJohn"/>
    <x v="12"/>
  </r>
  <r>
    <n v="24"/>
    <n v="14"/>
    <m/>
    <m/>
    <n v="31040"/>
    <n v="4399200"/>
    <m/>
    <m/>
    <n v="7168"/>
    <n v="4144736"/>
    <m/>
    <m/>
    <n v="17200"/>
    <n v="3880672"/>
    <m/>
    <m/>
    <n v="23680"/>
    <n v="3626800"/>
    <m/>
    <m/>
    <n v="28816"/>
    <n v="3387232"/>
    <m/>
    <m/>
    <n v="24832"/>
    <n v="3248672"/>
    <m/>
    <m/>
    <n v="59824"/>
    <n v="2078240"/>
    <m/>
    <m/>
    <n v="63968"/>
    <n v="1621856"/>
    <x v="24"/>
    <x v="0"/>
    <s v="Golden"/>
    <x v="13"/>
  </r>
  <r>
    <n v="24"/>
    <n v="15"/>
    <m/>
    <m/>
    <n v="77296"/>
    <n v="9860848"/>
    <m/>
    <m/>
    <n v="12000"/>
    <n v="8841760"/>
    <m/>
    <m/>
    <n v="29440"/>
    <n v="8207184"/>
    <m/>
    <m/>
    <n v="27440"/>
    <n v="7670512"/>
    <m/>
    <m/>
    <n v="39648"/>
    <n v="7304736"/>
    <m/>
    <m/>
    <n v="64592"/>
    <n v="6607504"/>
    <m/>
    <m/>
    <n v="126384"/>
    <n v="5263184"/>
    <m/>
    <m/>
    <n v="173344"/>
    <n v="3760400"/>
    <x v="24"/>
    <x v="0"/>
    <s v="Invermere"/>
    <x v="14"/>
  </r>
  <r>
    <n v="24"/>
    <n v="16"/>
    <m/>
    <m/>
    <n v="208"/>
    <n v="25168"/>
    <m/>
    <m/>
    <n v="22672"/>
    <n v="279248"/>
    <m/>
    <m/>
    <n v="11552"/>
    <n v="292208"/>
    <m/>
    <m/>
    <n v="21600"/>
    <n v="244096"/>
    <m/>
    <m/>
    <n v="6512"/>
    <n v="303008"/>
    <m/>
    <m/>
    <n v="14000"/>
    <n v="309808"/>
    <m/>
    <m/>
    <n v="7712"/>
    <n v="187440"/>
    <m/>
    <m/>
    <n v="7856"/>
    <n v="198896"/>
    <x v="24"/>
    <x v="1"/>
    <s v="Kalum"/>
    <x v="15"/>
  </r>
  <r>
    <n v="24"/>
    <n v="17"/>
    <m/>
    <m/>
    <n v="326048"/>
    <n v="53350464"/>
    <m/>
    <m/>
    <n v="42272"/>
    <n v="46877360"/>
    <m/>
    <m/>
    <n v="53040"/>
    <n v="45715280"/>
    <m/>
    <m/>
    <n v="85984"/>
    <n v="43939072"/>
    <m/>
    <m/>
    <n v="118048"/>
    <n v="40928608"/>
    <m/>
    <m/>
    <n v="178352"/>
    <n v="38288912"/>
    <m/>
    <m/>
    <n v="267584"/>
    <n v="32030832"/>
    <m/>
    <m/>
    <n v="176368"/>
    <n v="29973408"/>
    <x v="24"/>
    <x v="0"/>
    <s v="Kamloops"/>
    <x v="16"/>
  </r>
  <r>
    <n v="24"/>
    <n v="18"/>
    <m/>
    <m/>
    <n v="0"/>
    <n v="0"/>
    <m/>
    <m/>
    <n v="0"/>
    <n v="0"/>
    <m/>
    <m/>
    <n v="0"/>
    <n v="0"/>
    <m/>
    <m/>
    <n v="0"/>
    <n v="16"/>
    <m/>
    <m/>
    <n v="0"/>
    <n v="32"/>
    <m/>
    <m/>
    <n v="0"/>
    <n v="0"/>
    <m/>
    <m/>
    <n v="0"/>
    <n v="0"/>
    <m/>
    <m/>
    <n v="0"/>
    <n v="16"/>
    <x v="24"/>
    <x v="1"/>
    <s v="Kingcome"/>
    <x v="17"/>
  </r>
  <r>
    <n v="24"/>
    <n v="19"/>
    <m/>
    <m/>
    <n v="57920"/>
    <n v="2299360"/>
    <m/>
    <m/>
    <n v="13488"/>
    <n v="2459872"/>
    <m/>
    <m/>
    <n v="16128"/>
    <n v="2385264"/>
    <m/>
    <m/>
    <n v="23440"/>
    <n v="2311888"/>
    <m/>
    <m/>
    <n v="20320"/>
    <n v="2202224"/>
    <m/>
    <m/>
    <n v="34256"/>
    <n v="2177936"/>
    <m/>
    <m/>
    <n v="46848"/>
    <n v="1701808"/>
    <m/>
    <m/>
    <n v="45424"/>
    <n v="1679024"/>
    <x v="24"/>
    <x v="1"/>
    <s v="Kispiox"/>
    <x v="18"/>
  </r>
  <r>
    <n v="24"/>
    <n v="20"/>
    <m/>
    <m/>
    <n v="87792"/>
    <n v="11316512"/>
    <m/>
    <m/>
    <n v="15712"/>
    <n v="10717984"/>
    <m/>
    <m/>
    <n v="19280"/>
    <n v="10104512"/>
    <m/>
    <m/>
    <n v="40800"/>
    <n v="9543056"/>
    <m/>
    <m/>
    <n v="48224"/>
    <n v="9001424"/>
    <m/>
    <m/>
    <n v="52800"/>
    <n v="8205520"/>
    <m/>
    <m/>
    <n v="171584"/>
    <n v="4779520"/>
    <m/>
    <m/>
    <n v="159840"/>
    <n v="3765920"/>
    <x v="24"/>
    <x v="0"/>
    <s v="KootenayLake"/>
    <x v="19"/>
  </r>
  <r>
    <n v="24"/>
    <n v="21"/>
    <m/>
    <m/>
    <n v="295424"/>
    <n v="65350720"/>
    <m/>
    <m/>
    <n v="15664"/>
    <n v="60240032"/>
    <m/>
    <m/>
    <n v="18512"/>
    <n v="58417680"/>
    <m/>
    <m/>
    <n v="16208"/>
    <n v="57410176"/>
    <m/>
    <m/>
    <n v="51952"/>
    <n v="53914880"/>
    <m/>
    <m/>
    <n v="40784"/>
    <n v="54242544"/>
    <m/>
    <m/>
    <n v="2976"/>
    <n v="54513312"/>
    <m/>
    <m/>
    <n v="4832"/>
    <n v="54151296"/>
    <x v="24"/>
    <x v="0"/>
    <s v="Lakes"/>
    <x v="20"/>
  </r>
  <r>
    <n v="24"/>
    <n v="22"/>
    <m/>
    <m/>
    <n v="117408"/>
    <n v="13645216"/>
    <m/>
    <m/>
    <n v="22048"/>
    <n v="15880256"/>
    <m/>
    <m/>
    <n v="17584"/>
    <n v="15955200"/>
    <m/>
    <m/>
    <n v="25472"/>
    <n v="15579296"/>
    <m/>
    <m/>
    <n v="59568"/>
    <n v="14180464"/>
    <m/>
    <m/>
    <n v="100320"/>
    <n v="12408656"/>
    <m/>
    <m/>
    <n v="132064"/>
    <n v="8828144"/>
    <m/>
    <m/>
    <n v="86992"/>
    <n v="6280576"/>
    <x v="24"/>
    <x v="0"/>
    <s v="Lillooet"/>
    <x v="21"/>
  </r>
  <r>
    <n v="24"/>
    <n v="23"/>
    <m/>
    <m/>
    <n v="769920"/>
    <n v="73837120"/>
    <m/>
    <m/>
    <n v="64272"/>
    <n v="91082080"/>
    <m/>
    <m/>
    <n v="138720"/>
    <n v="87745296"/>
    <m/>
    <m/>
    <n v="208224"/>
    <n v="86057792"/>
    <m/>
    <m/>
    <n v="251744"/>
    <n v="79837680"/>
    <m/>
    <m/>
    <n v="119728"/>
    <n v="83762768"/>
    <m/>
    <m/>
    <n v="19984"/>
    <n v="86728448"/>
    <m/>
    <m/>
    <n v="64976"/>
    <n v="78925584"/>
    <x v="24"/>
    <x v="0"/>
    <s v="Mackenzie"/>
    <x v="22"/>
  </r>
  <r>
    <n v="24"/>
    <n v="24"/>
    <m/>
    <m/>
    <n v="452896"/>
    <n v="60679968"/>
    <m/>
    <m/>
    <n v="23200"/>
    <n v="52325232"/>
    <m/>
    <m/>
    <n v="44144"/>
    <n v="50695936"/>
    <m/>
    <m/>
    <n v="45520"/>
    <n v="49099968"/>
    <m/>
    <m/>
    <n v="115504"/>
    <n v="43540736"/>
    <m/>
    <m/>
    <n v="172256"/>
    <n v="37609312"/>
    <m/>
    <m/>
    <n v="514352"/>
    <n v="29337104"/>
    <m/>
    <m/>
    <n v="191408"/>
    <n v="19842080"/>
    <x v="24"/>
    <x v="0"/>
    <s v="Merritt"/>
    <x v="23"/>
  </r>
  <r>
    <n v="24"/>
    <n v="25"/>
    <m/>
    <m/>
    <n v="0"/>
    <n v="0"/>
    <m/>
    <m/>
    <n v="1104"/>
    <n v="48096"/>
    <m/>
    <m/>
    <n v="800"/>
    <n v="48304"/>
    <m/>
    <m/>
    <n v="3488"/>
    <n v="86288"/>
    <m/>
    <m/>
    <n v="4928"/>
    <n v="115216"/>
    <m/>
    <m/>
    <n v="4832"/>
    <n v="81504"/>
    <m/>
    <m/>
    <n v="1184"/>
    <n v="29760"/>
    <m/>
    <m/>
    <n v="2416"/>
    <n v="37664"/>
    <x v="24"/>
    <x v="1"/>
    <s v="MidCoast"/>
    <x v="24"/>
  </r>
  <r>
    <n v="24"/>
    <n v="26"/>
    <m/>
    <m/>
    <n v="330256"/>
    <n v="50538160"/>
    <m/>
    <m/>
    <n v="12576"/>
    <n v="46755376"/>
    <m/>
    <m/>
    <n v="33408"/>
    <n v="44731440"/>
    <m/>
    <m/>
    <n v="60896"/>
    <n v="42449104"/>
    <m/>
    <m/>
    <n v="56960"/>
    <n v="40325536"/>
    <m/>
    <m/>
    <n v="38960"/>
    <n v="37718528"/>
    <m/>
    <m/>
    <n v="17168"/>
    <n v="36442752"/>
    <m/>
    <m/>
    <n v="11952"/>
    <n v="35623056"/>
    <x v="24"/>
    <x v="0"/>
    <s v="Morice"/>
    <x v="25"/>
  </r>
  <r>
    <n v="24"/>
    <n v="27"/>
    <m/>
    <m/>
    <n v="34272"/>
    <n v="1030384"/>
    <m/>
    <m/>
    <n v="6256"/>
    <n v="672768"/>
    <m/>
    <m/>
    <n v="12208"/>
    <n v="681936"/>
    <m/>
    <m/>
    <n v="18192"/>
    <n v="643952"/>
    <m/>
    <m/>
    <n v="15984"/>
    <n v="602128"/>
    <m/>
    <m/>
    <n v="24000"/>
    <n v="720672"/>
    <m/>
    <m/>
    <n v="40016"/>
    <n v="402944"/>
    <m/>
    <m/>
    <n v="49104"/>
    <n v="372144"/>
    <x v="24"/>
    <x v="1"/>
    <s v="Nass"/>
    <x v="26"/>
  </r>
  <r>
    <n v="24"/>
    <n v="28"/>
    <m/>
    <m/>
    <n v="0"/>
    <n v="0"/>
    <m/>
    <m/>
    <n v="0"/>
    <n v="0"/>
    <m/>
    <m/>
    <n v="0"/>
    <n v="0"/>
    <m/>
    <m/>
    <n v="0"/>
    <n v="0"/>
    <m/>
    <m/>
    <n v="0"/>
    <n v="0"/>
    <m/>
    <m/>
    <n v="0"/>
    <n v="0"/>
    <m/>
    <m/>
    <n v="0"/>
    <n v="0"/>
    <m/>
    <m/>
    <n v="0"/>
    <n v="0"/>
    <x v="24"/>
    <x v="1"/>
    <s v="NorthCoast"/>
    <x v="27"/>
  </r>
  <r>
    <n v="24"/>
    <n v="29"/>
    <m/>
    <m/>
    <n v="407504"/>
    <n v="51190128"/>
    <m/>
    <m/>
    <n v="41152"/>
    <n v="44670144"/>
    <m/>
    <m/>
    <n v="60624"/>
    <n v="42481552"/>
    <m/>
    <m/>
    <n v="93264"/>
    <n v="40716848"/>
    <m/>
    <m/>
    <n v="144096"/>
    <n v="36005744"/>
    <m/>
    <m/>
    <n v="194816"/>
    <n v="32348832"/>
    <m/>
    <m/>
    <n v="575232"/>
    <n v="22292096"/>
    <m/>
    <m/>
    <n v="498784"/>
    <n v="15362560"/>
    <x v="24"/>
    <x v="0"/>
    <s v="Okanagan"/>
    <x v="28"/>
  </r>
  <r>
    <n v="24"/>
    <n v="30"/>
    <m/>
    <m/>
    <n v="329120"/>
    <n v="73924432"/>
    <m/>
    <m/>
    <n v="34000"/>
    <n v="60346240"/>
    <m/>
    <m/>
    <n v="44256"/>
    <n v="56500688"/>
    <m/>
    <m/>
    <n v="75200"/>
    <n v="54703728"/>
    <m/>
    <m/>
    <n v="131296"/>
    <n v="50189104"/>
    <m/>
    <m/>
    <n v="120816"/>
    <n v="49584064"/>
    <m/>
    <m/>
    <n v="16032"/>
    <n v="49641568"/>
    <m/>
    <m/>
    <n v="16896"/>
    <n v="49259008"/>
    <x v="24"/>
    <x v="0"/>
    <s v="PrinceGeorge"/>
    <x v="29"/>
  </r>
  <r>
    <n v="24"/>
    <n v="31"/>
    <m/>
    <m/>
    <n v="0"/>
    <n v="0"/>
    <m/>
    <m/>
    <n v="0"/>
    <n v="0"/>
    <m/>
    <m/>
    <n v="0"/>
    <n v="0"/>
    <m/>
    <m/>
    <n v="0"/>
    <n v="0"/>
    <m/>
    <m/>
    <n v="0"/>
    <n v="0"/>
    <m/>
    <m/>
    <n v="0"/>
    <n v="0"/>
    <m/>
    <m/>
    <n v="0"/>
    <n v="0"/>
    <m/>
    <m/>
    <n v="0"/>
    <n v="0"/>
    <x v="24"/>
    <x v="1"/>
    <s v="QueenCharlotte"/>
    <x v="30"/>
  </r>
  <r>
    <n v="24"/>
    <n v="32"/>
    <m/>
    <m/>
    <n v="374064"/>
    <n v="107066368"/>
    <m/>
    <m/>
    <n v="8432"/>
    <n v="92150800"/>
    <m/>
    <m/>
    <n v="12208"/>
    <n v="91513776"/>
    <m/>
    <m/>
    <n v="17904"/>
    <n v="91546592"/>
    <m/>
    <m/>
    <n v="30176"/>
    <n v="90059584"/>
    <m/>
    <m/>
    <n v="47200"/>
    <n v="90179088"/>
    <m/>
    <m/>
    <n v="2464"/>
    <n v="89766048"/>
    <m/>
    <m/>
    <n v="2112"/>
    <n v="89692304"/>
    <x v="24"/>
    <x v="0"/>
    <s v="Quesnel"/>
    <x v="31"/>
  </r>
  <r>
    <n v="24"/>
    <n v="33"/>
    <m/>
    <m/>
    <n v="4128"/>
    <n v="134224"/>
    <m/>
    <m/>
    <n v="944"/>
    <n v="158400"/>
    <m/>
    <m/>
    <n v="528"/>
    <n v="146768"/>
    <m/>
    <m/>
    <n v="2304"/>
    <n v="143472"/>
    <m/>
    <m/>
    <n v="1760"/>
    <n v="129152"/>
    <m/>
    <m/>
    <n v="3248"/>
    <n v="125968"/>
    <m/>
    <m/>
    <n v="2880"/>
    <n v="45712"/>
    <m/>
    <m/>
    <n v="2016"/>
    <n v="36608"/>
    <x v="24"/>
    <x v="1"/>
    <s v="Revelstoke"/>
    <x v="32"/>
  </r>
  <r>
    <n v="24"/>
    <n v="34"/>
    <m/>
    <m/>
    <n v="41024"/>
    <n v="5663824"/>
    <m/>
    <m/>
    <n v="6176"/>
    <n v="5054224"/>
    <m/>
    <m/>
    <n v="9200"/>
    <n v="4833680"/>
    <m/>
    <m/>
    <n v="22496"/>
    <n v="4630592"/>
    <m/>
    <m/>
    <n v="25664"/>
    <n v="4281056"/>
    <m/>
    <m/>
    <n v="28480"/>
    <n v="3932976"/>
    <m/>
    <m/>
    <n v="18880"/>
    <n v="3071072"/>
    <m/>
    <m/>
    <n v="2912"/>
    <n v="3239920"/>
    <x v="24"/>
    <x v="0"/>
    <s v="RobsonValley"/>
    <x v="33"/>
  </r>
  <r>
    <n v="24"/>
    <n v="35"/>
    <m/>
    <m/>
    <n v="256"/>
    <n v="60832"/>
    <m/>
    <m/>
    <n v="4016"/>
    <n v="519520"/>
    <m/>
    <m/>
    <n v="3664"/>
    <n v="554176"/>
    <m/>
    <m/>
    <n v="3616"/>
    <n v="551488"/>
    <m/>
    <m/>
    <n v="6768"/>
    <n v="511104"/>
    <m/>
    <m/>
    <n v="8704"/>
    <n v="499264"/>
    <m/>
    <m/>
    <n v="4448"/>
    <n v="377456"/>
    <m/>
    <m/>
    <n v="3648"/>
    <n v="348000"/>
    <x v="24"/>
    <x v="1"/>
    <s v="Soo"/>
    <x v="34"/>
  </r>
  <r>
    <n v="24"/>
    <n v="36"/>
    <m/>
    <m/>
    <n v="0"/>
    <n v="0"/>
    <m/>
    <m/>
    <n v="0"/>
    <n v="0"/>
    <m/>
    <m/>
    <n v="0"/>
    <n v="0"/>
    <m/>
    <m/>
    <n v="0"/>
    <n v="96"/>
    <m/>
    <m/>
    <n v="672"/>
    <n v="752"/>
    <m/>
    <m/>
    <n v="16"/>
    <n v="832"/>
    <m/>
    <m/>
    <n v="0"/>
    <n v="176"/>
    <m/>
    <m/>
    <n v="0"/>
    <n v="160"/>
    <x v="24"/>
    <x v="1"/>
    <s v="Strathcona"/>
    <x v="35"/>
  </r>
  <r>
    <n v="24"/>
    <n v="37"/>
    <m/>
    <m/>
    <n v="0"/>
    <n v="0"/>
    <m/>
    <m/>
    <n v="2288"/>
    <n v="18864"/>
    <m/>
    <m/>
    <n v="544"/>
    <n v="21104"/>
    <m/>
    <m/>
    <n v="7552"/>
    <n v="79040"/>
    <m/>
    <m/>
    <n v="6272"/>
    <n v="105216"/>
    <m/>
    <m/>
    <n v="9312"/>
    <n v="72864"/>
    <m/>
    <m/>
    <n v="9728"/>
    <n v="52784"/>
    <m/>
    <m/>
    <n v="14192"/>
    <n v="76960"/>
    <x v="24"/>
    <x v="1"/>
    <s v="SunshineCoast"/>
    <x v="36"/>
  </r>
  <r>
    <n v="24"/>
    <n v="38"/>
    <m/>
    <m/>
    <n v="328000"/>
    <n v="93619040"/>
    <m/>
    <m/>
    <n v="6576"/>
    <n v="79418384"/>
    <m/>
    <m/>
    <n v="4192"/>
    <n v="75593504"/>
    <m/>
    <m/>
    <n v="19984"/>
    <n v="74991216"/>
    <m/>
    <m/>
    <n v="37200"/>
    <n v="70989632"/>
    <m/>
    <m/>
    <n v="25920"/>
    <n v="71281136"/>
    <m/>
    <m/>
    <n v="4656"/>
    <n v="71648640"/>
    <m/>
    <m/>
    <n v="2112"/>
    <n v="71355616"/>
    <x v="24"/>
    <x v="0"/>
    <s v="Vanderhoof"/>
    <x v="37"/>
  </r>
  <r>
    <n v="24"/>
    <n v="39"/>
    <m/>
    <m/>
    <n v="726496"/>
    <n v="133972272"/>
    <m/>
    <m/>
    <n v="39280"/>
    <n v="114356080"/>
    <m/>
    <m/>
    <n v="47360"/>
    <n v="111854656"/>
    <m/>
    <m/>
    <n v="67520"/>
    <n v="112321472"/>
    <m/>
    <m/>
    <n v="130128"/>
    <n v="97484480"/>
    <m/>
    <m/>
    <n v="226880"/>
    <n v="93949072"/>
    <m/>
    <m/>
    <n v="176704"/>
    <n v="88513280"/>
    <m/>
    <m/>
    <n v="174384"/>
    <n v="87533664"/>
    <x v="24"/>
    <x v="0"/>
    <s v="WilliamsLake"/>
    <x v="38"/>
  </r>
  <r>
    <n v="24"/>
    <n v="40"/>
    <m/>
    <m/>
    <n v="3408"/>
    <n v="1775488"/>
    <m/>
    <m/>
    <n v="0"/>
    <n v="1665088"/>
    <m/>
    <m/>
    <n v="96"/>
    <n v="1582992"/>
    <m/>
    <m/>
    <n v="48"/>
    <n v="1563264"/>
    <m/>
    <m/>
    <n v="1600"/>
    <n v="1523472"/>
    <m/>
    <m/>
    <n v="432"/>
    <n v="1564128"/>
    <m/>
    <m/>
    <n v="0"/>
    <n v="1554480"/>
    <m/>
    <m/>
    <n v="16"/>
    <n v="1451120"/>
    <x v="24"/>
    <x v="2"/>
    <s v="InteriorTFLs"/>
    <x v="39"/>
  </r>
  <r>
    <n v="24"/>
    <n v="40"/>
    <m/>
    <m/>
    <n v="0"/>
    <n v="48"/>
    <m/>
    <m/>
    <n v="112"/>
    <n v="1264"/>
    <m/>
    <m/>
    <n v="0"/>
    <n v="944"/>
    <m/>
    <m/>
    <n v="32"/>
    <n v="1408"/>
    <m/>
    <m/>
    <n v="32"/>
    <n v="1136"/>
    <m/>
    <m/>
    <n v="32"/>
    <n v="1600"/>
    <m/>
    <m/>
    <n v="0"/>
    <n v="448"/>
    <m/>
    <m/>
    <n v="16"/>
    <n v="384"/>
    <x v="24"/>
    <x v="2"/>
    <s v="InteriorTFLs"/>
    <x v="39"/>
  </r>
  <r>
    <n v="24"/>
    <n v="40"/>
    <m/>
    <m/>
    <n v="32192"/>
    <n v="15741056"/>
    <m/>
    <m/>
    <n v="2224"/>
    <n v="15236032"/>
    <m/>
    <m/>
    <n v="4144"/>
    <n v="14670720"/>
    <m/>
    <m/>
    <n v="18800"/>
    <n v="14243712"/>
    <m/>
    <m/>
    <n v="13728"/>
    <n v="13464112"/>
    <m/>
    <m/>
    <n v="18176"/>
    <n v="13564384"/>
    <m/>
    <m/>
    <n v="64"/>
    <n v="13301504"/>
    <m/>
    <m/>
    <n v="64"/>
    <n v="12973904"/>
    <x v="24"/>
    <x v="2"/>
    <s v="InteriorTFLs"/>
    <x v="39"/>
  </r>
  <r>
    <n v="24"/>
    <n v="40"/>
    <m/>
    <m/>
    <n v="10944"/>
    <n v="3395072"/>
    <m/>
    <m/>
    <n v="128"/>
    <n v="3058224"/>
    <m/>
    <m/>
    <n v="80"/>
    <n v="2888416"/>
    <m/>
    <m/>
    <n v="976"/>
    <n v="2841040"/>
    <m/>
    <m/>
    <n v="3088"/>
    <n v="2650608"/>
    <m/>
    <m/>
    <n v="1616"/>
    <n v="2606464"/>
    <m/>
    <m/>
    <n v="272"/>
    <n v="2573328"/>
    <m/>
    <m/>
    <n v="96"/>
    <n v="2489728"/>
    <x v="24"/>
    <x v="2"/>
    <s v="InteriorTFLs"/>
    <x v="39"/>
  </r>
  <r>
    <n v="24"/>
    <n v="40"/>
    <m/>
    <m/>
    <n v="9808"/>
    <n v="3626016"/>
    <m/>
    <m/>
    <n v="1680"/>
    <n v="3448256"/>
    <m/>
    <m/>
    <n v="2064"/>
    <n v="3228096"/>
    <m/>
    <m/>
    <n v="1408"/>
    <n v="3177232"/>
    <m/>
    <m/>
    <n v="1312"/>
    <n v="2812944"/>
    <m/>
    <m/>
    <n v="2480"/>
    <n v="2910192"/>
    <m/>
    <m/>
    <n v="176"/>
    <n v="2899184"/>
    <m/>
    <m/>
    <n v="96"/>
    <n v="2816864"/>
    <x v="24"/>
    <x v="2"/>
    <s v="InteriorTFLs"/>
    <x v="39"/>
  </r>
  <r>
    <n v="24"/>
    <n v="40"/>
    <m/>
    <m/>
    <n v="13984"/>
    <n v="2595920"/>
    <m/>
    <m/>
    <n v="1728"/>
    <n v="2383328"/>
    <m/>
    <m/>
    <n v="880"/>
    <n v="2153504"/>
    <m/>
    <m/>
    <n v="3504"/>
    <n v="2004096"/>
    <m/>
    <m/>
    <n v="3024"/>
    <n v="1826000"/>
    <m/>
    <m/>
    <n v="7024"/>
    <n v="1802048"/>
    <m/>
    <m/>
    <n v="5056"/>
    <n v="1564336"/>
    <m/>
    <m/>
    <n v="144"/>
    <n v="1453200"/>
    <x v="24"/>
    <x v="2"/>
    <s v="InteriorTFLs"/>
    <x v="39"/>
  </r>
  <r>
    <n v="24"/>
    <n v="40"/>
    <m/>
    <m/>
    <n v="0"/>
    <n v="0"/>
    <m/>
    <m/>
    <n v="768"/>
    <n v="39696"/>
    <m/>
    <m/>
    <n v="160"/>
    <n v="44016"/>
    <m/>
    <m/>
    <n v="1136"/>
    <n v="41504"/>
    <m/>
    <m/>
    <n v="0"/>
    <n v="82336"/>
    <m/>
    <m/>
    <n v="7824"/>
    <n v="59936"/>
    <m/>
    <m/>
    <n v="2560"/>
    <n v="42448"/>
    <m/>
    <m/>
    <n v="176"/>
    <n v="43600"/>
    <x v="24"/>
    <x v="2"/>
    <s v="InteriorTFLs"/>
    <x v="39"/>
  </r>
  <r>
    <n v="24"/>
    <n v="40"/>
    <m/>
    <m/>
    <n v="6400"/>
    <n v="158768"/>
    <m/>
    <m/>
    <n v="912"/>
    <n v="145536"/>
    <m/>
    <m/>
    <n v="800"/>
    <n v="137584"/>
    <m/>
    <m/>
    <n v="288"/>
    <n v="139888"/>
    <m/>
    <m/>
    <n v="384"/>
    <n v="154272"/>
    <m/>
    <m/>
    <n v="1408"/>
    <n v="128368"/>
    <m/>
    <m/>
    <n v="416"/>
    <n v="85072"/>
    <m/>
    <m/>
    <n v="208"/>
    <n v="71056"/>
    <x v="24"/>
    <x v="2"/>
    <s v="InteriorTFLs"/>
    <x v="39"/>
  </r>
  <r>
    <n v="24"/>
    <n v="40"/>
    <m/>
    <m/>
    <n v="2704"/>
    <n v="1349792"/>
    <m/>
    <m/>
    <n v="2752"/>
    <n v="1062240"/>
    <m/>
    <m/>
    <n v="3776"/>
    <n v="1076416"/>
    <m/>
    <m/>
    <n v="5664"/>
    <n v="1029968"/>
    <m/>
    <m/>
    <n v="12832"/>
    <n v="981360"/>
    <m/>
    <m/>
    <n v="7616"/>
    <n v="930768"/>
    <m/>
    <m/>
    <n v="4384"/>
    <n v="833536"/>
    <m/>
    <m/>
    <n v="912"/>
    <n v="769792"/>
    <x v="24"/>
    <x v="2"/>
    <s v="InteriorTFLs"/>
    <x v="39"/>
  </r>
  <r>
    <n v="24"/>
    <n v="40"/>
    <m/>
    <m/>
    <n v="1632"/>
    <n v="4272"/>
    <m/>
    <m/>
    <n v="0"/>
    <n v="33440"/>
    <m/>
    <m/>
    <n v="6432"/>
    <n v="34864"/>
    <m/>
    <m/>
    <n v="128"/>
    <n v="28336"/>
    <m/>
    <m/>
    <n v="0"/>
    <n v="34656"/>
    <m/>
    <m/>
    <n v="448"/>
    <n v="31760"/>
    <m/>
    <m/>
    <n v="208"/>
    <n v="8960"/>
    <m/>
    <m/>
    <n v="3472"/>
    <n v="8272"/>
    <x v="24"/>
    <x v="2"/>
    <s v="InteriorTFLs"/>
    <x v="39"/>
  </r>
  <r>
    <n v="24"/>
    <n v="40"/>
    <m/>
    <m/>
    <n v="5568"/>
    <n v="1004288"/>
    <m/>
    <m/>
    <n v="1200"/>
    <n v="900736"/>
    <m/>
    <m/>
    <n v="2256"/>
    <n v="869456"/>
    <m/>
    <m/>
    <n v="2352"/>
    <n v="835664"/>
    <m/>
    <m/>
    <n v="3600"/>
    <n v="829248"/>
    <m/>
    <m/>
    <n v="4672"/>
    <n v="806832"/>
    <m/>
    <m/>
    <n v="7520"/>
    <n v="674928"/>
    <m/>
    <m/>
    <n v="4672"/>
    <n v="610656"/>
    <x v="24"/>
    <x v="2"/>
    <s v="InteriorTFLs"/>
    <x v="39"/>
  </r>
  <r>
    <n v="24"/>
    <n v="40"/>
    <m/>
    <m/>
    <n v="23488"/>
    <n v="4980320"/>
    <m/>
    <m/>
    <n v="1520"/>
    <n v="4721648"/>
    <m/>
    <m/>
    <n v="2960"/>
    <n v="4102448"/>
    <m/>
    <m/>
    <n v="5968"/>
    <n v="3836224"/>
    <m/>
    <m/>
    <n v="11360"/>
    <n v="3543552"/>
    <m/>
    <m/>
    <n v="27824"/>
    <n v="3281824"/>
    <m/>
    <m/>
    <n v="9872"/>
    <n v="2894672"/>
    <m/>
    <m/>
    <n v="9216"/>
    <n v="2830944"/>
    <x v="24"/>
    <x v="2"/>
    <s v="InteriorTFLs"/>
    <x v="39"/>
  </r>
  <r>
    <n v="24"/>
    <n v="40"/>
    <m/>
    <m/>
    <n v="159600"/>
    <n v="17403632"/>
    <m/>
    <m/>
    <n v="23568"/>
    <n v="23351712"/>
    <m/>
    <m/>
    <n v="49600"/>
    <n v="22553712"/>
    <m/>
    <m/>
    <n v="41632"/>
    <n v="22243344"/>
    <m/>
    <m/>
    <n v="78880"/>
    <n v="20272768"/>
    <m/>
    <m/>
    <n v="53600"/>
    <n v="19895840"/>
    <m/>
    <m/>
    <n v="7936"/>
    <n v="20971888"/>
    <m/>
    <m/>
    <n v="14880"/>
    <n v="18363056"/>
    <x v="24"/>
    <x v="2"/>
    <s v="InteriorTFLs"/>
    <x v="39"/>
  </r>
  <r>
    <n v="24"/>
    <n v="40"/>
    <m/>
    <m/>
    <n v="38896"/>
    <n v="8065872"/>
    <m/>
    <m/>
    <n v="6896"/>
    <n v="7630960"/>
    <m/>
    <m/>
    <n v="6096"/>
    <n v="6942080"/>
    <m/>
    <m/>
    <n v="7824"/>
    <n v="6442064"/>
    <m/>
    <m/>
    <n v="17200"/>
    <n v="5737072"/>
    <m/>
    <m/>
    <n v="30464"/>
    <n v="5456768"/>
    <m/>
    <m/>
    <n v="41504"/>
    <n v="4753200"/>
    <m/>
    <m/>
    <n v="23024"/>
    <n v="3964544"/>
    <x v="24"/>
    <x v="2"/>
    <s v="InteriorTFLs"/>
    <x v="39"/>
  </r>
  <r>
    <n v="24"/>
    <n v="40"/>
    <m/>
    <m/>
    <n v="19344"/>
    <n v="579808"/>
    <m/>
    <m/>
    <n v="9856"/>
    <n v="602064"/>
    <m/>
    <m/>
    <n v="12992"/>
    <n v="640096"/>
    <m/>
    <m/>
    <n v="26320"/>
    <n v="559392"/>
    <m/>
    <m/>
    <n v="29008"/>
    <n v="602432"/>
    <m/>
    <m/>
    <n v="12688"/>
    <n v="530256"/>
    <m/>
    <m/>
    <n v="26848"/>
    <n v="343664"/>
    <m/>
    <m/>
    <n v="23792"/>
    <n v="417248"/>
    <x v="24"/>
    <x v="2"/>
    <s v="InteriorTFLs"/>
    <x v="39"/>
  </r>
  <r>
    <n v="24"/>
    <n v="40"/>
    <m/>
    <m/>
    <n v="27920"/>
    <n v="3539072"/>
    <m/>
    <m/>
    <n v="2896"/>
    <n v="2944784"/>
    <m/>
    <m/>
    <n v="12816"/>
    <n v="2930224"/>
    <m/>
    <m/>
    <n v="14304"/>
    <n v="2507472"/>
    <m/>
    <m/>
    <n v="21120"/>
    <n v="2397088"/>
    <m/>
    <m/>
    <n v="22560"/>
    <n v="2204160"/>
    <m/>
    <m/>
    <n v="51200"/>
    <n v="1044240"/>
    <m/>
    <m/>
    <n v="36896"/>
    <n v="649136"/>
    <x v="24"/>
    <x v="2"/>
    <s v="InteriorTFLs"/>
    <x v="39"/>
  </r>
  <r>
    <n v="24"/>
    <n v="40"/>
    <m/>
    <m/>
    <n v="18784"/>
    <n v="1983168"/>
    <m/>
    <m/>
    <n v="480"/>
    <n v="1783984"/>
    <m/>
    <m/>
    <n v="2880"/>
    <n v="1739824"/>
    <m/>
    <m/>
    <n v="1248"/>
    <n v="1711840"/>
    <m/>
    <m/>
    <n v="9024"/>
    <n v="1559136"/>
    <m/>
    <m/>
    <n v="8400"/>
    <n v="1539408"/>
    <m/>
    <m/>
    <n v="73600"/>
    <n v="810672"/>
    <m/>
    <m/>
    <n v="63216"/>
    <n v="246912"/>
    <x v="24"/>
    <x v="2"/>
    <s v="InteriorTFLs"/>
    <x v="39"/>
  </r>
  <r>
    <n v="24"/>
    <n v="40"/>
    <m/>
    <m/>
    <n v="104336"/>
    <n v="9387680"/>
    <m/>
    <m/>
    <n v="23456"/>
    <n v="8491520"/>
    <m/>
    <m/>
    <n v="41136"/>
    <n v="7916144"/>
    <m/>
    <m/>
    <n v="49088"/>
    <n v="7638768"/>
    <m/>
    <m/>
    <n v="67712"/>
    <n v="7320784"/>
    <m/>
    <m/>
    <n v="87616"/>
    <n v="7255808"/>
    <m/>
    <m/>
    <n v="118976"/>
    <n v="4711168"/>
    <m/>
    <m/>
    <n v="85408"/>
    <n v="3754704"/>
    <x v="24"/>
    <x v="2"/>
    <s v="InteriorTFLs"/>
    <x v="39"/>
  </r>
  <r>
    <n v="24"/>
    <n v="40"/>
    <m/>
    <m/>
    <n v="17056"/>
    <n v="2812272"/>
    <m/>
    <m/>
    <n v="1072"/>
    <n v="2651376"/>
    <m/>
    <m/>
    <n v="6768"/>
    <n v="2420128"/>
    <m/>
    <m/>
    <n v="6480"/>
    <n v="2304272"/>
    <m/>
    <m/>
    <n v="10992"/>
    <n v="2189824"/>
    <m/>
    <m/>
    <n v="13632"/>
    <n v="2097680"/>
    <m/>
    <m/>
    <n v="71520"/>
    <n v="1375280"/>
    <m/>
    <m/>
    <n v="92896"/>
    <n v="827232"/>
    <x v="24"/>
    <x v="2"/>
    <s v="InteriorTFLs"/>
    <x v="39"/>
  </r>
  <r>
    <n v="24"/>
    <n v="41"/>
    <m/>
    <m/>
    <n v="0"/>
    <n v="0"/>
    <m/>
    <m/>
    <n v="0"/>
    <n v="0"/>
    <m/>
    <m/>
    <n v="0"/>
    <n v="0"/>
    <m/>
    <m/>
    <n v="0"/>
    <n v="0"/>
    <m/>
    <m/>
    <n v="0"/>
    <n v="0"/>
    <m/>
    <m/>
    <n v="0"/>
    <n v="0"/>
    <m/>
    <m/>
    <n v="0"/>
    <n v="0"/>
    <m/>
    <m/>
    <n v="0"/>
    <n v="0"/>
    <x v="24"/>
    <x v="3"/>
    <s v="CoastTFLs"/>
    <x v="40"/>
  </r>
  <r>
    <n v="24"/>
    <n v="41"/>
    <m/>
    <m/>
    <n v="0"/>
    <n v="0"/>
    <m/>
    <m/>
    <n v="0"/>
    <n v="2864"/>
    <m/>
    <m/>
    <n v="0"/>
    <n v="1136"/>
    <m/>
    <m/>
    <n v="0"/>
    <n v="224"/>
    <m/>
    <m/>
    <n v="0"/>
    <n v="144"/>
    <m/>
    <m/>
    <n v="0"/>
    <n v="144"/>
    <m/>
    <m/>
    <n v="0"/>
    <n v="0"/>
    <m/>
    <m/>
    <n v="0"/>
    <n v="0"/>
    <x v="24"/>
    <x v="3"/>
    <s v="CoastTFLs"/>
    <x v="40"/>
  </r>
  <r>
    <n v="24"/>
    <n v="41"/>
    <m/>
    <m/>
    <n v="0"/>
    <n v="0"/>
    <m/>
    <m/>
    <n v="0"/>
    <n v="0"/>
    <m/>
    <m/>
    <n v="0"/>
    <n v="0"/>
    <m/>
    <m/>
    <n v="0"/>
    <n v="0"/>
    <m/>
    <m/>
    <n v="0"/>
    <n v="0"/>
    <m/>
    <m/>
    <n v="0"/>
    <n v="0"/>
    <m/>
    <m/>
    <n v="0"/>
    <n v="0"/>
    <m/>
    <m/>
    <n v="0"/>
    <n v="0"/>
    <x v="24"/>
    <x v="3"/>
    <s v="CoastTFLs"/>
    <x v="40"/>
  </r>
  <r>
    <n v="24"/>
    <n v="41"/>
    <m/>
    <m/>
    <n v="0"/>
    <n v="0"/>
    <m/>
    <m/>
    <n v="0"/>
    <n v="0"/>
    <m/>
    <m/>
    <n v="0"/>
    <n v="0"/>
    <m/>
    <m/>
    <n v="0"/>
    <n v="0"/>
    <m/>
    <m/>
    <n v="0"/>
    <n v="17504"/>
    <m/>
    <m/>
    <n v="0"/>
    <n v="14416"/>
    <m/>
    <m/>
    <n v="0"/>
    <n v="4224"/>
    <m/>
    <m/>
    <n v="0"/>
    <n v="336"/>
    <x v="24"/>
    <x v="3"/>
    <s v="CoastTFLs"/>
    <x v="40"/>
  </r>
  <r>
    <n v="24"/>
    <n v="41"/>
    <m/>
    <m/>
    <n v="0"/>
    <n v="0"/>
    <m/>
    <m/>
    <n v="0"/>
    <n v="0"/>
    <m/>
    <m/>
    <n v="0"/>
    <n v="0"/>
    <m/>
    <m/>
    <n v="0"/>
    <n v="0"/>
    <m/>
    <m/>
    <n v="0"/>
    <n v="0"/>
    <m/>
    <m/>
    <n v="0"/>
    <n v="0"/>
    <m/>
    <m/>
    <n v="0"/>
    <n v="0"/>
    <m/>
    <m/>
    <n v="0"/>
    <n v="0"/>
    <x v="24"/>
    <x v="3"/>
    <s v="CoastTFLs"/>
    <x v="40"/>
  </r>
  <r>
    <n v="24"/>
    <n v="41"/>
    <m/>
    <m/>
    <n v="0"/>
    <n v="0"/>
    <m/>
    <m/>
    <n v="0"/>
    <n v="0"/>
    <m/>
    <m/>
    <n v="0"/>
    <n v="0"/>
    <m/>
    <m/>
    <n v="0"/>
    <n v="0"/>
    <m/>
    <m/>
    <n v="0"/>
    <n v="0"/>
    <m/>
    <m/>
    <n v="0"/>
    <n v="0"/>
    <m/>
    <m/>
    <n v="0"/>
    <n v="0"/>
    <m/>
    <m/>
    <n v="0"/>
    <n v="0"/>
    <x v="24"/>
    <x v="3"/>
    <s v="CoastTFLs"/>
    <x v="40"/>
  </r>
  <r>
    <n v="24"/>
    <n v="41"/>
    <m/>
    <m/>
    <n v="0"/>
    <n v="0"/>
    <m/>
    <m/>
    <n v="0"/>
    <n v="4800"/>
    <m/>
    <m/>
    <n v="0"/>
    <n v="3888"/>
    <m/>
    <m/>
    <n v="0"/>
    <n v="6224"/>
    <m/>
    <m/>
    <n v="3840"/>
    <n v="9072"/>
    <m/>
    <m/>
    <n v="3008"/>
    <n v="6336"/>
    <m/>
    <m/>
    <n v="0"/>
    <n v="2432"/>
    <m/>
    <m/>
    <n v="0"/>
    <n v="288"/>
    <x v="24"/>
    <x v="3"/>
    <s v="CoastTFLs"/>
    <x v="40"/>
  </r>
  <r>
    <n v="24"/>
    <n v="41"/>
    <m/>
    <m/>
    <n v="0"/>
    <n v="0"/>
    <m/>
    <m/>
    <n v="0"/>
    <n v="0"/>
    <m/>
    <m/>
    <n v="0"/>
    <n v="0"/>
    <m/>
    <m/>
    <n v="0"/>
    <n v="2768"/>
    <m/>
    <m/>
    <n v="0"/>
    <n v="0"/>
    <m/>
    <m/>
    <n v="0"/>
    <n v="0"/>
    <m/>
    <m/>
    <n v="0"/>
    <n v="0"/>
    <m/>
    <m/>
    <n v="0"/>
    <n v="0"/>
    <x v="24"/>
    <x v="3"/>
    <s v="CoastTFLs"/>
    <x v="40"/>
  </r>
  <r>
    <n v="24"/>
    <n v="41"/>
    <m/>
    <m/>
    <n v="0"/>
    <n v="0"/>
    <m/>
    <m/>
    <n v="0"/>
    <n v="0"/>
    <m/>
    <m/>
    <n v="0"/>
    <n v="2160"/>
    <m/>
    <m/>
    <n v="0"/>
    <n v="0"/>
    <m/>
    <m/>
    <n v="1616"/>
    <n v="1616"/>
    <m/>
    <m/>
    <n v="0"/>
    <n v="0"/>
    <m/>
    <m/>
    <n v="0"/>
    <n v="0"/>
    <m/>
    <m/>
    <n v="0"/>
    <n v="0"/>
    <x v="24"/>
    <x v="3"/>
    <s v="CoastTFLs"/>
    <x v="40"/>
  </r>
  <r>
    <n v="24"/>
    <n v="41"/>
    <m/>
    <m/>
    <n v="0"/>
    <n v="0"/>
    <m/>
    <m/>
    <n v="0"/>
    <n v="0"/>
    <m/>
    <m/>
    <n v="0"/>
    <n v="0"/>
    <m/>
    <m/>
    <n v="0"/>
    <n v="0"/>
    <m/>
    <m/>
    <n v="0"/>
    <n v="0"/>
    <m/>
    <m/>
    <n v="0"/>
    <n v="0"/>
    <m/>
    <m/>
    <n v="0"/>
    <n v="0"/>
    <m/>
    <m/>
    <n v="0"/>
    <n v="0"/>
    <x v="24"/>
    <x v="3"/>
    <s v="CoastTFLs"/>
    <x v="40"/>
  </r>
  <r>
    <n v="24"/>
    <n v="41"/>
    <m/>
    <m/>
    <n v="0"/>
    <n v="0"/>
    <m/>
    <m/>
    <n v="0"/>
    <n v="0"/>
    <m/>
    <m/>
    <n v="0"/>
    <n v="0"/>
    <m/>
    <m/>
    <n v="0"/>
    <n v="0"/>
    <m/>
    <m/>
    <n v="0"/>
    <n v="0"/>
    <m/>
    <m/>
    <n v="0"/>
    <n v="0"/>
    <m/>
    <m/>
    <n v="0"/>
    <n v="0"/>
    <m/>
    <m/>
    <n v="0"/>
    <n v="0"/>
    <x v="24"/>
    <x v="3"/>
    <s v="CoastTFLs"/>
    <x v="40"/>
  </r>
  <r>
    <n v="24"/>
    <n v="41"/>
    <m/>
    <m/>
    <n v="0"/>
    <n v="0"/>
    <m/>
    <m/>
    <n v="0"/>
    <n v="0"/>
    <m/>
    <m/>
    <n v="0"/>
    <n v="0"/>
    <m/>
    <m/>
    <n v="0"/>
    <n v="0"/>
    <m/>
    <m/>
    <n v="0"/>
    <n v="0"/>
    <m/>
    <m/>
    <n v="0"/>
    <n v="0"/>
    <m/>
    <m/>
    <n v="0"/>
    <n v="0"/>
    <m/>
    <m/>
    <n v="0"/>
    <n v="0"/>
    <x v="24"/>
    <x v="3"/>
    <s v="CoastTFLs"/>
    <x v="40"/>
  </r>
  <r>
    <n v="24"/>
    <n v="41"/>
    <m/>
    <m/>
    <n v="0"/>
    <n v="0"/>
    <m/>
    <m/>
    <n v="0"/>
    <n v="0"/>
    <m/>
    <m/>
    <n v="0"/>
    <n v="0"/>
    <m/>
    <m/>
    <n v="0"/>
    <n v="64"/>
    <m/>
    <m/>
    <n v="0"/>
    <n v="3728"/>
    <m/>
    <m/>
    <n v="0"/>
    <n v="0"/>
    <m/>
    <m/>
    <n v="208"/>
    <n v="208"/>
    <m/>
    <m/>
    <n v="0"/>
    <n v="0"/>
    <x v="24"/>
    <x v="3"/>
    <s v="CoastTFLs"/>
    <x v="40"/>
  </r>
  <r>
    <n v="24"/>
    <n v="41"/>
    <m/>
    <m/>
    <n v="0"/>
    <n v="0"/>
    <m/>
    <m/>
    <n v="0"/>
    <n v="0"/>
    <m/>
    <m/>
    <n v="0"/>
    <n v="0"/>
    <m/>
    <m/>
    <n v="0"/>
    <n v="0"/>
    <m/>
    <m/>
    <n v="0"/>
    <n v="0"/>
    <m/>
    <m/>
    <n v="0"/>
    <n v="0"/>
    <m/>
    <m/>
    <n v="0"/>
    <n v="0"/>
    <m/>
    <m/>
    <n v="0"/>
    <n v="0"/>
    <x v="24"/>
    <x v="3"/>
    <s v="CoastTFLs"/>
    <x v="40"/>
  </r>
  <r>
    <n v="24"/>
    <n v="41"/>
    <m/>
    <m/>
    <n v="0"/>
    <n v="0"/>
    <m/>
    <m/>
    <n v="0"/>
    <n v="0"/>
    <m/>
    <m/>
    <n v="0"/>
    <n v="0"/>
    <m/>
    <m/>
    <n v="0"/>
    <n v="0"/>
    <m/>
    <m/>
    <n v="0"/>
    <n v="0"/>
    <m/>
    <m/>
    <n v="0"/>
    <n v="0"/>
    <m/>
    <m/>
    <n v="0"/>
    <n v="0"/>
    <m/>
    <m/>
    <n v="0"/>
    <n v="0"/>
    <x v="24"/>
    <x v="3"/>
    <s v="CoastTFLs"/>
    <x v="40"/>
  </r>
  <r>
    <n v="24"/>
    <n v="41"/>
    <m/>
    <m/>
    <n v="0"/>
    <n v="0"/>
    <m/>
    <m/>
    <n v="0"/>
    <n v="0"/>
    <m/>
    <m/>
    <n v="0"/>
    <n v="0"/>
    <m/>
    <m/>
    <n v="0"/>
    <n v="0"/>
    <m/>
    <m/>
    <n v="0"/>
    <n v="0"/>
    <m/>
    <m/>
    <n v="0"/>
    <n v="0"/>
    <m/>
    <m/>
    <n v="0"/>
    <n v="0"/>
    <m/>
    <m/>
    <n v="0"/>
    <n v="0"/>
    <x v="24"/>
    <x v="3"/>
    <s v="CoastTFLs"/>
    <x v="40"/>
  </r>
  <r>
    <n v="25"/>
    <n v="1"/>
    <m/>
    <m/>
    <n v="239184"/>
    <n v="57564528"/>
    <m/>
    <m/>
    <n v="29792"/>
    <n v="47356848"/>
    <m/>
    <m/>
    <n v="37200"/>
    <n v="46486416"/>
    <m/>
    <m/>
    <n v="58976"/>
    <n v="45902752"/>
    <m/>
    <m/>
    <n v="58880"/>
    <n v="44500912"/>
    <m/>
    <m/>
    <n v="123968"/>
    <n v="43595728"/>
    <m/>
    <m/>
    <n v="30704"/>
    <n v="42018048"/>
    <m/>
    <m/>
    <n v="18656"/>
    <n v="41663936"/>
    <x v="25"/>
    <x v="0"/>
    <s v="100MileHouse"/>
    <x v="0"/>
  </r>
  <r>
    <n v="25"/>
    <n v="2"/>
    <m/>
    <m/>
    <n v="27088"/>
    <n v="7231472"/>
    <m/>
    <m/>
    <n v="8768"/>
    <n v="7012160"/>
    <m/>
    <m/>
    <n v="12032"/>
    <n v="6576432"/>
    <m/>
    <m/>
    <n v="20432"/>
    <n v="6350320"/>
    <m/>
    <m/>
    <n v="19648"/>
    <n v="6009408"/>
    <m/>
    <m/>
    <n v="30400"/>
    <n v="5752992"/>
    <m/>
    <m/>
    <n v="95616"/>
    <n v="4275648"/>
    <m/>
    <m/>
    <n v="103488"/>
    <n v="3603984"/>
    <x v="25"/>
    <x v="0"/>
    <s v="Arrow"/>
    <x v="1"/>
  </r>
  <r>
    <n v="25"/>
    <n v="3"/>
    <m/>
    <m/>
    <n v="0"/>
    <n v="0"/>
    <m/>
    <m/>
    <n v="0"/>
    <n v="0"/>
    <m/>
    <m/>
    <n v="0"/>
    <n v="0"/>
    <m/>
    <m/>
    <n v="0"/>
    <n v="0"/>
    <m/>
    <m/>
    <n v="0"/>
    <n v="0"/>
    <m/>
    <m/>
    <n v="0"/>
    <n v="0"/>
    <m/>
    <m/>
    <n v="0"/>
    <n v="0"/>
    <m/>
    <m/>
    <n v="0"/>
    <n v="0"/>
    <x v="25"/>
    <x v="1"/>
    <s v="Arrowsmith"/>
    <x v="2"/>
  </r>
  <r>
    <n v="25"/>
    <n v="4"/>
    <m/>
    <m/>
    <n v="90928"/>
    <n v="13046208"/>
    <m/>
    <m/>
    <n v="11232"/>
    <n v="12037472"/>
    <m/>
    <m/>
    <n v="19984"/>
    <n v="11225296"/>
    <m/>
    <m/>
    <n v="23744"/>
    <n v="10793728"/>
    <m/>
    <m/>
    <n v="44032"/>
    <n v="10164048"/>
    <m/>
    <m/>
    <n v="33328"/>
    <n v="9684608"/>
    <m/>
    <m/>
    <n v="272560"/>
    <n v="6202528"/>
    <m/>
    <m/>
    <n v="390144"/>
    <n v="4438736"/>
    <x v="25"/>
    <x v="0"/>
    <s v="Boundary"/>
    <x v="3"/>
  </r>
  <r>
    <n v="25"/>
    <n v="5"/>
    <m/>
    <m/>
    <n v="74144"/>
    <n v="11822336"/>
    <m/>
    <m/>
    <n v="8064"/>
    <n v="11116352"/>
    <m/>
    <m/>
    <n v="15904"/>
    <n v="10935072"/>
    <m/>
    <m/>
    <n v="18688"/>
    <n v="10676992"/>
    <m/>
    <m/>
    <n v="19200"/>
    <n v="10141920"/>
    <m/>
    <m/>
    <n v="15232"/>
    <n v="9690432"/>
    <m/>
    <m/>
    <n v="10496"/>
    <n v="8984240"/>
    <m/>
    <m/>
    <n v="11440"/>
    <n v="8399888"/>
    <x v="25"/>
    <x v="0"/>
    <s v="Bulkley"/>
    <x v="4"/>
  </r>
  <r>
    <n v="25"/>
    <n v="6"/>
    <m/>
    <m/>
    <n v="11776"/>
    <n v="975632"/>
    <m/>
    <m/>
    <n v="0"/>
    <n v="352"/>
    <m/>
    <m/>
    <n v="0"/>
    <n v="352"/>
    <m/>
    <m/>
    <n v="0"/>
    <n v="352"/>
    <m/>
    <m/>
    <n v="0"/>
    <n v="352"/>
    <m/>
    <m/>
    <n v="144"/>
    <n v="18640"/>
    <m/>
    <m/>
    <n v="8128"/>
    <n v="309472"/>
    <m/>
    <m/>
    <n v="64608"/>
    <n v="1085808"/>
    <x v="25"/>
    <x v="1"/>
    <s v="Cassiar"/>
    <x v="5"/>
  </r>
  <r>
    <n v="25"/>
    <n v="7"/>
    <m/>
    <m/>
    <n v="6912"/>
    <n v="511536"/>
    <m/>
    <m/>
    <n v="4512"/>
    <n v="494288"/>
    <m/>
    <m/>
    <n v="4544"/>
    <n v="490944"/>
    <m/>
    <m/>
    <n v="7728"/>
    <n v="434240"/>
    <m/>
    <m/>
    <n v="4944"/>
    <n v="433072"/>
    <m/>
    <m/>
    <n v="5456"/>
    <n v="432016"/>
    <m/>
    <m/>
    <n v="25920"/>
    <n v="317360"/>
    <m/>
    <m/>
    <n v="26000"/>
    <n v="266720"/>
    <x v="25"/>
    <x v="1"/>
    <s v="Cranberry"/>
    <x v="6"/>
  </r>
  <r>
    <n v="25"/>
    <n v="8"/>
    <m/>
    <m/>
    <n v="193328"/>
    <n v="26798992"/>
    <m/>
    <m/>
    <n v="35744"/>
    <n v="23531808"/>
    <m/>
    <m/>
    <n v="51648"/>
    <n v="22537072"/>
    <m/>
    <m/>
    <n v="71584"/>
    <n v="21522816"/>
    <m/>
    <m/>
    <n v="140912"/>
    <n v="20100624"/>
    <m/>
    <m/>
    <n v="166304"/>
    <n v="17843424"/>
    <m/>
    <m/>
    <n v="663120"/>
    <n v="12769728"/>
    <m/>
    <m/>
    <n v="413296"/>
    <n v="8182848"/>
    <x v="25"/>
    <x v="0"/>
    <s v="Cranbrook"/>
    <x v="7"/>
  </r>
  <r>
    <n v="25"/>
    <n v="9"/>
    <m/>
    <m/>
    <n v="93760"/>
    <n v="10089248"/>
    <m/>
    <m/>
    <n v="24848"/>
    <n v="25903552"/>
    <m/>
    <m/>
    <n v="47168"/>
    <n v="25172720"/>
    <m/>
    <m/>
    <n v="49584"/>
    <n v="24537248"/>
    <m/>
    <m/>
    <n v="52608"/>
    <n v="23107088"/>
    <m/>
    <m/>
    <n v="42816"/>
    <n v="22375488"/>
    <m/>
    <m/>
    <n v="11984"/>
    <n v="20907808"/>
    <m/>
    <m/>
    <n v="48576"/>
    <n v="17855072"/>
    <x v="25"/>
    <x v="0"/>
    <s v="DawsonCreek"/>
    <x v="8"/>
  </r>
  <r>
    <n v="25"/>
    <n v="10"/>
    <m/>
    <m/>
    <n v="0"/>
    <n v="0"/>
    <m/>
    <m/>
    <n v="0"/>
    <n v="0"/>
    <m/>
    <m/>
    <n v="0"/>
    <n v="0"/>
    <m/>
    <m/>
    <n v="0"/>
    <n v="0"/>
    <m/>
    <m/>
    <n v="0"/>
    <n v="0"/>
    <m/>
    <m/>
    <n v="0"/>
    <n v="10096"/>
    <m/>
    <m/>
    <n v="2224"/>
    <n v="95728"/>
    <m/>
    <m/>
    <n v="11024"/>
    <n v="1222096"/>
    <x v="25"/>
    <x v="1"/>
    <s v="FortNelson"/>
    <x v="9"/>
  </r>
  <r>
    <n v="25"/>
    <n v="11"/>
    <m/>
    <m/>
    <n v="2880"/>
    <n v="241424"/>
    <m/>
    <m/>
    <n v="3968"/>
    <n v="509152"/>
    <m/>
    <m/>
    <n v="2944"/>
    <n v="486944"/>
    <m/>
    <m/>
    <n v="3568"/>
    <n v="494688"/>
    <m/>
    <m/>
    <n v="2864"/>
    <n v="472784"/>
    <m/>
    <m/>
    <n v="3936"/>
    <n v="459584"/>
    <m/>
    <m/>
    <n v="5184"/>
    <n v="377856"/>
    <m/>
    <m/>
    <n v="1696"/>
    <n v="270528"/>
    <x v="25"/>
    <x v="1"/>
    <s v="Fraser"/>
    <x v="10"/>
  </r>
  <r>
    <n v="25"/>
    <n v="12"/>
    <m/>
    <m/>
    <n v="520416"/>
    <n v="103639024"/>
    <m/>
    <m/>
    <n v="25024"/>
    <n v="98031840"/>
    <m/>
    <m/>
    <n v="68128"/>
    <n v="91987024"/>
    <m/>
    <m/>
    <n v="90224"/>
    <n v="91103760"/>
    <m/>
    <m/>
    <n v="162048"/>
    <n v="82675536"/>
    <m/>
    <m/>
    <n v="96960"/>
    <n v="81901808"/>
    <m/>
    <m/>
    <n v="23296"/>
    <n v="80212656"/>
    <m/>
    <m/>
    <n v="15072"/>
    <n v="79079184"/>
    <x v="25"/>
    <x v="0"/>
    <s v="FtStJames"/>
    <x v="11"/>
  </r>
  <r>
    <n v="25"/>
    <n v="13"/>
    <m/>
    <m/>
    <n v="25328"/>
    <n v="2782352"/>
    <m/>
    <m/>
    <n v="31664"/>
    <n v="14776640"/>
    <m/>
    <m/>
    <n v="60656"/>
    <n v="14853488"/>
    <m/>
    <m/>
    <n v="119456"/>
    <n v="20871744"/>
    <m/>
    <m/>
    <n v="212912"/>
    <n v="26157568"/>
    <m/>
    <m/>
    <n v="216848"/>
    <n v="28712240"/>
    <m/>
    <m/>
    <n v="143840"/>
    <n v="16480528"/>
    <m/>
    <m/>
    <n v="148144"/>
    <n v="19609568"/>
    <x v="25"/>
    <x v="1"/>
    <s v="FtStJohn"/>
    <x v="12"/>
  </r>
  <r>
    <n v="25"/>
    <n v="14"/>
    <m/>
    <m/>
    <n v="28336"/>
    <n v="4427536"/>
    <m/>
    <m/>
    <n v="5984"/>
    <n v="4150720"/>
    <m/>
    <m/>
    <n v="10512"/>
    <n v="3891184"/>
    <m/>
    <m/>
    <n v="13408"/>
    <n v="3640208"/>
    <m/>
    <m/>
    <n v="20288"/>
    <n v="3407520"/>
    <m/>
    <m/>
    <n v="22928"/>
    <n v="3271600"/>
    <m/>
    <m/>
    <n v="56944"/>
    <n v="2135184"/>
    <m/>
    <m/>
    <n v="63136"/>
    <n v="1684992"/>
    <x v="25"/>
    <x v="0"/>
    <s v="Golden"/>
    <x v="13"/>
  </r>
  <r>
    <n v="25"/>
    <n v="15"/>
    <m/>
    <m/>
    <n v="67376"/>
    <n v="9928224"/>
    <m/>
    <m/>
    <n v="12432"/>
    <n v="8854192"/>
    <m/>
    <m/>
    <n v="23344"/>
    <n v="8230528"/>
    <m/>
    <m/>
    <n v="24272"/>
    <n v="7694784"/>
    <m/>
    <m/>
    <n v="41632"/>
    <n v="7346368"/>
    <m/>
    <m/>
    <n v="48640"/>
    <n v="6656144"/>
    <m/>
    <m/>
    <n v="113696"/>
    <n v="5376880"/>
    <m/>
    <m/>
    <n v="157536"/>
    <n v="3917936"/>
    <x v="25"/>
    <x v="0"/>
    <s v="Invermere"/>
    <x v="14"/>
  </r>
  <r>
    <n v="25"/>
    <n v="16"/>
    <m/>
    <m/>
    <n v="608"/>
    <n v="25776"/>
    <m/>
    <m/>
    <n v="15696"/>
    <n v="294944"/>
    <m/>
    <m/>
    <n v="13440"/>
    <n v="305648"/>
    <m/>
    <m/>
    <n v="18752"/>
    <n v="262848"/>
    <m/>
    <m/>
    <n v="4544"/>
    <n v="307552"/>
    <m/>
    <m/>
    <n v="11280"/>
    <n v="321088"/>
    <m/>
    <m/>
    <n v="6752"/>
    <n v="194192"/>
    <m/>
    <m/>
    <n v="5632"/>
    <n v="204528"/>
    <x v="25"/>
    <x v="1"/>
    <s v="Kalum"/>
    <x v="15"/>
  </r>
  <r>
    <n v="25"/>
    <n v="17"/>
    <m/>
    <m/>
    <n v="258064"/>
    <n v="53608528"/>
    <m/>
    <m/>
    <n v="37328"/>
    <n v="46914688"/>
    <m/>
    <m/>
    <n v="45952"/>
    <n v="45761232"/>
    <m/>
    <m/>
    <n v="63648"/>
    <n v="44002720"/>
    <m/>
    <m/>
    <n v="105872"/>
    <n v="41034480"/>
    <m/>
    <m/>
    <n v="153440"/>
    <n v="38442352"/>
    <m/>
    <m/>
    <n v="260208"/>
    <n v="32291040"/>
    <m/>
    <m/>
    <n v="160336"/>
    <n v="30133744"/>
    <x v="25"/>
    <x v="0"/>
    <s v="Kamloops"/>
    <x v="16"/>
  </r>
  <r>
    <n v="25"/>
    <n v="18"/>
    <m/>
    <m/>
    <n v="0"/>
    <n v="0"/>
    <m/>
    <m/>
    <n v="0"/>
    <n v="0"/>
    <m/>
    <m/>
    <n v="0"/>
    <n v="0"/>
    <m/>
    <m/>
    <n v="0"/>
    <n v="16"/>
    <m/>
    <m/>
    <n v="16"/>
    <n v="48"/>
    <m/>
    <m/>
    <n v="0"/>
    <n v="0"/>
    <m/>
    <m/>
    <n v="0"/>
    <n v="0"/>
    <m/>
    <m/>
    <n v="0"/>
    <n v="16"/>
    <x v="25"/>
    <x v="1"/>
    <s v="Kingcome"/>
    <x v="17"/>
  </r>
  <r>
    <n v="25"/>
    <n v="19"/>
    <m/>
    <m/>
    <n v="47824"/>
    <n v="2347184"/>
    <m/>
    <m/>
    <n v="11744"/>
    <n v="2471616"/>
    <m/>
    <m/>
    <n v="12944"/>
    <n v="2398208"/>
    <m/>
    <m/>
    <n v="20176"/>
    <n v="2332064"/>
    <m/>
    <m/>
    <n v="16160"/>
    <n v="2218384"/>
    <m/>
    <m/>
    <n v="21552"/>
    <n v="2199488"/>
    <m/>
    <m/>
    <n v="48304"/>
    <n v="1750112"/>
    <m/>
    <m/>
    <n v="36496"/>
    <n v="1715520"/>
    <x v="25"/>
    <x v="1"/>
    <s v="Kispiox"/>
    <x v="18"/>
  </r>
  <r>
    <n v="25"/>
    <n v="20"/>
    <m/>
    <m/>
    <n v="65088"/>
    <n v="11381600"/>
    <m/>
    <m/>
    <n v="11024"/>
    <n v="10729008"/>
    <m/>
    <m/>
    <n v="15344"/>
    <n v="10119856"/>
    <m/>
    <m/>
    <n v="37312"/>
    <n v="9580368"/>
    <m/>
    <m/>
    <n v="40384"/>
    <n v="9041808"/>
    <m/>
    <m/>
    <n v="48688"/>
    <n v="8254208"/>
    <m/>
    <m/>
    <n v="171072"/>
    <n v="4950592"/>
    <m/>
    <m/>
    <n v="149504"/>
    <n v="3915424"/>
    <x v="25"/>
    <x v="0"/>
    <s v="KootenayLake"/>
    <x v="19"/>
  </r>
  <r>
    <n v="25"/>
    <n v="21"/>
    <m/>
    <m/>
    <n v="259728"/>
    <n v="65610448"/>
    <m/>
    <m/>
    <n v="10944"/>
    <n v="60250976"/>
    <m/>
    <m/>
    <n v="21824"/>
    <n v="58439504"/>
    <m/>
    <m/>
    <n v="16624"/>
    <n v="57426800"/>
    <m/>
    <m/>
    <n v="49248"/>
    <n v="53964128"/>
    <m/>
    <m/>
    <n v="40432"/>
    <n v="54282976"/>
    <m/>
    <m/>
    <n v="2192"/>
    <n v="54515504"/>
    <m/>
    <m/>
    <n v="3632"/>
    <n v="54154928"/>
    <x v="25"/>
    <x v="0"/>
    <s v="Lakes"/>
    <x v="20"/>
  </r>
  <r>
    <n v="25"/>
    <n v="22"/>
    <m/>
    <m/>
    <n v="97616"/>
    <n v="13742832"/>
    <m/>
    <m/>
    <n v="14128"/>
    <n v="15894384"/>
    <m/>
    <m/>
    <n v="13488"/>
    <n v="15968688"/>
    <m/>
    <m/>
    <n v="21360"/>
    <n v="15600656"/>
    <m/>
    <m/>
    <n v="51280"/>
    <n v="14231744"/>
    <m/>
    <m/>
    <n v="93984"/>
    <n v="12502640"/>
    <m/>
    <m/>
    <n v="124704"/>
    <n v="8952848"/>
    <m/>
    <m/>
    <n v="79248"/>
    <n v="6359824"/>
    <x v="25"/>
    <x v="0"/>
    <s v="Lillooet"/>
    <x v="21"/>
  </r>
  <r>
    <n v="25"/>
    <n v="23"/>
    <m/>
    <m/>
    <n v="617024"/>
    <n v="74454144"/>
    <m/>
    <m/>
    <n v="60928"/>
    <n v="91143008"/>
    <m/>
    <m/>
    <n v="130096"/>
    <n v="87875392"/>
    <m/>
    <m/>
    <n v="176688"/>
    <n v="86234480"/>
    <m/>
    <m/>
    <n v="226240"/>
    <n v="80063920"/>
    <m/>
    <m/>
    <n v="115696"/>
    <n v="83878464"/>
    <m/>
    <m/>
    <n v="20848"/>
    <n v="86749296"/>
    <m/>
    <m/>
    <n v="64560"/>
    <n v="78990144"/>
    <x v="25"/>
    <x v="0"/>
    <s v="Mackenzie"/>
    <x v="22"/>
  </r>
  <r>
    <n v="25"/>
    <n v="24"/>
    <m/>
    <m/>
    <n v="349216"/>
    <n v="61029184"/>
    <m/>
    <m/>
    <n v="27360"/>
    <n v="52352592"/>
    <m/>
    <m/>
    <n v="39344"/>
    <n v="50735280"/>
    <m/>
    <m/>
    <n v="38480"/>
    <n v="49138448"/>
    <m/>
    <m/>
    <n v="100896"/>
    <n v="43641632"/>
    <m/>
    <m/>
    <n v="156352"/>
    <n v="37765664"/>
    <m/>
    <m/>
    <n v="462192"/>
    <n v="29799296"/>
    <m/>
    <m/>
    <n v="182144"/>
    <n v="20024224"/>
    <x v="25"/>
    <x v="0"/>
    <s v="Merritt"/>
    <x v="23"/>
  </r>
  <r>
    <n v="25"/>
    <n v="25"/>
    <m/>
    <m/>
    <n v="0"/>
    <n v="0"/>
    <m/>
    <m/>
    <n v="400"/>
    <n v="48496"/>
    <m/>
    <m/>
    <n v="256"/>
    <n v="48560"/>
    <m/>
    <m/>
    <n v="3248"/>
    <n v="89536"/>
    <m/>
    <m/>
    <n v="3440"/>
    <n v="118656"/>
    <m/>
    <m/>
    <n v="3424"/>
    <n v="84928"/>
    <m/>
    <m/>
    <n v="2720"/>
    <n v="32480"/>
    <m/>
    <m/>
    <n v="3216"/>
    <n v="40880"/>
    <x v="25"/>
    <x v="1"/>
    <s v="MidCoast"/>
    <x v="24"/>
  </r>
  <r>
    <n v="25"/>
    <n v="26"/>
    <m/>
    <m/>
    <n v="264448"/>
    <n v="50802608"/>
    <m/>
    <m/>
    <n v="10640"/>
    <n v="46766016"/>
    <m/>
    <m/>
    <n v="33520"/>
    <n v="44764960"/>
    <m/>
    <m/>
    <n v="56464"/>
    <n v="42505568"/>
    <m/>
    <m/>
    <n v="49776"/>
    <n v="40375312"/>
    <m/>
    <m/>
    <n v="35696"/>
    <n v="37754224"/>
    <m/>
    <m/>
    <n v="10704"/>
    <n v="36453456"/>
    <m/>
    <m/>
    <n v="7264"/>
    <n v="35630320"/>
    <x v="25"/>
    <x v="0"/>
    <s v="Morice"/>
    <x v="25"/>
  </r>
  <r>
    <n v="25"/>
    <n v="27"/>
    <m/>
    <m/>
    <n v="21328"/>
    <n v="1051712"/>
    <m/>
    <m/>
    <n v="9424"/>
    <n v="682192"/>
    <m/>
    <m/>
    <n v="7888"/>
    <n v="689824"/>
    <m/>
    <m/>
    <n v="11376"/>
    <n v="655328"/>
    <m/>
    <m/>
    <n v="7168"/>
    <n v="609296"/>
    <m/>
    <m/>
    <n v="21824"/>
    <n v="742496"/>
    <m/>
    <m/>
    <n v="41200"/>
    <n v="444144"/>
    <m/>
    <m/>
    <n v="43120"/>
    <n v="415264"/>
    <x v="25"/>
    <x v="1"/>
    <s v="Nass"/>
    <x v="26"/>
  </r>
  <r>
    <n v="25"/>
    <n v="28"/>
    <m/>
    <m/>
    <n v="0"/>
    <n v="0"/>
    <m/>
    <m/>
    <n v="0"/>
    <n v="0"/>
    <m/>
    <m/>
    <n v="0"/>
    <n v="0"/>
    <m/>
    <m/>
    <n v="0"/>
    <n v="0"/>
    <m/>
    <m/>
    <n v="0"/>
    <n v="0"/>
    <m/>
    <m/>
    <n v="0"/>
    <n v="0"/>
    <m/>
    <m/>
    <n v="0"/>
    <n v="0"/>
    <m/>
    <m/>
    <n v="0"/>
    <n v="0"/>
    <x v="25"/>
    <x v="1"/>
    <s v="NorthCoast"/>
    <x v="27"/>
  </r>
  <r>
    <n v="25"/>
    <n v="29"/>
    <m/>
    <m/>
    <n v="336528"/>
    <n v="51526656"/>
    <m/>
    <m/>
    <n v="46832"/>
    <n v="44716976"/>
    <m/>
    <m/>
    <n v="47984"/>
    <n v="42529536"/>
    <m/>
    <m/>
    <n v="80432"/>
    <n v="40797280"/>
    <m/>
    <m/>
    <n v="114928"/>
    <n v="36120672"/>
    <m/>
    <m/>
    <n v="151520"/>
    <n v="32500352"/>
    <m/>
    <m/>
    <n v="520336"/>
    <n v="22812432"/>
    <m/>
    <m/>
    <n v="485024"/>
    <n v="15847584"/>
    <x v="25"/>
    <x v="0"/>
    <s v="Okanagan"/>
    <x v="28"/>
  </r>
  <r>
    <n v="25"/>
    <n v="30"/>
    <m/>
    <m/>
    <n v="293648"/>
    <n v="74218080"/>
    <m/>
    <m/>
    <n v="39872"/>
    <n v="60386112"/>
    <m/>
    <m/>
    <n v="40016"/>
    <n v="56540704"/>
    <m/>
    <m/>
    <n v="71296"/>
    <n v="54775024"/>
    <m/>
    <m/>
    <n v="123504"/>
    <n v="50312608"/>
    <m/>
    <m/>
    <n v="113200"/>
    <n v="49697264"/>
    <m/>
    <m/>
    <n v="15040"/>
    <n v="49656608"/>
    <m/>
    <m/>
    <n v="17152"/>
    <n v="49276160"/>
    <x v="25"/>
    <x v="0"/>
    <s v="PrinceGeorge"/>
    <x v="29"/>
  </r>
  <r>
    <n v="25"/>
    <n v="31"/>
    <m/>
    <m/>
    <n v="0"/>
    <n v="0"/>
    <m/>
    <m/>
    <n v="0"/>
    <n v="0"/>
    <m/>
    <m/>
    <n v="0"/>
    <n v="0"/>
    <m/>
    <m/>
    <n v="0"/>
    <n v="0"/>
    <m/>
    <m/>
    <n v="0"/>
    <n v="0"/>
    <m/>
    <m/>
    <n v="0"/>
    <n v="0"/>
    <m/>
    <m/>
    <n v="0"/>
    <n v="0"/>
    <m/>
    <m/>
    <n v="0"/>
    <n v="0"/>
    <x v="25"/>
    <x v="1"/>
    <s v="QueenCharlotte"/>
    <x v="30"/>
  </r>
  <r>
    <n v="25"/>
    <n v="32"/>
    <m/>
    <m/>
    <n v="334704"/>
    <n v="107401072"/>
    <m/>
    <m/>
    <n v="11680"/>
    <n v="92162480"/>
    <m/>
    <m/>
    <n v="7408"/>
    <n v="91521184"/>
    <m/>
    <m/>
    <n v="16832"/>
    <n v="91563424"/>
    <m/>
    <m/>
    <n v="30400"/>
    <n v="90089984"/>
    <m/>
    <m/>
    <n v="41024"/>
    <n v="90220112"/>
    <m/>
    <m/>
    <n v="2064"/>
    <n v="89768112"/>
    <m/>
    <m/>
    <n v="3008"/>
    <n v="89695312"/>
    <x v="25"/>
    <x v="0"/>
    <s v="Quesnel"/>
    <x v="31"/>
  </r>
  <r>
    <n v="25"/>
    <n v="33"/>
    <m/>
    <m/>
    <n v="3792"/>
    <n v="138016"/>
    <m/>
    <m/>
    <n v="160"/>
    <n v="158560"/>
    <m/>
    <m/>
    <n v="2112"/>
    <n v="148880"/>
    <m/>
    <m/>
    <n v="1744"/>
    <n v="145216"/>
    <m/>
    <m/>
    <n v="1552"/>
    <n v="130704"/>
    <m/>
    <m/>
    <n v="1088"/>
    <n v="127056"/>
    <m/>
    <m/>
    <n v="3280"/>
    <n v="48992"/>
    <m/>
    <m/>
    <n v="1856"/>
    <n v="38464"/>
    <x v="25"/>
    <x v="1"/>
    <s v="Revelstoke"/>
    <x v="32"/>
  </r>
  <r>
    <n v="25"/>
    <n v="34"/>
    <m/>
    <m/>
    <n v="34640"/>
    <n v="5698464"/>
    <m/>
    <m/>
    <n v="5840"/>
    <n v="5060064"/>
    <m/>
    <m/>
    <n v="6432"/>
    <n v="4840112"/>
    <m/>
    <m/>
    <n v="19920"/>
    <n v="4650512"/>
    <m/>
    <m/>
    <n v="19168"/>
    <n v="4300224"/>
    <m/>
    <m/>
    <n v="20480"/>
    <n v="3953456"/>
    <m/>
    <m/>
    <n v="15616"/>
    <n v="3086688"/>
    <m/>
    <m/>
    <n v="5264"/>
    <n v="3245184"/>
    <x v="25"/>
    <x v="0"/>
    <s v="RobsonValley"/>
    <x v="33"/>
  </r>
  <r>
    <n v="25"/>
    <n v="35"/>
    <m/>
    <m/>
    <n v="512"/>
    <n v="61344"/>
    <m/>
    <m/>
    <n v="2592"/>
    <n v="522112"/>
    <m/>
    <m/>
    <n v="2720"/>
    <n v="556896"/>
    <m/>
    <m/>
    <n v="2928"/>
    <n v="554416"/>
    <m/>
    <m/>
    <n v="7440"/>
    <n v="518544"/>
    <m/>
    <m/>
    <n v="6816"/>
    <n v="506080"/>
    <m/>
    <m/>
    <n v="5760"/>
    <n v="383216"/>
    <m/>
    <m/>
    <n v="2912"/>
    <n v="350912"/>
    <x v="25"/>
    <x v="1"/>
    <s v="Soo"/>
    <x v="34"/>
  </r>
  <r>
    <n v="25"/>
    <n v="36"/>
    <m/>
    <m/>
    <n v="0"/>
    <n v="0"/>
    <m/>
    <m/>
    <n v="0"/>
    <n v="0"/>
    <m/>
    <m/>
    <n v="0"/>
    <n v="0"/>
    <m/>
    <m/>
    <n v="0"/>
    <n v="96"/>
    <m/>
    <m/>
    <n v="48"/>
    <n v="800"/>
    <m/>
    <m/>
    <n v="0"/>
    <n v="832"/>
    <m/>
    <m/>
    <n v="0"/>
    <n v="176"/>
    <m/>
    <m/>
    <n v="64"/>
    <n v="224"/>
    <x v="25"/>
    <x v="1"/>
    <s v="Strathcona"/>
    <x v="35"/>
  </r>
  <r>
    <n v="25"/>
    <n v="37"/>
    <m/>
    <m/>
    <n v="0"/>
    <n v="0"/>
    <m/>
    <m/>
    <n v="48"/>
    <n v="18912"/>
    <m/>
    <m/>
    <n v="112"/>
    <n v="21216"/>
    <m/>
    <m/>
    <n v="7056"/>
    <n v="86096"/>
    <m/>
    <m/>
    <n v="7456"/>
    <n v="112672"/>
    <m/>
    <m/>
    <n v="5056"/>
    <n v="77920"/>
    <m/>
    <m/>
    <n v="8960"/>
    <n v="61744"/>
    <m/>
    <m/>
    <n v="15136"/>
    <n v="92096"/>
    <x v="25"/>
    <x v="1"/>
    <s v="SunshineCoast"/>
    <x v="36"/>
  </r>
  <r>
    <n v="25"/>
    <n v="38"/>
    <m/>
    <m/>
    <n v="289952"/>
    <n v="93908992"/>
    <m/>
    <m/>
    <n v="10112"/>
    <n v="79428496"/>
    <m/>
    <m/>
    <n v="3184"/>
    <n v="75596688"/>
    <m/>
    <m/>
    <n v="19136"/>
    <n v="75010352"/>
    <m/>
    <m/>
    <n v="41248"/>
    <n v="71030880"/>
    <m/>
    <m/>
    <n v="25216"/>
    <n v="71306352"/>
    <m/>
    <m/>
    <n v="2064"/>
    <n v="71650704"/>
    <m/>
    <m/>
    <n v="2816"/>
    <n v="71358432"/>
    <x v="25"/>
    <x v="0"/>
    <s v="Vanderhoof"/>
    <x v="37"/>
  </r>
  <r>
    <n v="25"/>
    <n v="39"/>
    <m/>
    <m/>
    <n v="668624"/>
    <n v="134640896"/>
    <m/>
    <m/>
    <n v="35312"/>
    <n v="114391392"/>
    <m/>
    <m/>
    <n v="46496"/>
    <n v="111901152"/>
    <m/>
    <m/>
    <n v="62480"/>
    <n v="112383952"/>
    <m/>
    <m/>
    <n v="129616"/>
    <n v="97614096"/>
    <m/>
    <m/>
    <n v="203936"/>
    <n v="94153008"/>
    <m/>
    <m/>
    <n v="144240"/>
    <n v="88657520"/>
    <m/>
    <m/>
    <n v="181888"/>
    <n v="87715552"/>
    <x v="25"/>
    <x v="0"/>
    <s v="WilliamsLake"/>
    <x v="38"/>
  </r>
  <r>
    <n v="25"/>
    <n v="40"/>
    <m/>
    <m/>
    <n v="2832"/>
    <n v="1778320"/>
    <m/>
    <m/>
    <n v="64"/>
    <n v="1665152"/>
    <m/>
    <m/>
    <n v="208"/>
    <n v="1583200"/>
    <m/>
    <m/>
    <n v="496"/>
    <n v="1563760"/>
    <m/>
    <m/>
    <n v="384"/>
    <n v="1523856"/>
    <m/>
    <m/>
    <n v="688"/>
    <n v="1564816"/>
    <m/>
    <m/>
    <n v="32"/>
    <n v="1554512"/>
    <m/>
    <m/>
    <n v="16"/>
    <n v="1451136"/>
    <x v="25"/>
    <x v="2"/>
    <s v="InteriorTFLs"/>
    <x v="39"/>
  </r>
  <r>
    <n v="25"/>
    <n v="40"/>
    <m/>
    <m/>
    <n v="0"/>
    <n v="48"/>
    <m/>
    <m/>
    <n v="32"/>
    <n v="1296"/>
    <m/>
    <m/>
    <n v="0"/>
    <n v="944"/>
    <m/>
    <m/>
    <n v="48"/>
    <n v="1456"/>
    <m/>
    <m/>
    <n v="48"/>
    <n v="1184"/>
    <m/>
    <m/>
    <n v="48"/>
    <n v="1648"/>
    <m/>
    <m/>
    <n v="32"/>
    <n v="480"/>
    <m/>
    <m/>
    <n v="16"/>
    <n v="400"/>
    <x v="25"/>
    <x v="2"/>
    <s v="InteriorTFLs"/>
    <x v="39"/>
  </r>
  <r>
    <n v="25"/>
    <n v="40"/>
    <m/>
    <m/>
    <n v="6448"/>
    <n v="3401520"/>
    <m/>
    <m/>
    <n v="480"/>
    <n v="3058704"/>
    <m/>
    <m/>
    <n v="400"/>
    <n v="2888816"/>
    <m/>
    <m/>
    <n v="704"/>
    <n v="2841744"/>
    <m/>
    <m/>
    <n v="1520"/>
    <n v="2652128"/>
    <m/>
    <m/>
    <n v="3360"/>
    <n v="2609824"/>
    <m/>
    <m/>
    <n v="368"/>
    <n v="2573696"/>
    <m/>
    <m/>
    <n v="48"/>
    <n v="2489776"/>
    <x v="25"/>
    <x v="2"/>
    <s v="InteriorTFLs"/>
    <x v="39"/>
  </r>
  <r>
    <n v="25"/>
    <n v="40"/>
    <m/>
    <m/>
    <n v="4640"/>
    <n v="1354432"/>
    <m/>
    <m/>
    <n v="1472"/>
    <n v="1063712"/>
    <m/>
    <m/>
    <n v="3232"/>
    <n v="1079648"/>
    <m/>
    <m/>
    <n v="4560"/>
    <n v="1034528"/>
    <m/>
    <m/>
    <n v="5888"/>
    <n v="987248"/>
    <m/>
    <m/>
    <n v="12864"/>
    <n v="943632"/>
    <m/>
    <m/>
    <n v="2368"/>
    <n v="835904"/>
    <m/>
    <m/>
    <n v="128"/>
    <n v="769920"/>
    <x v="25"/>
    <x v="2"/>
    <s v="InteriorTFLs"/>
    <x v="39"/>
  </r>
  <r>
    <n v="25"/>
    <n v="40"/>
    <m/>
    <m/>
    <n v="11120"/>
    <n v="2607040"/>
    <m/>
    <m/>
    <n v="704"/>
    <n v="2384032"/>
    <m/>
    <m/>
    <n v="1568"/>
    <n v="2155072"/>
    <m/>
    <m/>
    <n v="4512"/>
    <n v="2008608"/>
    <m/>
    <m/>
    <n v="3904"/>
    <n v="1829904"/>
    <m/>
    <m/>
    <n v="6864"/>
    <n v="1808912"/>
    <m/>
    <m/>
    <n v="3424"/>
    <n v="1567760"/>
    <m/>
    <m/>
    <n v="144"/>
    <n v="1453344"/>
    <x v="25"/>
    <x v="2"/>
    <s v="InteriorTFLs"/>
    <x v="39"/>
  </r>
  <r>
    <n v="25"/>
    <n v="40"/>
    <m/>
    <m/>
    <n v="12640"/>
    <n v="3638656"/>
    <m/>
    <m/>
    <n v="352"/>
    <n v="3448608"/>
    <m/>
    <m/>
    <n v="3520"/>
    <n v="3231616"/>
    <m/>
    <m/>
    <n v="832"/>
    <n v="3178064"/>
    <m/>
    <m/>
    <n v="2592"/>
    <n v="2815536"/>
    <m/>
    <m/>
    <n v="2928"/>
    <n v="2913120"/>
    <m/>
    <m/>
    <n v="704"/>
    <n v="2899888"/>
    <m/>
    <m/>
    <n v="208"/>
    <n v="2817072"/>
    <x v="25"/>
    <x v="2"/>
    <s v="InteriorTFLs"/>
    <x v="39"/>
  </r>
  <r>
    <n v="25"/>
    <n v="40"/>
    <m/>
    <m/>
    <n v="480"/>
    <n v="4752"/>
    <m/>
    <m/>
    <n v="0"/>
    <n v="33440"/>
    <m/>
    <m/>
    <n v="1136"/>
    <n v="36000"/>
    <m/>
    <m/>
    <n v="336"/>
    <n v="28672"/>
    <m/>
    <m/>
    <n v="2400"/>
    <n v="37056"/>
    <m/>
    <m/>
    <n v="784"/>
    <n v="32544"/>
    <m/>
    <m/>
    <n v="400"/>
    <n v="9360"/>
    <m/>
    <m/>
    <n v="672"/>
    <n v="8944"/>
    <x v="25"/>
    <x v="2"/>
    <s v="InteriorTFLs"/>
    <x v="39"/>
  </r>
  <r>
    <n v="25"/>
    <n v="40"/>
    <m/>
    <m/>
    <n v="2256"/>
    <n v="161024"/>
    <m/>
    <m/>
    <n v="656"/>
    <n v="146192"/>
    <m/>
    <m/>
    <n v="768"/>
    <n v="138352"/>
    <m/>
    <m/>
    <n v="240"/>
    <n v="140128"/>
    <m/>
    <m/>
    <n v="0"/>
    <n v="154272"/>
    <m/>
    <m/>
    <n v="1056"/>
    <n v="129424"/>
    <m/>
    <m/>
    <n v="3808"/>
    <n v="88880"/>
    <m/>
    <m/>
    <n v="848"/>
    <n v="71904"/>
    <x v="25"/>
    <x v="2"/>
    <s v="InteriorTFLs"/>
    <x v="39"/>
  </r>
  <r>
    <n v="25"/>
    <n v="40"/>
    <m/>
    <m/>
    <n v="0"/>
    <n v="0"/>
    <m/>
    <m/>
    <n v="1392"/>
    <n v="41088"/>
    <m/>
    <m/>
    <n v="2432"/>
    <n v="46448"/>
    <m/>
    <m/>
    <n v="3104"/>
    <n v="44608"/>
    <m/>
    <m/>
    <n v="256"/>
    <n v="82592"/>
    <m/>
    <m/>
    <n v="6352"/>
    <n v="66288"/>
    <m/>
    <m/>
    <n v="272"/>
    <n v="42720"/>
    <m/>
    <m/>
    <n v="976"/>
    <n v="44576"/>
    <x v="25"/>
    <x v="2"/>
    <s v="InteriorTFLs"/>
    <x v="39"/>
  </r>
  <r>
    <n v="25"/>
    <n v="40"/>
    <m/>
    <m/>
    <n v="26832"/>
    <n v="15767888"/>
    <m/>
    <m/>
    <n v="992"/>
    <n v="15237024"/>
    <m/>
    <m/>
    <n v="3504"/>
    <n v="14674224"/>
    <m/>
    <m/>
    <n v="12144"/>
    <n v="14255856"/>
    <m/>
    <m/>
    <n v="11616"/>
    <n v="13475728"/>
    <m/>
    <m/>
    <n v="23120"/>
    <n v="13587504"/>
    <m/>
    <m/>
    <n v="416"/>
    <n v="13301920"/>
    <m/>
    <m/>
    <n v="1008"/>
    <n v="12974912"/>
    <x v="25"/>
    <x v="2"/>
    <s v="InteriorTFLs"/>
    <x v="39"/>
  </r>
  <r>
    <n v="25"/>
    <n v="40"/>
    <m/>
    <m/>
    <n v="19200"/>
    <n v="4999520"/>
    <m/>
    <m/>
    <n v="2336"/>
    <n v="4723984"/>
    <m/>
    <m/>
    <n v="6080"/>
    <n v="4108528"/>
    <m/>
    <m/>
    <n v="6240"/>
    <n v="3842464"/>
    <m/>
    <m/>
    <n v="9872"/>
    <n v="3553424"/>
    <m/>
    <m/>
    <n v="14832"/>
    <n v="3296656"/>
    <m/>
    <m/>
    <n v="8000"/>
    <n v="2902672"/>
    <m/>
    <m/>
    <n v="7200"/>
    <n v="2838144"/>
    <x v="25"/>
    <x v="2"/>
    <s v="InteriorTFLs"/>
    <x v="39"/>
  </r>
  <r>
    <n v="25"/>
    <n v="40"/>
    <m/>
    <m/>
    <n v="130928"/>
    <n v="17534560"/>
    <m/>
    <m/>
    <n v="22560"/>
    <n v="23374272"/>
    <m/>
    <m/>
    <n v="46096"/>
    <n v="22599808"/>
    <m/>
    <m/>
    <n v="37136"/>
    <n v="22280480"/>
    <m/>
    <m/>
    <n v="73216"/>
    <n v="20345984"/>
    <m/>
    <m/>
    <n v="50208"/>
    <n v="19946048"/>
    <m/>
    <m/>
    <n v="6208"/>
    <n v="20978096"/>
    <m/>
    <m/>
    <n v="8816"/>
    <n v="18371872"/>
    <x v="25"/>
    <x v="2"/>
    <s v="InteriorTFLs"/>
    <x v="39"/>
  </r>
  <r>
    <n v="25"/>
    <n v="40"/>
    <m/>
    <m/>
    <n v="5136"/>
    <n v="1009424"/>
    <m/>
    <m/>
    <n v="672"/>
    <n v="901408"/>
    <m/>
    <m/>
    <n v="2240"/>
    <n v="871696"/>
    <m/>
    <m/>
    <n v="2400"/>
    <n v="838064"/>
    <m/>
    <m/>
    <n v="2960"/>
    <n v="832208"/>
    <m/>
    <m/>
    <n v="4064"/>
    <n v="810896"/>
    <m/>
    <m/>
    <n v="8464"/>
    <n v="683392"/>
    <m/>
    <m/>
    <n v="10208"/>
    <n v="620864"/>
    <x v="25"/>
    <x v="2"/>
    <s v="InteriorTFLs"/>
    <x v="39"/>
  </r>
  <r>
    <n v="25"/>
    <n v="40"/>
    <m/>
    <m/>
    <n v="36480"/>
    <n v="8102352"/>
    <m/>
    <m/>
    <n v="3600"/>
    <n v="7634560"/>
    <m/>
    <m/>
    <n v="10432"/>
    <n v="6952512"/>
    <m/>
    <m/>
    <n v="7088"/>
    <n v="6449152"/>
    <m/>
    <m/>
    <n v="17456"/>
    <n v="5754528"/>
    <m/>
    <m/>
    <n v="24880"/>
    <n v="5481648"/>
    <m/>
    <m/>
    <n v="43584"/>
    <n v="4796784"/>
    <m/>
    <m/>
    <n v="16784"/>
    <n v="3981328"/>
    <x v="25"/>
    <x v="2"/>
    <s v="InteriorTFLs"/>
    <x v="39"/>
  </r>
  <r>
    <n v="25"/>
    <n v="40"/>
    <m/>
    <m/>
    <n v="23824"/>
    <n v="3562896"/>
    <m/>
    <m/>
    <n v="3856"/>
    <n v="2948640"/>
    <m/>
    <m/>
    <n v="7136"/>
    <n v="2937360"/>
    <m/>
    <m/>
    <n v="18800"/>
    <n v="2526272"/>
    <m/>
    <m/>
    <n v="18736"/>
    <n v="2415824"/>
    <m/>
    <m/>
    <n v="19536"/>
    <n v="2223696"/>
    <m/>
    <m/>
    <n v="40176"/>
    <n v="1084416"/>
    <m/>
    <m/>
    <n v="21600"/>
    <n v="670736"/>
    <x v="25"/>
    <x v="2"/>
    <s v="InteriorTFLs"/>
    <x v="39"/>
  </r>
  <r>
    <n v="25"/>
    <n v="40"/>
    <m/>
    <m/>
    <n v="17248"/>
    <n v="597056"/>
    <m/>
    <m/>
    <n v="7536"/>
    <n v="609600"/>
    <m/>
    <m/>
    <n v="8080"/>
    <n v="648176"/>
    <m/>
    <m/>
    <n v="23600"/>
    <n v="582992"/>
    <m/>
    <m/>
    <n v="17536"/>
    <n v="619968"/>
    <m/>
    <m/>
    <n v="15264"/>
    <n v="545520"/>
    <m/>
    <m/>
    <n v="29808"/>
    <n v="373472"/>
    <m/>
    <m/>
    <n v="22976"/>
    <n v="440224"/>
    <x v="25"/>
    <x v="2"/>
    <s v="InteriorTFLs"/>
    <x v="39"/>
  </r>
  <r>
    <n v="25"/>
    <n v="40"/>
    <m/>
    <m/>
    <n v="14368"/>
    <n v="1997536"/>
    <m/>
    <m/>
    <n v="528"/>
    <n v="1784512"/>
    <m/>
    <m/>
    <n v="1072"/>
    <n v="1740896"/>
    <m/>
    <m/>
    <n v="640"/>
    <n v="1712480"/>
    <m/>
    <m/>
    <n v="5392"/>
    <n v="1564528"/>
    <m/>
    <m/>
    <n v="5488"/>
    <n v="1544896"/>
    <m/>
    <m/>
    <n v="49296"/>
    <n v="859968"/>
    <m/>
    <m/>
    <n v="70512"/>
    <n v="317424"/>
    <x v="25"/>
    <x v="2"/>
    <s v="InteriorTFLs"/>
    <x v="39"/>
  </r>
  <r>
    <n v="25"/>
    <n v="40"/>
    <m/>
    <m/>
    <n v="16112"/>
    <n v="2828384"/>
    <m/>
    <m/>
    <n v="1504"/>
    <n v="2652880"/>
    <m/>
    <m/>
    <n v="7072"/>
    <n v="2427200"/>
    <m/>
    <m/>
    <n v="7760"/>
    <n v="2312032"/>
    <m/>
    <m/>
    <n v="10576"/>
    <n v="2200400"/>
    <m/>
    <m/>
    <n v="8944"/>
    <n v="2106624"/>
    <m/>
    <m/>
    <n v="63056"/>
    <n v="1438336"/>
    <m/>
    <m/>
    <n v="96720"/>
    <n v="923952"/>
    <x v="25"/>
    <x v="2"/>
    <s v="InteriorTFLs"/>
    <x v="39"/>
  </r>
  <r>
    <n v="25"/>
    <n v="40"/>
    <m/>
    <m/>
    <n v="80336"/>
    <n v="9468016"/>
    <m/>
    <m/>
    <n v="21760"/>
    <n v="8513280"/>
    <m/>
    <m/>
    <n v="39424"/>
    <n v="7955568"/>
    <m/>
    <m/>
    <n v="42928"/>
    <n v="7681696"/>
    <m/>
    <m/>
    <n v="47344"/>
    <n v="7368128"/>
    <m/>
    <m/>
    <n v="66752"/>
    <n v="7322560"/>
    <m/>
    <m/>
    <n v="121696"/>
    <n v="4832864"/>
    <m/>
    <m/>
    <n v="103328"/>
    <n v="3858032"/>
    <x v="25"/>
    <x v="2"/>
    <s v="InteriorTFLs"/>
    <x v="39"/>
  </r>
  <r>
    <n v="25"/>
    <n v="41"/>
    <m/>
    <m/>
    <n v="0"/>
    <n v="0"/>
    <m/>
    <m/>
    <n v="0"/>
    <n v="0"/>
    <m/>
    <m/>
    <n v="0"/>
    <n v="0"/>
    <m/>
    <m/>
    <n v="0"/>
    <n v="0"/>
    <m/>
    <m/>
    <n v="0"/>
    <n v="0"/>
    <m/>
    <m/>
    <n v="0"/>
    <n v="0"/>
    <m/>
    <m/>
    <n v="0"/>
    <n v="0"/>
    <m/>
    <m/>
    <n v="0"/>
    <n v="0"/>
    <x v="25"/>
    <x v="3"/>
    <s v="CoastTFLs"/>
    <x v="40"/>
  </r>
  <r>
    <n v="25"/>
    <n v="41"/>
    <m/>
    <m/>
    <n v="0"/>
    <n v="0"/>
    <m/>
    <m/>
    <n v="0"/>
    <n v="2864"/>
    <m/>
    <m/>
    <n v="144"/>
    <n v="1280"/>
    <m/>
    <m/>
    <n v="0"/>
    <n v="224"/>
    <m/>
    <m/>
    <n v="0"/>
    <n v="144"/>
    <m/>
    <m/>
    <n v="0"/>
    <n v="144"/>
    <m/>
    <m/>
    <n v="0"/>
    <n v="0"/>
    <m/>
    <m/>
    <n v="0"/>
    <n v="0"/>
    <x v="25"/>
    <x v="3"/>
    <s v="CoastTFLs"/>
    <x v="40"/>
  </r>
  <r>
    <n v="25"/>
    <n v="41"/>
    <m/>
    <m/>
    <n v="0"/>
    <n v="0"/>
    <m/>
    <m/>
    <n v="0"/>
    <n v="0"/>
    <m/>
    <m/>
    <n v="0"/>
    <n v="0"/>
    <m/>
    <m/>
    <n v="0"/>
    <n v="0"/>
    <m/>
    <m/>
    <n v="0"/>
    <n v="0"/>
    <m/>
    <m/>
    <n v="0"/>
    <n v="0"/>
    <m/>
    <m/>
    <n v="0"/>
    <n v="0"/>
    <m/>
    <m/>
    <n v="0"/>
    <n v="0"/>
    <x v="25"/>
    <x v="3"/>
    <s v="CoastTFLs"/>
    <x v="40"/>
  </r>
  <r>
    <n v="25"/>
    <n v="41"/>
    <m/>
    <m/>
    <n v="0"/>
    <n v="0"/>
    <m/>
    <m/>
    <n v="0"/>
    <n v="0"/>
    <m/>
    <m/>
    <n v="0"/>
    <n v="0"/>
    <m/>
    <m/>
    <n v="0"/>
    <n v="0"/>
    <m/>
    <m/>
    <n v="1280"/>
    <n v="18784"/>
    <m/>
    <m/>
    <n v="0"/>
    <n v="14416"/>
    <m/>
    <m/>
    <n v="816"/>
    <n v="5040"/>
    <m/>
    <m/>
    <n v="0"/>
    <n v="336"/>
    <x v="25"/>
    <x v="3"/>
    <s v="CoastTFLs"/>
    <x v="40"/>
  </r>
  <r>
    <n v="25"/>
    <n v="41"/>
    <m/>
    <m/>
    <n v="0"/>
    <n v="0"/>
    <m/>
    <m/>
    <n v="0"/>
    <n v="0"/>
    <m/>
    <m/>
    <n v="0"/>
    <n v="0"/>
    <m/>
    <m/>
    <n v="0"/>
    <n v="0"/>
    <m/>
    <m/>
    <n v="0"/>
    <n v="0"/>
    <m/>
    <m/>
    <n v="0"/>
    <n v="0"/>
    <m/>
    <m/>
    <n v="0"/>
    <n v="0"/>
    <m/>
    <m/>
    <n v="0"/>
    <n v="0"/>
    <x v="25"/>
    <x v="3"/>
    <s v="CoastTFLs"/>
    <x v="40"/>
  </r>
  <r>
    <n v="25"/>
    <n v="41"/>
    <m/>
    <m/>
    <n v="0"/>
    <n v="0"/>
    <m/>
    <m/>
    <n v="0"/>
    <n v="0"/>
    <m/>
    <m/>
    <n v="0"/>
    <n v="0"/>
    <m/>
    <m/>
    <n v="0"/>
    <n v="0"/>
    <m/>
    <m/>
    <n v="0"/>
    <n v="0"/>
    <m/>
    <m/>
    <n v="0"/>
    <n v="0"/>
    <m/>
    <m/>
    <n v="0"/>
    <n v="0"/>
    <m/>
    <m/>
    <n v="0"/>
    <n v="0"/>
    <x v="25"/>
    <x v="3"/>
    <s v="CoastTFLs"/>
    <x v="40"/>
  </r>
  <r>
    <n v="25"/>
    <n v="41"/>
    <m/>
    <m/>
    <n v="0"/>
    <n v="0"/>
    <m/>
    <m/>
    <n v="0"/>
    <n v="4800"/>
    <m/>
    <m/>
    <n v="0"/>
    <n v="3888"/>
    <m/>
    <m/>
    <n v="0"/>
    <n v="6224"/>
    <m/>
    <m/>
    <n v="1952"/>
    <n v="11024"/>
    <m/>
    <m/>
    <n v="0"/>
    <n v="6336"/>
    <m/>
    <m/>
    <n v="0"/>
    <n v="2432"/>
    <m/>
    <m/>
    <n v="0"/>
    <n v="288"/>
    <x v="25"/>
    <x v="3"/>
    <s v="CoastTFLs"/>
    <x v="40"/>
  </r>
  <r>
    <n v="25"/>
    <n v="41"/>
    <m/>
    <m/>
    <n v="0"/>
    <n v="0"/>
    <m/>
    <m/>
    <n v="0"/>
    <n v="0"/>
    <m/>
    <m/>
    <n v="0"/>
    <n v="0"/>
    <m/>
    <m/>
    <n v="0"/>
    <n v="2768"/>
    <m/>
    <m/>
    <n v="0"/>
    <n v="0"/>
    <m/>
    <m/>
    <n v="0"/>
    <n v="0"/>
    <m/>
    <m/>
    <n v="0"/>
    <n v="0"/>
    <m/>
    <m/>
    <n v="0"/>
    <n v="0"/>
    <x v="25"/>
    <x v="3"/>
    <s v="CoastTFLs"/>
    <x v="40"/>
  </r>
  <r>
    <n v="25"/>
    <n v="41"/>
    <m/>
    <m/>
    <n v="0"/>
    <n v="0"/>
    <m/>
    <m/>
    <n v="0"/>
    <n v="0"/>
    <m/>
    <m/>
    <n v="0"/>
    <n v="2160"/>
    <m/>
    <m/>
    <n v="0"/>
    <n v="0"/>
    <m/>
    <m/>
    <n v="1616"/>
    <n v="3232"/>
    <m/>
    <m/>
    <n v="0"/>
    <n v="0"/>
    <m/>
    <m/>
    <n v="0"/>
    <n v="0"/>
    <m/>
    <m/>
    <n v="0"/>
    <n v="0"/>
    <x v="25"/>
    <x v="3"/>
    <s v="CoastTFLs"/>
    <x v="40"/>
  </r>
  <r>
    <n v="25"/>
    <n v="41"/>
    <m/>
    <m/>
    <n v="0"/>
    <n v="0"/>
    <m/>
    <m/>
    <n v="0"/>
    <n v="0"/>
    <m/>
    <m/>
    <n v="0"/>
    <n v="0"/>
    <m/>
    <m/>
    <n v="0"/>
    <n v="0"/>
    <m/>
    <m/>
    <n v="0"/>
    <n v="0"/>
    <m/>
    <m/>
    <n v="0"/>
    <n v="0"/>
    <m/>
    <m/>
    <n v="0"/>
    <n v="0"/>
    <m/>
    <m/>
    <n v="0"/>
    <n v="0"/>
    <x v="25"/>
    <x v="3"/>
    <s v="CoastTFLs"/>
    <x v="40"/>
  </r>
  <r>
    <n v="25"/>
    <n v="41"/>
    <m/>
    <m/>
    <n v="0"/>
    <n v="0"/>
    <m/>
    <m/>
    <n v="0"/>
    <n v="0"/>
    <m/>
    <m/>
    <n v="0"/>
    <n v="0"/>
    <m/>
    <m/>
    <n v="0"/>
    <n v="0"/>
    <m/>
    <m/>
    <n v="0"/>
    <n v="0"/>
    <m/>
    <m/>
    <n v="0"/>
    <n v="0"/>
    <m/>
    <m/>
    <n v="0"/>
    <n v="0"/>
    <m/>
    <m/>
    <n v="0"/>
    <n v="0"/>
    <x v="25"/>
    <x v="3"/>
    <s v="CoastTFLs"/>
    <x v="40"/>
  </r>
  <r>
    <n v="25"/>
    <n v="41"/>
    <m/>
    <m/>
    <n v="0"/>
    <n v="0"/>
    <m/>
    <m/>
    <n v="0"/>
    <n v="0"/>
    <m/>
    <m/>
    <n v="0"/>
    <n v="0"/>
    <m/>
    <m/>
    <n v="0"/>
    <n v="0"/>
    <m/>
    <m/>
    <n v="0"/>
    <n v="0"/>
    <m/>
    <m/>
    <n v="0"/>
    <n v="0"/>
    <m/>
    <m/>
    <n v="0"/>
    <n v="0"/>
    <m/>
    <m/>
    <n v="0"/>
    <n v="0"/>
    <x v="25"/>
    <x v="3"/>
    <s v="CoastTFLs"/>
    <x v="40"/>
  </r>
  <r>
    <n v="25"/>
    <n v="41"/>
    <m/>
    <m/>
    <n v="0"/>
    <n v="0"/>
    <m/>
    <m/>
    <n v="0"/>
    <n v="0"/>
    <m/>
    <m/>
    <n v="0"/>
    <n v="0"/>
    <m/>
    <m/>
    <n v="0"/>
    <n v="64"/>
    <m/>
    <m/>
    <n v="0"/>
    <n v="3728"/>
    <m/>
    <m/>
    <n v="0"/>
    <n v="0"/>
    <m/>
    <m/>
    <n v="0"/>
    <n v="208"/>
    <m/>
    <m/>
    <n v="0"/>
    <n v="0"/>
    <x v="25"/>
    <x v="3"/>
    <s v="CoastTFLs"/>
    <x v="40"/>
  </r>
  <r>
    <n v="25"/>
    <n v="41"/>
    <m/>
    <m/>
    <n v="0"/>
    <n v="0"/>
    <m/>
    <m/>
    <n v="0"/>
    <n v="0"/>
    <m/>
    <m/>
    <n v="0"/>
    <n v="0"/>
    <m/>
    <m/>
    <n v="0"/>
    <n v="0"/>
    <m/>
    <m/>
    <n v="0"/>
    <n v="0"/>
    <m/>
    <m/>
    <n v="0"/>
    <n v="0"/>
    <m/>
    <m/>
    <n v="0"/>
    <n v="0"/>
    <m/>
    <m/>
    <n v="0"/>
    <n v="0"/>
    <x v="25"/>
    <x v="3"/>
    <s v="CoastTFLs"/>
    <x v="40"/>
  </r>
  <r>
    <n v="25"/>
    <n v="41"/>
    <m/>
    <m/>
    <n v="0"/>
    <n v="0"/>
    <m/>
    <m/>
    <n v="0"/>
    <n v="0"/>
    <m/>
    <m/>
    <n v="0"/>
    <n v="0"/>
    <m/>
    <m/>
    <n v="0"/>
    <n v="0"/>
    <m/>
    <m/>
    <n v="0"/>
    <n v="0"/>
    <m/>
    <m/>
    <n v="0"/>
    <n v="0"/>
    <m/>
    <m/>
    <n v="0"/>
    <n v="0"/>
    <m/>
    <m/>
    <n v="0"/>
    <n v="0"/>
    <x v="25"/>
    <x v="3"/>
    <s v="CoastTFLs"/>
    <x v="40"/>
  </r>
  <r>
    <n v="25"/>
    <n v="41"/>
    <m/>
    <m/>
    <n v="0"/>
    <n v="0"/>
    <m/>
    <m/>
    <n v="0"/>
    <n v="0"/>
    <m/>
    <m/>
    <n v="0"/>
    <n v="0"/>
    <m/>
    <m/>
    <n v="0"/>
    <n v="0"/>
    <m/>
    <m/>
    <n v="0"/>
    <n v="0"/>
    <m/>
    <m/>
    <n v="0"/>
    <n v="0"/>
    <m/>
    <m/>
    <n v="0"/>
    <n v="0"/>
    <m/>
    <m/>
    <n v="0"/>
    <n v="0"/>
    <x v="25"/>
    <x v="3"/>
    <s v="CoastTFLs"/>
    <x v="40"/>
  </r>
</pivotCacheRecords>
</file>

<file path=xl/pivotCache/pivotCacheRecords2.xml><?xml version="1.0" encoding="utf-8"?>
<pivotCacheRecords xmlns="http://schemas.openxmlformats.org/spreadsheetml/2006/main" xmlns:r="http://schemas.openxmlformats.org/officeDocument/2006/relationships" count="41">
  <r>
    <n v="1"/>
    <s v="100MileHouse"/>
    <x v="0"/>
    <x v="0"/>
    <s v="100MileHouse"/>
    <s v="100 Mile House"/>
    <n v="110436352"/>
    <n v="57597952"/>
    <n v="1"/>
    <s v="I"/>
  </r>
  <r>
    <n v="2"/>
    <s v="Arrow"/>
    <x v="1"/>
    <x v="0"/>
    <s v="Arrow"/>
    <s v="Arrow"/>
    <n v="50683296"/>
    <n v="7895984"/>
    <n v="1"/>
    <s v="I"/>
  </r>
  <r>
    <n v="3"/>
    <s v="Arrowsmith"/>
    <x v="2"/>
    <x v="1"/>
    <s v="out"/>
    <s v="Outside &quot;Pine Units&quot;"/>
    <n v="16180416"/>
    <n v="82112"/>
    <n v="2"/>
    <s v="C"/>
  </r>
  <r>
    <n v="4"/>
    <s v="Boundary"/>
    <x v="3"/>
    <x v="0"/>
    <s v="Boundary"/>
    <s v="Boundary"/>
    <n v="43424592"/>
    <n v="15011120"/>
    <n v="1"/>
    <s v="I"/>
  </r>
  <r>
    <n v="5"/>
    <s v="Bulkley"/>
    <x v="4"/>
    <x v="0"/>
    <s v="Bulkley"/>
    <s v="Bulkley"/>
    <n v="69628000"/>
    <n v="13183136"/>
    <n v="1"/>
    <s v="I"/>
  </r>
  <r>
    <n v="6"/>
    <s v="Cassiar"/>
    <x v="5"/>
    <x v="1"/>
    <s v="out"/>
    <s v="Outside &quot;Pine Units&quot;"/>
    <n v="35651056"/>
    <n v="15071280"/>
    <n v="2"/>
    <s v="I"/>
  </r>
  <r>
    <n v="7"/>
    <s v="Cranberry"/>
    <x v="6"/>
    <x v="1"/>
    <s v="out"/>
    <s v="Outside &quot;Pine Units&quot;"/>
    <n v="8204240"/>
    <n v="690528"/>
    <n v="2"/>
    <s v="I"/>
  </r>
  <r>
    <n v="8"/>
    <s v="Cranbrook"/>
    <x v="7"/>
    <x v="0"/>
    <s v="Cranbrook"/>
    <s v="Cranbrook"/>
    <n v="65829904"/>
    <n v="30875856"/>
    <n v="1"/>
    <s v="I"/>
  </r>
  <r>
    <n v="9"/>
    <s v="DawsonCreek"/>
    <x v="8"/>
    <x v="0"/>
    <s v="DawsonCreek"/>
    <s v="Dawson Creek"/>
    <n v="107675632"/>
    <n v="30889120"/>
    <n v="1"/>
    <s v="I"/>
  </r>
  <r>
    <n v="10"/>
    <s v="FortNelson"/>
    <x v="9"/>
    <x v="1"/>
    <s v="out"/>
    <s v="Outside &quot;Pine Units&quot;"/>
    <n v="156594208"/>
    <n v="13492944"/>
    <n v="2"/>
    <s v="I"/>
  </r>
  <r>
    <n v="11"/>
    <s v="Fraser"/>
    <x v="10"/>
    <x v="1"/>
    <s v="out"/>
    <s v="Outside &quot;Pine Units&quot;"/>
    <n v="72435888"/>
    <n v="757968"/>
    <n v="2"/>
    <s v="C"/>
  </r>
  <r>
    <n v="12"/>
    <s v="FtStJames"/>
    <x v="11"/>
    <x v="0"/>
    <s v="FtStJames"/>
    <s v="Fort St. James"/>
    <n v="285258608"/>
    <n v="109503152"/>
    <n v="1"/>
    <s v="I"/>
  </r>
  <r>
    <n v="13"/>
    <s v="FtStJohn"/>
    <x v="12"/>
    <x v="1"/>
    <s v="out"/>
    <s v="Outside &quot;Pine Units&quot;"/>
    <n v="141830896"/>
    <n v="39839328"/>
    <n v="2"/>
    <s v="I"/>
  </r>
  <r>
    <n v="14"/>
    <s v="Golden"/>
    <x v="13"/>
    <x v="0"/>
    <s v="Golden"/>
    <s v="Golden"/>
    <n v="36496960"/>
    <n v="5027152"/>
    <n v="1"/>
    <s v="I"/>
  </r>
  <r>
    <n v="15"/>
    <s v="Invermere"/>
    <x v="14"/>
    <x v="0"/>
    <s v="Invermere"/>
    <s v="Invermere"/>
    <n v="31709760"/>
    <n v="11740752"/>
    <n v="1"/>
    <s v="I"/>
  </r>
  <r>
    <n v="16"/>
    <s v="Kalum"/>
    <x v="15"/>
    <x v="1"/>
    <s v="out"/>
    <s v="Outside &quot;Pine Units&quot;"/>
    <n v="23274720"/>
    <n v="716256"/>
    <n v="2"/>
    <s v="I"/>
  </r>
  <r>
    <n v="17"/>
    <s v="Kamloops"/>
    <x v="16"/>
    <x v="0"/>
    <s v="Kamloops"/>
    <s v="Kamloops"/>
    <n v="208026928"/>
    <n v="58842848"/>
    <n v="1"/>
    <s v="I"/>
  </r>
  <r>
    <n v="18"/>
    <s v="Kingcome"/>
    <x v="17"/>
    <x v="1"/>
    <s v="out"/>
    <s v="Outside &quot;Pine Units&quot;"/>
    <n v="53357264"/>
    <n v="332176"/>
    <n v="2"/>
    <s v="C"/>
  </r>
  <r>
    <n v="19"/>
    <s v="Kispiox"/>
    <x v="18"/>
    <x v="1"/>
    <s v="out"/>
    <s v="Outside &quot;Pine Units&quot;"/>
    <n v="73312352"/>
    <n v="3068752"/>
    <n v="2"/>
    <s v="I"/>
  </r>
  <r>
    <n v="20"/>
    <s v="KootenayLake"/>
    <x v="19"/>
    <x v="0"/>
    <s v="KootenayLake"/>
    <s v="Kootenay Lake"/>
    <n v="58975120"/>
    <n v="12981616"/>
    <n v="1"/>
    <s v="I"/>
  </r>
  <r>
    <n v="21"/>
    <s v="Lakes"/>
    <x v="20"/>
    <x v="0"/>
    <s v="Lakes"/>
    <s v="Lakes"/>
    <n v="110554240"/>
    <n v="71046736"/>
    <n v="1"/>
    <s v="I"/>
  </r>
  <r>
    <n v="22"/>
    <s v="Lillooet"/>
    <x v="21"/>
    <x v="0"/>
    <s v="Lillooet"/>
    <s v="Lillooet"/>
    <n v="49789440"/>
    <n v="19483744"/>
    <n v="1"/>
    <s v="I"/>
  </r>
  <r>
    <n v="23"/>
    <s v="Mackenzie"/>
    <x v="22"/>
    <x v="0"/>
    <s v="Mackenzie"/>
    <s v="Mackenzie"/>
    <n v="287531712"/>
    <n v="116827456"/>
    <n v="1"/>
    <s v="I"/>
  </r>
  <r>
    <n v="24"/>
    <s v="Merritt"/>
    <x v="23"/>
    <x v="0"/>
    <s v="Merritt"/>
    <s v="Merritt"/>
    <n v="130833856"/>
    <n v="66165184"/>
    <n v="1"/>
    <s v="I"/>
  </r>
  <r>
    <n v="25"/>
    <s v="MidCoast"/>
    <x v="24"/>
    <x v="1"/>
    <s v="out"/>
    <s v="Outside &quot;Pine Units&quot;"/>
    <n v="74589456"/>
    <n v="383136"/>
    <n v="2"/>
    <s v="C"/>
  </r>
  <r>
    <n v="26"/>
    <s v="Morice"/>
    <x v="25"/>
    <x v="0"/>
    <s v="Morice"/>
    <s v="Morice"/>
    <n v="132865936"/>
    <n v="57078896"/>
    <n v="1"/>
    <s v="I"/>
  </r>
  <r>
    <n v="27"/>
    <s v="Nass"/>
    <x v="26"/>
    <x v="1"/>
    <s v="out"/>
    <s v="Outside &quot;Pine Units&quot;"/>
    <n v="48545584"/>
    <n v="1304016"/>
    <n v="2"/>
    <s v="C"/>
  </r>
  <r>
    <n v="28"/>
    <s v="NorthCoast"/>
    <x v="27"/>
    <x v="1"/>
    <s v="out"/>
    <s v="Outside &quot;Pine Units&quot;"/>
    <n v="51647072"/>
    <n v="168208"/>
    <n v="2"/>
    <s v="C"/>
  </r>
  <r>
    <n v="29"/>
    <s v="Okanagan"/>
    <x v="28"/>
    <x v="0"/>
    <s v="Okanagan"/>
    <s v="Okanagan"/>
    <n v="211370096"/>
    <n v="57336608"/>
    <n v="1"/>
    <s v="I"/>
  </r>
  <r>
    <n v="30"/>
    <s v="PrinceGeorge"/>
    <x v="29"/>
    <x v="0"/>
    <s v="PrinceGeorge"/>
    <s v="Prince George"/>
    <n v="248976896"/>
    <n v="78034352"/>
    <n v="1"/>
    <s v="I"/>
  </r>
  <r>
    <n v="31"/>
    <s v="QueenCharlotte"/>
    <x v="30"/>
    <x v="1"/>
    <s v="out"/>
    <s v="Outside &quot;Pine Units&quot;"/>
    <n v="30795888"/>
    <n v="1385376"/>
    <n v="2"/>
    <s v="C"/>
  </r>
  <r>
    <n v="32"/>
    <s v="Quesnel"/>
    <x v="31"/>
    <x v="0"/>
    <s v="Quesnel"/>
    <s v="Quesnel"/>
    <n v="164736944"/>
    <n v="110969680"/>
    <n v="1"/>
    <s v="I"/>
  </r>
  <r>
    <n v="33"/>
    <s v="Revelstoke"/>
    <x v="32"/>
    <x v="1"/>
    <s v="out"/>
    <s v="Outside &quot;Pine Units&quot;"/>
    <n v="18084368"/>
    <n v="198432"/>
    <n v="2"/>
    <s v="I"/>
  </r>
  <r>
    <n v="34"/>
    <s v="RobsonValley"/>
    <x v="33"/>
    <x v="0"/>
    <s v="RobsonValley"/>
    <s v="Robson Valley"/>
    <n v="49000096"/>
    <n v="6218144"/>
    <n v="1"/>
    <s v="I"/>
  </r>
  <r>
    <n v="35"/>
    <s v="Soo"/>
    <x v="34"/>
    <x v="1"/>
    <s v="out"/>
    <s v="Outside &quot;Pine Units&quot;"/>
    <n v="29894976"/>
    <n v="795504"/>
    <n v="2"/>
    <s v="C"/>
  </r>
  <r>
    <n v="36"/>
    <s v="Strathcona"/>
    <x v="35"/>
    <x v="1"/>
    <s v="out"/>
    <s v="Outside &quot;Pine Units&quot;"/>
    <n v="56148528"/>
    <n v="213424"/>
    <n v="2"/>
    <s v="C"/>
  </r>
  <r>
    <n v="37"/>
    <s v="SunshineCoast"/>
    <x v="36"/>
    <x v="1"/>
    <s v="out"/>
    <s v="Outside &quot;Pine Units&quot;"/>
    <n v="63022512"/>
    <n v="797776"/>
    <n v="2"/>
    <s v="C"/>
  </r>
  <r>
    <n v="38"/>
    <s v="Vanderhoof"/>
    <x v="37"/>
    <x v="0"/>
    <s v="Vanderhoof"/>
    <s v="Vanderhoof"/>
    <n v="133279904"/>
    <n v="97637744"/>
    <n v="1"/>
    <s v="I"/>
  </r>
  <r>
    <n v="39"/>
    <s v="WilliamsLake"/>
    <x v="38"/>
    <x v="0"/>
    <s v="WilliamsLake"/>
    <s v="Williams Lake"/>
    <n v="264548400"/>
    <n v="143621136"/>
    <n v="1"/>
    <s v="I"/>
  </r>
  <r>
    <n v="40"/>
    <s v="InteriorTFLs"/>
    <x v="39"/>
    <x v="2"/>
    <s v="out"/>
    <s v="Outside &quot;Pine Units&quot;"/>
    <n v="370075520"/>
    <n v="91970448"/>
    <n v="3"/>
    <s v="I"/>
  </r>
  <r>
    <n v="41"/>
    <s v="CoastTFLs"/>
    <x v="40"/>
    <x v="3"/>
    <s v="out"/>
    <s v="Outside &quot;Pine Units&quot;"/>
    <n v="422006432"/>
    <n v="2638912"/>
    <n v="3"/>
    <s v="C"/>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1" dataOnRows="1" applyNumberFormats="0" applyBorderFormats="0" applyFontFormats="0" applyPatternFormats="0" applyAlignmentFormats="0" applyWidthHeightFormats="1" dataCaption="Data" updatedVersion="3" asteriskTotals="1" showMemberPropertyTips="0" itemPrintTitles="1" createdVersion="1" indent="0" compact="0" compactData="0" gridDropZones="1">
  <location ref="A5:AB38" firstHeaderRow="1" firstDataRow="2" firstDataCol="1" rowPageCount="1" colPageCount="1"/>
  <pivotFields count="38">
    <pivotField compact="0" outline="0" subtotalTop="0" showAll="0" includeNewItemsInFilter="1"/>
    <pivotField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axis="axisCol" compact="0" outline="0" subtotalTop="0" showAll="0" includeNewItemsInFilter="1">
      <items count="27">
        <item x="0"/>
        <item x="1"/>
        <item x="2"/>
        <item x="3"/>
        <item x="4"/>
        <item x="5"/>
        <item x="6"/>
        <item x="7"/>
        <item x="8"/>
        <item x="9"/>
        <item x="10"/>
        <item x="11"/>
        <item x="12"/>
        <item x="13"/>
        <item x="14"/>
        <item x="15"/>
        <item x="16"/>
        <item x="17"/>
        <item x="18"/>
        <item x="19"/>
        <item x="20"/>
        <item x="21"/>
        <item x="22"/>
        <item x="23"/>
        <item x="24"/>
        <item x="25"/>
        <item t="default"/>
      </items>
    </pivotField>
    <pivotField compact="0" outline="0" subtotalTop="0" showAll="0" includeNewItemsInFilter="1" defaultSubtotal="0"/>
    <pivotField compact="0" outline="0" subtotalTop="0" showAll="0" includeNewItemsInFilter="1"/>
    <pivotField axis="axisPage" compact="0" outline="0" subtotalTop="0" showAll="0" includeNewItemsInFilter="1" defaultSubtotal="0">
      <items count="77">
        <item x="0"/>
        <item x="1"/>
        <item x="2"/>
        <item x="3"/>
        <item x="4"/>
        <item x="5"/>
        <item x="6"/>
        <item x="7"/>
        <item m="1" x="44"/>
        <item x="8"/>
        <item x="9"/>
        <item x="10"/>
        <item x="11"/>
        <item x="12"/>
        <item x="13"/>
        <item x="14"/>
        <item x="15"/>
        <item x="16"/>
        <item x="17"/>
        <item x="18"/>
        <item x="19"/>
        <item x="20"/>
        <item x="21"/>
        <item x="22"/>
        <item x="23"/>
        <item x="24"/>
        <item x="25"/>
        <item x="26"/>
        <item x="27"/>
        <item x="28"/>
        <item x="29"/>
        <item x="30"/>
        <item x="31"/>
        <item x="32"/>
        <item x="33"/>
        <item x="34"/>
        <item x="35"/>
        <item x="36"/>
        <item m="1" x="56"/>
        <item m="1" x="73"/>
        <item m="1" x="45"/>
        <item m="1" x="72"/>
        <item m="1" x="61"/>
        <item m="1" x="65"/>
        <item m="1" x="55"/>
        <item m="1" x="64"/>
        <item m="1" x="43"/>
        <item m="1" x="67"/>
        <item m="1" x="71"/>
        <item m="1" x="42"/>
        <item m="1" x="48"/>
        <item m="1" x="60"/>
        <item m="1" x="76"/>
        <item m="1" x="63"/>
        <item m="1" x="54"/>
        <item m="1" x="50"/>
        <item m="1" x="75"/>
        <item m="1" x="62"/>
        <item m="1" x="53"/>
        <item m="1" x="41"/>
        <item m="1" x="66"/>
        <item m="1" x="58"/>
        <item m="1" x="47"/>
        <item m="1" x="70"/>
        <item m="1" x="69"/>
        <item m="1" x="57"/>
        <item m="1" x="46"/>
        <item m="1" x="68"/>
        <item m="1" x="59"/>
        <item m="1" x="49"/>
        <item m="1" x="74"/>
        <item m="1" x="52"/>
        <item m="1" x="51"/>
        <item x="37"/>
        <item x="38"/>
        <item x="39"/>
        <item x="40"/>
      </items>
    </pivotField>
  </pivotFields>
  <rowFields count="1">
    <field x="-2"/>
  </rowFields>
  <rowItems count="32">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rowItems>
  <colFields count="1">
    <field x="34"/>
  </colFields>
  <colItems count="27">
    <i>
      <x/>
    </i>
    <i>
      <x v="1"/>
    </i>
    <i>
      <x v="2"/>
    </i>
    <i>
      <x v="3"/>
    </i>
    <i>
      <x v="4"/>
    </i>
    <i>
      <x v="5"/>
    </i>
    <i>
      <x v="6"/>
    </i>
    <i>
      <x v="7"/>
    </i>
    <i>
      <x v="8"/>
    </i>
    <i>
      <x v="9"/>
    </i>
    <i>
      <x v="10"/>
    </i>
    <i>
      <x v="11"/>
    </i>
    <i>
      <x v="12"/>
    </i>
    <i>
      <x v="13"/>
    </i>
    <i>
      <x v="14"/>
    </i>
    <i>
      <x v="15"/>
    </i>
    <i>
      <x v="16"/>
    </i>
    <i>
      <x v="17"/>
    </i>
    <i>
      <x v="18"/>
    </i>
    <i>
      <x v="19"/>
    </i>
    <i>
      <x v="20"/>
    </i>
    <i>
      <x v="21"/>
    </i>
    <i>
      <x v="22"/>
    </i>
    <i>
      <x v="23"/>
    </i>
    <i>
      <x v="24"/>
    </i>
    <i>
      <x v="25"/>
    </i>
    <i t="grand">
      <x/>
    </i>
  </colItems>
  <pageFields count="1">
    <pageField fld="37" hier="-1"/>
  </pageFields>
  <dataFields count="32">
    <dataField name="Sum of 2004anKillData" fld="2" baseField="0" baseItem="0"/>
    <dataField name="Sum of 2004anKillProjection" fld="4" baseField="0" baseItem="0"/>
    <dataField name="Sum of 2005anKillData" fld="6" baseField="0" baseItem="0"/>
    <dataField name="Sum of 2005anKillProjection" fld="8" baseField="0" baseItem="0"/>
    <dataField name="Sum of 2006anKillData" fld="10" baseField="0" baseItem="0"/>
    <dataField name="Sum of 2006anKillProjection" fld="12" baseField="0" baseItem="0"/>
    <dataField name="Sum of 2007anKillData" fld="14" baseField="0" baseItem="0"/>
    <dataField name="Sum of 2007anKillProjection" fld="16" baseField="0" baseItem="0"/>
    <dataField name="Sum of 2008anKillData" fld="18" baseField="0" baseItem="0"/>
    <dataField name="Sum of 2008anKillProjection" fld="20" baseField="0" baseItem="0"/>
    <dataField name="Sum of 2009anKillData" fld="22" baseField="0" baseItem="0"/>
    <dataField name="Sum of 2009anKillProjection" fld="24" baseField="0" baseItem="0"/>
    <dataField name="Sum of 2010anKillData" fld="26" baseField="0" baseItem="0"/>
    <dataField name="Sum of 2010anKillProjection" fld="28" baseField="0" baseItem="0"/>
    <dataField name="Sum of 2011anKillData" fld="30" baseField="0" baseItem="0"/>
    <dataField name="Sum of 2011anKillProjection" fld="32" baseField="0" baseItem="0"/>
    <dataField name="Sum of 2004cumKillData" fld="3" baseField="0" baseItem="0"/>
    <dataField name="Sum of 2004cumKillProjection" fld="5" baseField="0" baseItem="0"/>
    <dataField name="Sum of 2005cumKillData" fld="7" baseField="0" baseItem="0"/>
    <dataField name="Sum of 2005cumKillProjection" fld="9" baseField="0" baseItem="0"/>
    <dataField name="Sum of 2006cumKillData" fld="11" baseField="0" baseItem="0"/>
    <dataField name="Sum of 2006cumKillProjection" fld="13" baseField="0" baseItem="0"/>
    <dataField name="Sum of 2007cumKillData" fld="15" baseField="0" baseItem="0"/>
    <dataField name="Sum of 2007cumKillProjection" fld="17" baseField="0" baseItem="0"/>
    <dataField name="Sum of 2008cumKillData" fld="19" baseField="0" baseItem="0"/>
    <dataField name="Sum of 2008cumKillProjection" fld="21" baseField="0" baseItem="0"/>
    <dataField name="Sum of 2009cumKillData" fld="23" baseField="0" baseItem="0"/>
    <dataField name="Sum of 2009cumKillProjection" fld="25" baseField="0" baseItem="0"/>
    <dataField name="Sum of 2010cumKillData" fld="27" baseField="0" baseItem="0"/>
    <dataField name="Sum of 2010cumKillProjection" fld="29" baseField="0" baseItem="0"/>
    <dataField name="Sum of 2011cumKillData" fld="31" baseField="0" baseItem="0"/>
    <dataField name="Sum of 2011cumKillProjection" fld="33" baseField="0" baseItem="0"/>
  </dataFields>
  <formats count="29">
    <format dxfId="64">
      <pivotArea outline="0" fieldPosition="0">
        <references count="1">
          <reference field="4294967294" count="4" selected="0">
            <x v="10"/>
            <x v="11"/>
            <x v="26"/>
            <x v="27"/>
          </reference>
        </references>
      </pivotArea>
    </format>
    <format dxfId="63">
      <pivotArea dataOnly="0" labelOnly="1" outline="0" fieldPosition="0">
        <references count="1">
          <reference field="4294967294" count="4">
            <x v="10"/>
            <x v="11"/>
            <x v="26"/>
            <x v="27"/>
          </reference>
        </references>
      </pivotArea>
    </format>
    <format dxfId="62">
      <pivotArea outline="0" fieldPosition="0">
        <references count="1">
          <reference field="4294967294" count="20" selected="0">
            <x v="0"/>
            <x v="1"/>
            <x v="2"/>
            <x v="3"/>
            <x v="4"/>
            <x v="5"/>
            <x v="6"/>
            <x v="7"/>
            <x v="8"/>
            <x v="9"/>
            <x v="16"/>
            <x v="17"/>
            <x v="18"/>
            <x v="19"/>
            <x v="20"/>
            <x v="21"/>
            <x v="22"/>
            <x v="23"/>
            <x v="24"/>
            <x v="25"/>
          </reference>
        </references>
      </pivotArea>
    </format>
    <format dxfId="61">
      <pivotArea dataOnly="0" labelOnly="1" outline="0" fieldPosition="0">
        <references count="1">
          <reference field="4294967294" count="20">
            <x v="0"/>
            <x v="1"/>
            <x v="2"/>
            <x v="3"/>
            <x v="4"/>
            <x v="5"/>
            <x v="6"/>
            <x v="7"/>
            <x v="8"/>
            <x v="9"/>
            <x v="16"/>
            <x v="17"/>
            <x v="18"/>
            <x v="19"/>
            <x v="20"/>
            <x v="21"/>
            <x v="22"/>
            <x v="23"/>
            <x v="24"/>
            <x v="25"/>
          </reference>
        </references>
      </pivotArea>
    </format>
    <format dxfId="60">
      <pivotArea outline="0" fieldPosition="0"/>
    </format>
    <format dxfId="59">
      <pivotArea outline="0" fieldPosition="0">
        <references count="1">
          <reference field="4294967294" count="2" selected="0">
            <x v="10"/>
            <x v="11"/>
          </reference>
        </references>
      </pivotArea>
    </format>
    <format dxfId="58">
      <pivotArea dataOnly="0" labelOnly="1" outline="0" fieldPosition="0">
        <references count="1">
          <reference field="4294967294" count="2">
            <x v="10"/>
            <x v="11"/>
          </reference>
        </references>
      </pivotArea>
    </format>
    <format dxfId="57">
      <pivotArea outline="0" fieldPosition="0">
        <references count="1">
          <reference field="4294967294" count="2" selected="0">
            <x v="10"/>
            <x v="11"/>
          </reference>
        </references>
      </pivotArea>
    </format>
    <format dxfId="56">
      <pivotArea dataOnly="0" labelOnly="1" outline="0" fieldPosition="0">
        <references count="1">
          <reference field="4294967294" count="2">
            <x v="10"/>
            <x v="11"/>
          </reference>
        </references>
      </pivotArea>
    </format>
    <format dxfId="55">
      <pivotArea outline="0" fieldPosition="0">
        <references count="1">
          <reference field="4294967294" count="2" selected="0">
            <x v="26"/>
            <x v="27"/>
          </reference>
        </references>
      </pivotArea>
    </format>
    <format dxfId="54">
      <pivotArea dataOnly="0" labelOnly="1" outline="0" fieldPosition="0">
        <references count="1">
          <reference field="4294967294" count="2">
            <x v="26"/>
            <x v="27"/>
          </reference>
        </references>
      </pivotArea>
    </format>
    <format dxfId="53">
      <pivotArea outline="0" fieldPosition="0">
        <references count="1">
          <reference field="4294967294" count="2" selected="0">
            <x v="26"/>
            <x v="27"/>
          </reference>
        </references>
      </pivotArea>
    </format>
    <format dxfId="52">
      <pivotArea dataOnly="0" labelOnly="1" outline="0" fieldPosition="0">
        <references count="1">
          <reference field="4294967294" count="2">
            <x v="26"/>
            <x v="27"/>
          </reference>
        </references>
      </pivotArea>
    </format>
    <format dxfId="51">
      <pivotArea outline="0" fieldPosition="0">
        <references count="1">
          <reference field="4294967294" count="2" selected="0">
            <x v="12"/>
            <x v="13"/>
          </reference>
        </references>
      </pivotArea>
    </format>
    <format dxfId="50">
      <pivotArea dataOnly="0" labelOnly="1" outline="0" fieldPosition="0">
        <references count="1">
          <reference field="4294967294" count="2">
            <x v="12"/>
            <x v="13"/>
          </reference>
        </references>
      </pivotArea>
    </format>
    <format dxfId="49">
      <pivotArea outline="0" fieldPosition="0">
        <references count="1">
          <reference field="4294967294" count="2" selected="0">
            <x v="12"/>
            <x v="13"/>
          </reference>
        </references>
      </pivotArea>
    </format>
    <format dxfId="48">
      <pivotArea dataOnly="0" labelOnly="1" outline="0" fieldPosition="0">
        <references count="1">
          <reference field="4294967294" count="2">
            <x v="12"/>
            <x v="13"/>
          </reference>
        </references>
      </pivotArea>
    </format>
    <format dxfId="47">
      <pivotArea outline="0" fieldPosition="0">
        <references count="1">
          <reference field="4294967294" count="2" selected="0">
            <x v="14"/>
            <x v="15"/>
          </reference>
        </references>
      </pivotArea>
    </format>
    <format dxfId="46">
      <pivotArea dataOnly="0" labelOnly="1" outline="0" fieldPosition="0">
        <references count="1">
          <reference field="4294967294" count="2">
            <x v="14"/>
            <x v="15"/>
          </reference>
        </references>
      </pivotArea>
    </format>
    <format dxfId="45">
      <pivotArea outline="0" fieldPosition="0">
        <references count="1">
          <reference field="4294967294" count="2" selected="0">
            <x v="28"/>
            <x v="29"/>
          </reference>
        </references>
      </pivotArea>
    </format>
    <format dxfId="44">
      <pivotArea dataOnly="0" labelOnly="1" outline="0" fieldPosition="0">
        <references count="1">
          <reference field="4294967294" count="2">
            <x v="28"/>
            <x v="29"/>
          </reference>
        </references>
      </pivotArea>
    </format>
    <format dxfId="43">
      <pivotArea outline="0" fieldPosition="0">
        <references count="1">
          <reference field="4294967294" count="2" selected="0">
            <x v="28"/>
            <x v="29"/>
          </reference>
        </references>
      </pivotArea>
    </format>
    <format dxfId="42">
      <pivotArea dataOnly="0" labelOnly="1" outline="0" fieldPosition="0">
        <references count="1">
          <reference field="4294967294" count="2">
            <x v="28"/>
            <x v="29"/>
          </reference>
        </references>
      </pivotArea>
    </format>
    <format dxfId="41">
      <pivotArea dataOnly="0" outline="0" fieldPosition="0">
        <references count="1">
          <reference field="4294967294" count="2">
            <x v="30"/>
            <x v="31"/>
          </reference>
        </references>
      </pivotArea>
    </format>
    <format dxfId="40">
      <pivotArea field="37" type="button" dataOnly="0" labelOnly="1" outline="0" axis="axisPage" fieldPosition="0"/>
    </format>
    <format dxfId="39">
      <pivotArea dataOnly="0" labelOnly="1" outline="0" fieldPosition="0">
        <references count="1">
          <reference field="37" count="0"/>
        </references>
      </pivotArea>
    </format>
    <format dxfId="38">
      <pivotArea field="37" type="button" dataOnly="0" labelOnly="1" outline="0" axis="axisPage" fieldPosition="0"/>
    </format>
    <format dxfId="37">
      <pivotArea dataOnly="0" labelOnly="1" outline="0" fieldPosition="0">
        <references count="1">
          <reference field="37" count="0"/>
        </references>
      </pivotArea>
    </format>
    <format dxfId="36">
      <pivotArea dataOnly="0" labelOnly="1" outline="0" fieldPosition="0">
        <references count="1">
          <reference field="37" count="0"/>
        </references>
      </pivotArea>
    </format>
  </formats>
  <pivotTableStyleInfo showRowHeaders="1" showColHeaders="1" showRowStripes="0" showColStripes="0" showLastColumn="1"/>
</pivotTableDefinition>
</file>

<file path=xl/pivotTables/pivotTable2.xml><?xml version="1.0" encoding="utf-8"?>
<pivotTableDefinition xmlns="http://schemas.openxmlformats.org/spreadsheetml/2006/main" name="PivotTable3" cacheId="11" dataOnRows="1" applyNumberFormats="0" applyBorderFormats="0" applyFontFormats="0" applyPatternFormats="0" applyAlignmentFormats="0" applyWidthHeightFormats="1" dataCaption="Data" updatedVersion="3" minRefreshableVersion="3" asteriskTotals="1" showMemberPropertyTips="0" useAutoFormatting="1" colGrandTotals="0" itemPrintTitles="1" createdVersion="3" indent="0" compact="0" compactData="0" gridDropZones="1">
  <location ref="P3:AD48" firstHeaderRow="1" firstDataRow="2" firstDataCol="2"/>
  <pivotFields count="38">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dataField="1" compact="0" outline="0" showAll="0" defaultSubtotal="0"/>
    <pivotField compact="0" outline="0" showAll="0" defaultSubtotal="0"/>
    <pivotField axis="axisCol" compact="0" outline="0" subtotalTop="0" showAll="0" includeNewItemsInFilter="1">
      <items count="27">
        <item h="1" x="0"/>
        <item h="1" x="1"/>
        <item h="1" x="2"/>
        <item h="1" x="3"/>
        <item h="1" x="4"/>
        <item h="1" x="5"/>
        <item h="1" x="6"/>
        <item h="1" x="7"/>
        <item h="1" x="8"/>
        <item h="1" x="9"/>
        <item h="1" x="10"/>
        <item h="1" x="11"/>
        <item h="1" x="12"/>
        <item x="13"/>
        <item x="14"/>
        <item x="15"/>
        <item x="16"/>
        <item x="17"/>
        <item x="18"/>
        <item x="19"/>
        <item x="20"/>
        <item x="21"/>
        <item x="22"/>
        <item x="23"/>
        <item x="24"/>
        <item x="25"/>
        <item t="default"/>
      </items>
    </pivotField>
    <pivotField axis="axisRow" compact="0" outline="0" showAll="0">
      <items count="9">
        <item m="1" x="4"/>
        <item m="1" x="7"/>
        <item m="1" x="6"/>
        <item x="0"/>
        <item x="1"/>
        <item m="1" x="5"/>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44"/>
        <item x="8"/>
        <item x="9"/>
        <item x="10"/>
        <item x="11"/>
        <item x="12"/>
        <item x="13"/>
        <item x="39"/>
        <item x="14"/>
        <item x="15"/>
        <item x="16"/>
        <item x="17"/>
        <item x="18"/>
        <item x="19"/>
        <item x="20"/>
        <item x="21"/>
        <item x="22"/>
        <item x="23"/>
        <item x="24"/>
        <item x="25"/>
        <item x="26"/>
        <item x="27"/>
        <item x="28"/>
        <item x="29"/>
        <item x="30"/>
        <item x="31"/>
        <item x="32"/>
        <item x="33"/>
        <item x="34"/>
        <item x="35"/>
        <item x="36"/>
        <item m="1" x="56"/>
        <item m="1" x="73"/>
        <item m="1" x="45"/>
        <item m="1" x="72"/>
        <item m="1" x="61"/>
        <item m="1" x="65"/>
        <item m="1" x="55"/>
        <item m="1" x="64"/>
        <item m="1" x="43"/>
        <item m="1" x="67"/>
        <item m="1" x="71"/>
        <item m="1" x="42"/>
        <item m="1" x="48"/>
        <item m="1" x="60"/>
        <item m="1" x="76"/>
        <item m="1" x="63"/>
        <item m="1" x="54"/>
        <item m="1" x="50"/>
        <item m="1" x="75"/>
        <item m="1" x="62"/>
        <item m="1" x="53"/>
        <item m="1" x="41"/>
        <item m="1" x="66"/>
        <item m="1" x="58"/>
        <item m="1" x="47"/>
        <item m="1" x="70"/>
        <item m="1" x="69"/>
        <item m="1" x="57"/>
        <item m="1" x="46"/>
        <item m="1" x="68"/>
        <item m="1" x="59"/>
        <item m="1" x="49"/>
        <item m="1" x="74"/>
        <item m="1" x="52"/>
        <item m="1" x="51"/>
        <item x="37"/>
        <item x="38"/>
      </items>
    </pivotField>
  </pivotFields>
  <rowFields count="2">
    <field x="35"/>
    <field x="37"/>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34"/>
  </colFields>
  <colItems count="13">
    <i>
      <x v="13"/>
    </i>
    <i>
      <x v="14"/>
    </i>
    <i>
      <x v="15"/>
    </i>
    <i>
      <x v="16"/>
    </i>
    <i>
      <x v="17"/>
    </i>
    <i>
      <x v="18"/>
    </i>
    <i>
      <x v="19"/>
    </i>
    <i>
      <x v="20"/>
    </i>
    <i>
      <x v="21"/>
    </i>
    <i>
      <x v="22"/>
    </i>
    <i>
      <x v="23"/>
    </i>
    <i>
      <x v="24"/>
    </i>
    <i>
      <x v="25"/>
    </i>
  </colItems>
  <dataFields count="1">
    <dataField name="Projected Annual Kill (red-attack) (m3) (sum of 2011anKillProjection)" fld="32" baseField="0" baseItem="0"/>
  </dataFields>
  <pivotTableStyleInfo showRowHeaders="1" showColHeaders="1" showRowStripes="0" showColStripes="0" showLastColumn="1"/>
</pivotTableDefinition>
</file>

<file path=xl/pivotTables/pivotTable3.xml><?xml version="1.0" encoding="utf-8"?>
<pivotTableDefinition xmlns="http://schemas.openxmlformats.org/spreadsheetml/2006/main" name="PivotTable4" cacheId="11" dataOnRows="1" applyNumberFormats="0" applyBorderFormats="0" applyFontFormats="0" applyPatternFormats="0" applyAlignmentFormats="0" applyWidthHeightFormats="1" dataCaption="Data" updatedVersion="3" minRefreshableVersion="3" asteriskTotals="1" showMemberPropertyTips="0" useAutoFormatting="1" colGrandTotals="0" itemPrintTitles="1" createdVersion="3" indent="0" compact="0" compactData="0" gridDropZones="1">
  <location ref="A3:O48" firstHeaderRow="1" firstDataRow="2" firstDataCol="2"/>
  <pivotFields count="38">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dataField="1" compact="0" outline="0" showAll="0" defaultSubtotal="0"/>
    <pivotField compact="0" outline="0" showAll="0" defaultSubtotal="0"/>
    <pivotField compact="0" outline="0" showAll="0" defaultSubtotal="0"/>
    <pivotField compact="0" outline="0" showAll="0" defaultSubtotal="0"/>
    <pivotField axis="axisCol" compact="0" outline="0" subtotalTop="0" showAll="0" includeNewItemsInFilter="1">
      <items count="27">
        <item x="0"/>
        <item x="1"/>
        <item x="2"/>
        <item x="3"/>
        <item x="4"/>
        <item x="5"/>
        <item x="6"/>
        <item x="7"/>
        <item x="8"/>
        <item x="9"/>
        <item x="10"/>
        <item x="11"/>
        <item x="12"/>
        <item h="1" x="13"/>
        <item h="1" x="14"/>
        <item h="1" x="15"/>
        <item h="1" x="16"/>
        <item h="1" x="17"/>
        <item h="1" x="18"/>
        <item h="1" x="19"/>
        <item h="1" x="20"/>
        <item h="1" x="21"/>
        <item h="1" x="22"/>
        <item h="1" x="23"/>
        <item h="1" x="24"/>
        <item h="1" x="25"/>
        <item t="default"/>
      </items>
    </pivotField>
    <pivotField axis="axisRow" compact="0" outline="0" showAll="0">
      <items count="9">
        <item m="1" x="4"/>
        <item m="1" x="7"/>
        <item m="1" x="6"/>
        <item x="0"/>
        <item x="1"/>
        <item m="1" x="5"/>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44"/>
        <item x="8"/>
        <item x="9"/>
        <item x="10"/>
        <item x="11"/>
        <item x="12"/>
        <item x="13"/>
        <item x="39"/>
        <item x="14"/>
        <item x="15"/>
        <item x="16"/>
        <item x="17"/>
        <item x="18"/>
        <item x="19"/>
        <item x="20"/>
        <item x="21"/>
        <item x="22"/>
        <item x="23"/>
        <item x="24"/>
        <item x="25"/>
        <item x="26"/>
        <item x="27"/>
        <item x="28"/>
        <item x="29"/>
        <item x="30"/>
        <item x="31"/>
        <item x="32"/>
        <item x="33"/>
        <item x="34"/>
        <item x="35"/>
        <item x="36"/>
        <item m="1" x="56"/>
        <item m="1" x="73"/>
        <item m="1" x="45"/>
        <item m="1" x="72"/>
        <item m="1" x="61"/>
        <item m="1" x="65"/>
        <item m="1" x="55"/>
        <item m="1" x="64"/>
        <item m="1" x="43"/>
        <item m="1" x="67"/>
        <item m="1" x="71"/>
        <item m="1" x="42"/>
        <item m="1" x="48"/>
        <item m="1" x="60"/>
        <item m="1" x="76"/>
        <item m="1" x="63"/>
        <item m="1" x="54"/>
        <item m="1" x="50"/>
        <item m="1" x="75"/>
        <item m="1" x="62"/>
        <item m="1" x="53"/>
        <item m="1" x="41"/>
        <item m="1" x="66"/>
        <item m="1" x="58"/>
        <item m="1" x="47"/>
        <item m="1" x="70"/>
        <item m="1" x="69"/>
        <item m="1" x="57"/>
        <item m="1" x="46"/>
        <item m="1" x="68"/>
        <item m="1" x="59"/>
        <item m="1" x="49"/>
        <item m="1" x="74"/>
        <item m="1" x="52"/>
        <item m="1" x="51"/>
        <item x="37"/>
        <item x="38"/>
      </items>
    </pivotField>
  </pivotFields>
  <rowFields count="2">
    <field x="35"/>
    <field x="37"/>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34"/>
  </colFields>
  <colItems count="13">
    <i>
      <x/>
    </i>
    <i>
      <x v="1"/>
    </i>
    <i>
      <x v="2"/>
    </i>
    <i>
      <x v="3"/>
    </i>
    <i>
      <x v="4"/>
    </i>
    <i>
      <x v="5"/>
    </i>
    <i>
      <x v="6"/>
    </i>
    <i>
      <x v="7"/>
    </i>
    <i>
      <x v="8"/>
    </i>
    <i>
      <x v="9"/>
    </i>
    <i>
      <x v="10"/>
    </i>
    <i>
      <x v="11"/>
    </i>
    <i>
      <x v="12"/>
    </i>
  </colItems>
  <dataFields count="1">
    <dataField name="Observed Annual Kill (red-attack) (m3) (sum of 2011anKillData)" fld="30" baseField="0" baseItem="0"/>
  </dataFields>
  <formats count="4">
    <format dxfId="27">
      <pivotArea dataOnly="0" labelOnly="1" outline="0" fieldPosition="0">
        <references count="1">
          <reference field="35" count="1">
            <x v="0"/>
          </reference>
        </references>
      </pivotArea>
    </format>
    <format dxfId="26">
      <pivotArea field="35" type="button" dataOnly="0" labelOnly="1" outline="0" axis="axisRow" fieldPosition="0"/>
    </format>
    <format dxfId="25">
      <pivotArea type="origin" dataOnly="0" labelOnly="1" outline="0" fieldPosition="0"/>
    </format>
    <format dxfId="24">
      <pivotArea field="35" type="button" dataOnly="0" labelOnly="1" outline="0" axis="axisRow" fieldPosition="0"/>
    </format>
  </formats>
  <pivotTableStyleInfo showRowHeaders="1" showColHeaders="1" showRowStripes="0" showColStripes="0" showLastColumn="1"/>
</pivotTableDefinition>
</file>

<file path=xl/pivotTables/pivotTable4.xml><?xml version="1.0" encoding="utf-8"?>
<pivotTableDefinition xmlns="http://schemas.openxmlformats.org/spreadsheetml/2006/main" name="PivotTable4" cacheId="12" applyNumberFormats="0" applyBorderFormats="0" applyFontFormats="0" applyPatternFormats="0" applyAlignmentFormats="0" applyWidthHeightFormats="1" dataCaption="Data" updatedVersion="3" minRefreshableVersion="3" showMemberPropertyTips="0" useAutoFormatting="1" itemPrintTitles="1" createdVersion="3" indent="0" compact="0" compactData="0" gridDropZones="1">
  <location ref="A3:D48" firstHeaderRow="1" firstDataRow="2" firstDataCol="2"/>
  <pivotFields count="10">
    <pivotField compact="0" outline="0" subtotalTop="0" showAll="0" includeNewItemsInFilter="1"/>
    <pivotField compact="0" outline="0" subtotalTop="0" showAll="0" includeNewItemsInFilter="1"/>
    <pivotField axis="axisRow" compact="0" outline="0" subtotalTop="0" showAll="0" includeNewItemsInFilter="1" sortType="ascending">
      <items count="77">
        <item x="0"/>
        <item x="1"/>
        <item x="2"/>
        <item x="3"/>
        <item x="4"/>
        <item x="5"/>
        <item x="40"/>
        <item x="6"/>
        <item x="7"/>
        <item x="8"/>
        <item x="9"/>
        <item x="10"/>
        <item x="11"/>
        <item x="12"/>
        <item x="13"/>
        <item x="39"/>
        <item x="14"/>
        <item x="15"/>
        <item x="16"/>
        <item x="17"/>
        <item x="18"/>
        <item x="19"/>
        <item x="20"/>
        <item x="21"/>
        <item x="22"/>
        <item x="23"/>
        <item x="24"/>
        <item x="25"/>
        <item x="26"/>
        <item x="27"/>
        <item x="28"/>
        <item x="29"/>
        <item x="30"/>
        <item x="31"/>
        <item x="32"/>
        <item x="33"/>
        <item x="34"/>
        <item x="35"/>
        <item x="36"/>
        <item m="1" x="55"/>
        <item m="1" x="72"/>
        <item m="1" x="44"/>
        <item m="1" x="71"/>
        <item m="1" x="60"/>
        <item m="1" x="64"/>
        <item m="1" x="54"/>
        <item m="1" x="63"/>
        <item m="1" x="43"/>
        <item m="1" x="66"/>
        <item m="1" x="70"/>
        <item m="1" x="42"/>
        <item m="1" x="47"/>
        <item m="1" x="59"/>
        <item m="1" x="75"/>
        <item m="1" x="62"/>
        <item m="1" x="53"/>
        <item m="1" x="49"/>
        <item m="1" x="74"/>
        <item m="1" x="61"/>
        <item m="1" x="52"/>
        <item m="1" x="41"/>
        <item m="1" x="65"/>
        <item m="1" x="57"/>
        <item m="1" x="46"/>
        <item m="1" x="69"/>
        <item m="1" x="68"/>
        <item m="1" x="56"/>
        <item m="1" x="45"/>
        <item m="1" x="67"/>
        <item m="1" x="58"/>
        <item m="1" x="48"/>
        <item m="1" x="73"/>
        <item m="1" x="51"/>
        <item m="1" x="50"/>
        <item x="37"/>
        <item x="38"/>
        <item t="default"/>
      </items>
    </pivotField>
    <pivotField axis="axisRow" compact="0" outline="0" subtotalTop="0" showAll="0" includeNewItemsInFilter="1">
      <items count="9">
        <item m="1" x="4"/>
        <item m="1" x="7"/>
        <item m="1" x="6"/>
        <item x="0"/>
        <item x="1"/>
        <item m="1" x="5"/>
        <item sd="0" x="2"/>
        <item sd="0" x="3"/>
        <item t="default"/>
      </items>
    </pivotField>
    <pivotField compact="0" outline="0" subtotalTop="0" showAll="0" includeNewItemsInFilter="1"/>
    <pivotField compact="0" outline="0" subtotalTop="0" showAll="0" includeNewItemsInFilter="1"/>
    <pivotField dataField="1" compact="0" numFmtId="165" outline="0" subtotalTop="0" showAll="0" includeNewItemsInFilter="1"/>
    <pivotField dataField="1" compact="0" numFmtId="165" outline="0" subtotalTop="0" showAll="0" includeNewItemsInFilter="1"/>
    <pivotField compact="0" numFmtId="165" outline="0" subtotalTop="0" showAll="0" includeNewItemsInFilter="1"/>
    <pivotField compact="0" outline="0" subtotalTop="0" showAll="0" includeNewItemsInFilter="1"/>
  </pivotFields>
  <rowFields count="2">
    <field x="3"/>
    <field x="2"/>
  </rowFields>
  <rowItems count="44">
    <i>
      <x v="3"/>
      <x/>
    </i>
    <i r="1">
      <x v="1"/>
    </i>
    <i r="1">
      <x v="3"/>
    </i>
    <i r="1">
      <x v="4"/>
    </i>
    <i r="1">
      <x v="8"/>
    </i>
    <i r="1">
      <x v="9"/>
    </i>
    <i r="1">
      <x v="12"/>
    </i>
    <i r="1">
      <x v="14"/>
    </i>
    <i r="1">
      <x v="16"/>
    </i>
    <i r="1">
      <x v="18"/>
    </i>
    <i r="1">
      <x v="21"/>
    </i>
    <i r="1">
      <x v="22"/>
    </i>
    <i r="1">
      <x v="23"/>
    </i>
    <i r="1">
      <x v="24"/>
    </i>
    <i r="1">
      <x v="25"/>
    </i>
    <i r="1">
      <x v="27"/>
    </i>
    <i r="1">
      <x v="30"/>
    </i>
    <i r="1">
      <x v="31"/>
    </i>
    <i r="1">
      <x v="33"/>
    </i>
    <i r="1">
      <x v="35"/>
    </i>
    <i r="1">
      <x v="74"/>
    </i>
    <i r="1">
      <x v="75"/>
    </i>
    <i t="default">
      <x v="3"/>
    </i>
    <i>
      <x v="4"/>
      <x v="2"/>
    </i>
    <i r="1">
      <x v="5"/>
    </i>
    <i r="1">
      <x v="7"/>
    </i>
    <i r="1">
      <x v="10"/>
    </i>
    <i r="1">
      <x v="11"/>
    </i>
    <i r="1">
      <x v="13"/>
    </i>
    <i r="1">
      <x v="17"/>
    </i>
    <i r="1">
      <x v="19"/>
    </i>
    <i r="1">
      <x v="20"/>
    </i>
    <i r="1">
      <x v="26"/>
    </i>
    <i r="1">
      <x v="28"/>
    </i>
    <i r="1">
      <x v="29"/>
    </i>
    <i r="1">
      <x v="32"/>
    </i>
    <i r="1">
      <x v="34"/>
    </i>
    <i r="1">
      <x v="36"/>
    </i>
    <i r="1">
      <x v="37"/>
    </i>
    <i r="1">
      <x v="38"/>
    </i>
    <i t="default">
      <x v="4"/>
    </i>
    <i>
      <x v="6"/>
    </i>
    <i>
      <x v="7"/>
    </i>
    <i t="grand">
      <x/>
    </i>
  </rowItems>
  <colFields count="1">
    <field x="-2"/>
  </colFields>
  <colItems count="2">
    <i>
      <x/>
    </i>
    <i i="1">
      <x v="1"/>
    </i>
  </colItems>
  <dataFields count="2">
    <dataField name="Sum of THLB Total Volume (m3) in 1999" fld="6" baseField="0" baseItem="0" numFmtId="3"/>
    <dataField name="Sum of THLB Pine Volume (m3) in 1999" fld="7" baseField="0" baseItem="0" numFmtId="3"/>
  </dataFields>
  <formats count="3">
    <format dxfId="2">
      <pivotArea dataOnly="0" labelOnly="1" outline="0" fieldPosition="0">
        <references count="1">
          <reference field="4294967294" count="1">
            <x v="0"/>
          </reference>
        </references>
      </pivotArea>
    </format>
    <format dxfId="1">
      <pivotArea dataOnly="0" labelOnly="1" outline="0" fieldPosition="0">
        <references count="1">
          <reference field="4294967294" count="1">
            <x v="1"/>
          </reference>
        </references>
      </pivotArea>
    </format>
    <format dxfId="0">
      <pivotArea dataOnly="0" labelOnly="1" outline="0" fieldPosition="0">
        <references count="1">
          <reference field="4294967294" count="2">
            <x v="0"/>
            <x v="1"/>
          </reference>
        </references>
      </pivotArea>
    </format>
  </formats>
  <pivotTableStyleInfo showRowHeaders="1" showColHeaders="1" showRowStripes="0" showColStripes="0" showLastColumn="1"/>
</pivotTableDefinition>
</file>

<file path=xl/pivotTables/pivotTable5.xml><?xml version="1.0" encoding="utf-8"?>
<pivotTableDefinition xmlns="http://schemas.openxmlformats.org/spreadsheetml/2006/main" name="PivotTable2" cacheId="11" dataOnRows="1" applyNumberFormats="0" applyBorderFormats="0" applyFontFormats="0" applyPatternFormats="0" applyAlignmentFormats="0" applyWidthHeightFormats="1" dataCaption="Data" updatedVersion="3" minRefreshableVersion="3" asteriskTotals="1" showMemberPropertyTips="0" useAutoFormatting="1" colGrandTotals="0" itemPrintTitles="1" createdVersion="3" indent="0" compact="0" compactData="0" gridDropZones="1">
  <location ref="T3:AH48" firstHeaderRow="1" firstDataRow="2" firstDataCol="2"/>
  <pivotFields count="38">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dataField="1" compact="0" outline="0" showAll="0" defaultSubtotal="0"/>
    <pivotField axis="axisCol" compact="0" outline="0" subtotalTop="0" showAll="0" includeNewItemsInFilter="1">
      <items count="27">
        <item h="1" x="0"/>
        <item h="1" x="1"/>
        <item h="1" x="2"/>
        <item h="1" x="3"/>
        <item h="1" x="4"/>
        <item h="1" x="5"/>
        <item h="1" x="6"/>
        <item h="1" x="7"/>
        <item h="1" x="8"/>
        <item h="1" x="9"/>
        <item h="1" x="10"/>
        <item h="1" x="11"/>
        <item h="1" x="12"/>
        <item x="13"/>
        <item x="14"/>
        <item x="15"/>
        <item x="16"/>
        <item x="17"/>
        <item x="18"/>
        <item x="19"/>
        <item x="20"/>
        <item x="21"/>
        <item x="22"/>
        <item x="23"/>
        <item x="24"/>
        <item x="25"/>
        <item t="default"/>
      </items>
    </pivotField>
    <pivotField axis="axisRow" compact="0" outline="0" showAll="0">
      <items count="9">
        <item m="1" x="4"/>
        <item m="1" x="7"/>
        <item m="1" x="6"/>
        <item x="0"/>
        <item x="1"/>
        <item m="1" x="5"/>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44"/>
        <item x="8"/>
        <item x="9"/>
        <item x="10"/>
        <item x="11"/>
        <item x="12"/>
        <item x="13"/>
        <item x="39"/>
        <item x="14"/>
        <item x="15"/>
        <item x="16"/>
        <item x="17"/>
        <item x="18"/>
        <item x="19"/>
        <item x="20"/>
        <item x="21"/>
        <item x="22"/>
        <item x="23"/>
        <item x="24"/>
        <item x="25"/>
        <item x="26"/>
        <item x="27"/>
        <item x="28"/>
        <item x="29"/>
        <item x="30"/>
        <item x="31"/>
        <item x="32"/>
        <item x="33"/>
        <item x="34"/>
        <item x="35"/>
        <item x="36"/>
        <item m="1" x="56"/>
        <item m="1" x="73"/>
        <item m="1" x="45"/>
        <item m="1" x="72"/>
        <item m="1" x="61"/>
        <item m="1" x="65"/>
        <item m="1" x="55"/>
        <item m="1" x="64"/>
        <item m="1" x="43"/>
        <item m="1" x="67"/>
        <item m="1" x="71"/>
        <item m="1" x="42"/>
        <item m="1" x="48"/>
        <item m="1" x="60"/>
        <item m="1" x="76"/>
        <item m="1" x="63"/>
        <item m="1" x="54"/>
        <item m="1" x="50"/>
        <item m="1" x="75"/>
        <item m="1" x="62"/>
        <item m="1" x="53"/>
        <item m="1" x="41"/>
        <item m="1" x="66"/>
        <item m="1" x="58"/>
        <item m="1" x="47"/>
        <item m="1" x="70"/>
        <item m="1" x="69"/>
        <item m="1" x="57"/>
        <item m="1" x="46"/>
        <item m="1" x="68"/>
        <item m="1" x="59"/>
        <item m="1" x="49"/>
        <item m="1" x="74"/>
        <item m="1" x="52"/>
        <item m="1" x="51"/>
        <item x="37"/>
        <item x="38"/>
      </items>
    </pivotField>
  </pivotFields>
  <rowFields count="2">
    <field x="35"/>
    <field x="37"/>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34"/>
  </colFields>
  <colItems count="13">
    <i>
      <x v="13"/>
    </i>
    <i>
      <x v="14"/>
    </i>
    <i>
      <x v="15"/>
    </i>
    <i>
      <x v="16"/>
    </i>
    <i>
      <x v="17"/>
    </i>
    <i>
      <x v="18"/>
    </i>
    <i>
      <x v="19"/>
    </i>
    <i>
      <x v="20"/>
    </i>
    <i>
      <x v="21"/>
    </i>
    <i>
      <x v="22"/>
    </i>
    <i>
      <x v="23"/>
    </i>
    <i>
      <x v="24"/>
    </i>
    <i>
      <x v="25"/>
    </i>
  </colItems>
  <dataFields count="1">
    <dataField name="Projected Cumulative Pine Volume Kill (red- and grey-attack) (m3) (sum of 2011cumKillProjection)" fld="33" baseField="0" baseItem="0"/>
  </dataFields>
  <pivotTableStyleInfo showRowHeaders="1" showColHeaders="1" showRowStripes="0" showColStripes="0" showLastColumn="1"/>
</pivotTableDefinition>
</file>

<file path=xl/pivotTables/pivotTable6.xml><?xml version="1.0" encoding="utf-8"?>
<pivotTableDefinition xmlns="http://schemas.openxmlformats.org/spreadsheetml/2006/main" name="PivotTable1" cacheId="11" dataOnRows="1" applyNumberFormats="0" applyBorderFormats="0" applyFontFormats="0" applyPatternFormats="0" applyAlignmentFormats="0" applyWidthHeightFormats="1" dataCaption="Data" updatedVersion="3" minRefreshableVersion="3" asteriskTotals="1" showMemberPropertyTips="0" useAutoFormatting="1" colGrandTotals="0" itemPrintTitles="1" createdVersion="3" indent="0" compact="0" compactData="0" gridDropZones="1">
  <location ref="E3:S48" firstHeaderRow="1" firstDataRow="2" firstDataCol="2"/>
  <pivotFields count="38">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dataField="1" compact="0" outline="0" showAll="0" defaultSubtotal="0"/>
    <pivotField compact="0" outline="0" showAll="0" defaultSubtotal="0"/>
    <pivotField compact="0" outline="0" showAll="0" defaultSubtotal="0"/>
    <pivotField axis="axisCol" compact="0" outline="0" subtotalTop="0" showAll="0" includeNewItemsInFilter="1">
      <items count="27">
        <item x="0"/>
        <item x="1"/>
        <item x="2"/>
        <item x="3"/>
        <item x="4"/>
        <item x="5"/>
        <item x="6"/>
        <item x="7"/>
        <item x="8"/>
        <item x="9"/>
        <item x="10"/>
        <item x="11"/>
        <item x="12"/>
        <item h="1" x="13"/>
        <item h="1" x="14"/>
        <item h="1" x="15"/>
        <item h="1" x="16"/>
        <item h="1" x="17"/>
        <item h="1" x="18"/>
        <item h="1" x="19"/>
        <item h="1" x="20"/>
        <item h="1" x="21"/>
        <item h="1" x="22"/>
        <item h="1" x="23"/>
        <item h="1" x="24"/>
        <item h="1" x="25"/>
        <item t="default"/>
      </items>
    </pivotField>
    <pivotField axis="axisRow" compact="0" outline="0" showAll="0">
      <items count="9">
        <item m="1" x="4"/>
        <item m="1" x="7"/>
        <item m="1" x="6"/>
        <item x="0"/>
        <item x="1"/>
        <item m="1" x="5"/>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44"/>
        <item x="8"/>
        <item x="9"/>
        <item x="10"/>
        <item x="11"/>
        <item x="12"/>
        <item x="13"/>
        <item x="39"/>
        <item x="14"/>
        <item x="15"/>
        <item x="16"/>
        <item x="17"/>
        <item x="18"/>
        <item x="19"/>
        <item x="20"/>
        <item x="21"/>
        <item x="22"/>
        <item x="23"/>
        <item x="24"/>
        <item x="25"/>
        <item x="26"/>
        <item x="27"/>
        <item x="28"/>
        <item x="29"/>
        <item x="30"/>
        <item x="31"/>
        <item x="32"/>
        <item x="33"/>
        <item x="34"/>
        <item x="35"/>
        <item x="36"/>
        <item m="1" x="56"/>
        <item m="1" x="73"/>
        <item m="1" x="45"/>
        <item m="1" x="72"/>
        <item m="1" x="61"/>
        <item m="1" x="65"/>
        <item m="1" x="55"/>
        <item m="1" x="64"/>
        <item m="1" x="43"/>
        <item m="1" x="67"/>
        <item m="1" x="71"/>
        <item m="1" x="42"/>
        <item m="1" x="48"/>
        <item m="1" x="60"/>
        <item m="1" x="76"/>
        <item m="1" x="63"/>
        <item m="1" x="54"/>
        <item m="1" x="50"/>
        <item m="1" x="75"/>
        <item m="1" x="62"/>
        <item m="1" x="53"/>
        <item m="1" x="41"/>
        <item m="1" x="66"/>
        <item m="1" x="58"/>
        <item m="1" x="47"/>
        <item m="1" x="70"/>
        <item m="1" x="69"/>
        <item m="1" x="57"/>
        <item m="1" x="46"/>
        <item m="1" x="68"/>
        <item m="1" x="59"/>
        <item m="1" x="49"/>
        <item m="1" x="74"/>
        <item m="1" x="52"/>
        <item m="1" x="51"/>
        <item x="37"/>
        <item x="38"/>
      </items>
    </pivotField>
  </pivotFields>
  <rowFields count="2">
    <field x="35"/>
    <field x="37"/>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34"/>
  </colFields>
  <colItems count="13">
    <i>
      <x/>
    </i>
    <i>
      <x v="1"/>
    </i>
    <i>
      <x v="2"/>
    </i>
    <i>
      <x v="3"/>
    </i>
    <i>
      <x v="4"/>
    </i>
    <i>
      <x v="5"/>
    </i>
    <i>
      <x v="6"/>
    </i>
    <i>
      <x v="7"/>
    </i>
    <i>
      <x v="8"/>
    </i>
    <i>
      <x v="9"/>
    </i>
    <i>
      <x v="10"/>
    </i>
    <i>
      <x v="11"/>
    </i>
    <i>
      <x v="12"/>
    </i>
  </colItems>
  <dataFields count="1">
    <dataField name="Observed Cumulative Pine Volume Killed (red- and grey-attack) (m3) (2011cumKillData)" fld="31" baseField="0" baseItem="0"/>
  </dataFields>
  <pivotTableStyleInfo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for.gov.bc.ca/hre/bcmpb" TargetMode="External"/><Relationship Id="rId1" Type="http://schemas.openxmlformats.org/officeDocument/2006/relationships/hyperlink" Target="mailto:adrian.walton@gov.bc.c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6.x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N69"/>
  <sheetViews>
    <sheetView tabSelected="1" workbookViewId="0"/>
  </sheetViews>
  <sheetFormatPr defaultRowHeight="12.75"/>
  <cols>
    <col min="1" max="1" width="26.140625" customWidth="1"/>
    <col min="2" max="2" width="13" customWidth="1"/>
    <col min="3" max="3" width="13.5703125" customWidth="1"/>
    <col min="4" max="4" width="13.85546875" customWidth="1"/>
    <col min="5" max="5" width="9" customWidth="1"/>
    <col min="6" max="6" width="18.140625" customWidth="1"/>
    <col min="7" max="7" width="13.85546875" style="10" customWidth="1"/>
    <col min="8" max="8" width="14.5703125" customWidth="1"/>
    <col min="9" max="9" width="15.28515625" customWidth="1"/>
    <col min="10" max="10" width="14.140625" customWidth="1"/>
    <col min="11" max="11" width="13.7109375" customWidth="1"/>
  </cols>
  <sheetData>
    <row r="1" spans="1:14" ht="28.5" customHeight="1">
      <c r="A1" s="31" t="s">
        <v>146</v>
      </c>
      <c r="B1" s="25"/>
      <c r="C1" s="25"/>
      <c r="D1" s="25"/>
      <c r="E1" s="25"/>
      <c r="F1" s="25"/>
      <c r="G1" s="78"/>
      <c r="H1" s="25"/>
      <c r="I1" s="25"/>
      <c r="J1" s="25"/>
      <c r="K1" s="25"/>
      <c r="L1" s="25"/>
      <c r="M1" s="25"/>
      <c r="N1" s="26"/>
    </row>
    <row r="2" spans="1:14" ht="21.75" customHeight="1">
      <c r="A2" s="27" t="s">
        <v>147</v>
      </c>
      <c r="B2" s="138" t="s">
        <v>148</v>
      </c>
      <c r="C2" s="28"/>
      <c r="D2" s="28"/>
      <c r="E2" s="28"/>
      <c r="F2" s="28"/>
      <c r="G2" s="79"/>
      <c r="H2" s="28"/>
      <c r="I2" s="28"/>
      <c r="J2" s="28"/>
      <c r="K2" s="28"/>
      <c r="L2" s="28"/>
      <c r="M2" s="28"/>
      <c r="N2" s="29"/>
    </row>
    <row r="3" spans="1:14">
      <c r="A3" s="27" t="s">
        <v>149</v>
      </c>
      <c r="B3" s="138" t="s">
        <v>254</v>
      </c>
      <c r="C3" s="28"/>
      <c r="D3" s="28"/>
      <c r="E3" s="28"/>
      <c r="F3" s="28"/>
      <c r="G3" s="79"/>
      <c r="H3" s="28"/>
      <c r="I3" s="28"/>
      <c r="J3" s="28"/>
      <c r="K3" s="28"/>
      <c r="L3" s="28"/>
      <c r="M3" s="28"/>
      <c r="N3" s="29"/>
    </row>
    <row r="4" spans="1:14">
      <c r="A4" s="27" t="s">
        <v>150</v>
      </c>
      <c r="B4" s="138" t="s">
        <v>167</v>
      </c>
      <c r="C4" s="28"/>
      <c r="D4" s="28"/>
      <c r="E4" s="28"/>
      <c r="F4" s="28"/>
      <c r="G4" s="79"/>
      <c r="H4" s="28"/>
      <c r="I4" s="28"/>
      <c r="J4" s="28"/>
      <c r="K4" s="28"/>
      <c r="L4" s="28"/>
      <c r="M4" s="28"/>
      <c r="N4" s="29"/>
    </row>
    <row r="5" spans="1:14" ht="14.25">
      <c r="A5" s="27" t="s">
        <v>151</v>
      </c>
      <c r="B5" s="138" t="s">
        <v>250</v>
      </c>
      <c r="C5" s="28"/>
      <c r="D5" s="28"/>
      <c r="E5" s="28"/>
      <c r="F5" s="28"/>
      <c r="G5" s="79"/>
      <c r="H5" s="28"/>
      <c r="I5" s="28"/>
      <c r="J5" s="28"/>
      <c r="K5" s="28"/>
      <c r="L5" s="28"/>
      <c r="M5" s="28"/>
      <c r="N5" s="29"/>
    </row>
    <row r="6" spans="1:14">
      <c r="A6" s="27" t="s">
        <v>152</v>
      </c>
      <c r="B6" s="138" t="s">
        <v>251</v>
      </c>
      <c r="C6" s="28"/>
      <c r="D6" s="28"/>
      <c r="E6" s="28"/>
      <c r="F6" s="28"/>
      <c r="G6" s="79"/>
      <c r="H6" s="28"/>
      <c r="I6" s="28"/>
      <c r="J6" s="28"/>
      <c r="K6" s="28"/>
      <c r="L6" s="28"/>
      <c r="M6" s="28"/>
      <c r="N6" s="29"/>
    </row>
    <row r="7" spans="1:14">
      <c r="A7" s="27" t="s">
        <v>153</v>
      </c>
      <c r="B7" s="30" t="s">
        <v>154</v>
      </c>
      <c r="C7" s="28"/>
      <c r="D7" s="28"/>
      <c r="E7" s="28"/>
      <c r="F7" s="28"/>
      <c r="G7" s="79"/>
      <c r="H7" s="28"/>
      <c r="I7" s="28"/>
      <c r="J7" s="28"/>
      <c r="K7" s="28"/>
      <c r="L7" s="28"/>
      <c r="M7" s="28"/>
      <c r="N7" s="29"/>
    </row>
    <row r="8" spans="1:14">
      <c r="A8" s="27" t="s">
        <v>155</v>
      </c>
      <c r="B8" s="30" t="s">
        <v>156</v>
      </c>
      <c r="C8" s="28"/>
      <c r="D8" s="28"/>
      <c r="E8" s="28"/>
      <c r="F8" s="28"/>
      <c r="G8" s="79"/>
      <c r="H8" s="28"/>
      <c r="I8" s="28"/>
      <c r="J8" s="28"/>
      <c r="K8" s="28"/>
      <c r="L8" s="28"/>
      <c r="M8" s="28"/>
      <c r="N8" s="29"/>
    </row>
    <row r="9" spans="1:14">
      <c r="A9" s="27"/>
      <c r="B9" s="28"/>
      <c r="C9" s="28"/>
      <c r="D9" s="28"/>
      <c r="E9" s="28"/>
      <c r="F9" s="28"/>
      <c r="G9" s="79"/>
      <c r="H9" s="28"/>
      <c r="I9" s="28"/>
      <c r="J9" s="28"/>
      <c r="K9" s="28"/>
      <c r="L9" s="28"/>
      <c r="M9" s="28"/>
      <c r="N9" s="29"/>
    </row>
    <row r="10" spans="1:14">
      <c r="A10" s="27" t="s">
        <v>157</v>
      </c>
      <c r="B10" s="77">
        <v>40947</v>
      </c>
      <c r="C10" s="28"/>
      <c r="D10" s="28"/>
      <c r="E10" s="28"/>
      <c r="F10" s="28"/>
      <c r="G10" s="79"/>
      <c r="H10" s="28"/>
      <c r="I10" s="28"/>
      <c r="J10" s="28"/>
      <c r="K10" s="28"/>
      <c r="L10" s="28"/>
      <c r="M10" s="28"/>
      <c r="N10" s="29"/>
    </row>
    <row r="11" spans="1:14" ht="13.5" thickBot="1">
      <c r="A11" s="27"/>
      <c r="B11" s="77"/>
      <c r="C11" s="28"/>
      <c r="D11" s="28"/>
      <c r="E11" s="28"/>
      <c r="F11" s="28"/>
      <c r="G11" s="79"/>
      <c r="H11" s="28"/>
      <c r="I11" s="28"/>
      <c r="J11" s="28"/>
      <c r="K11" s="28"/>
      <c r="L11" s="28"/>
      <c r="M11" s="28"/>
      <c r="N11" s="29"/>
    </row>
    <row r="12" spans="1:14" ht="30" customHeight="1">
      <c r="A12" s="31" t="s">
        <v>184</v>
      </c>
      <c r="B12" s="25"/>
      <c r="C12" s="25"/>
      <c r="D12" s="25"/>
      <c r="E12" s="25"/>
      <c r="F12" s="25"/>
      <c r="G12" s="78"/>
      <c r="H12" s="25"/>
      <c r="I12" s="25"/>
      <c r="J12" s="25"/>
      <c r="K12" s="25"/>
      <c r="L12" s="25"/>
      <c r="M12" s="25"/>
      <c r="N12" s="26"/>
    </row>
    <row r="13" spans="1:14" ht="25.5" customHeight="1" thickBot="1">
      <c r="A13" s="208" t="s">
        <v>253</v>
      </c>
      <c r="B13" s="209"/>
      <c r="C13" s="209"/>
      <c r="D13" s="209"/>
      <c r="E13" s="209"/>
      <c r="F13" s="209"/>
      <c r="G13" s="209"/>
      <c r="H13" s="209"/>
      <c r="I13" s="209"/>
      <c r="J13" s="209"/>
      <c r="K13" s="209"/>
      <c r="L13" s="209"/>
      <c r="M13" s="209"/>
      <c r="N13" s="210"/>
    </row>
    <row r="14" spans="1:14">
      <c r="B14" s="20"/>
    </row>
    <row r="15" spans="1:14" ht="40.5" customHeight="1">
      <c r="A15" s="115" t="s">
        <v>2</v>
      </c>
      <c r="B15" s="116" t="s">
        <v>179</v>
      </c>
      <c r="C15" s="116" t="s">
        <v>172</v>
      </c>
      <c r="D15" s="116" t="s">
        <v>168</v>
      </c>
      <c r="E15" s="117" t="s">
        <v>169</v>
      </c>
      <c r="F15" s="115" t="s">
        <v>73</v>
      </c>
      <c r="G15" s="116" t="s">
        <v>173</v>
      </c>
      <c r="H15" s="116" t="s">
        <v>170</v>
      </c>
      <c r="I15" s="116" t="s">
        <v>174</v>
      </c>
      <c r="J15" s="117" t="s">
        <v>171</v>
      </c>
    </row>
    <row r="16" spans="1:14">
      <c r="A16" s="69" t="str">
        <f>VLOOKUP(B16,Data!$AO$2:$AV$42,3)</f>
        <v>Vanderhoof Forest District</v>
      </c>
      <c r="B16" s="8">
        <v>38</v>
      </c>
      <c r="C16" s="104">
        <f>VLOOKUP(B16,Data!$AO$2:$AV$42,7)</f>
        <v>133279904</v>
      </c>
      <c r="D16" s="104">
        <f>VLOOKUP(B16,Data!$AO$2:$AV$42,8)</f>
        <v>97637744</v>
      </c>
      <c r="E16" s="110">
        <f>IF(C16&gt;0,D16/C16,0)</f>
        <v>0.73257663811042362</v>
      </c>
      <c r="F16" s="118" t="str">
        <f>VLOOKUP(B16,Data!$AO$2:$AX$42,10)</f>
        <v>I</v>
      </c>
      <c r="G16" s="100" t="str">
        <f t="shared" ref="G16:G47" si="0">IF($F16="C",C16,"")</f>
        <v/>
      </c>
      <c r="H16" s="100" t="str">
        <f t="shared" ref="H16:H47" si="1">IF($F16="C",D16,"")</f>
        <v/>
      </c>
      <c r="I16" s="100">
        <f t="shared" ref="I16:I47" si="2">IF($F16="I",C16,"")</f>
        <v>133279904</v>
      </c>
      <c r="J16" s="119">
        <f t="shared" ref="J16:J47" si="3">IF($F16="I",D16,"")</f>
        <v>97637744</v>
      </c>
      <c r="K16" s="118"/>
    </row>
    <row r="17" spans="1:11">
      <c r="A17" s="69" t="str">
        <f>VLOOKUP(B17,Data!$AO$2:$AV$42,3)</f>
        <v>Quesnel TSA</v>
      </c>
      <c r="B17" s="8">
        <v>32</v>
      </c>
      <c r="C17" s="104">
        <f>VLOOKUP(B17,Data!$AO$2:$AV$42,7)</f>
        <v>164736944</v>
      </c>
      <c r="D17" s="104">
        <f>VLOOKUP(B17,Data!$AO$2:$AV$42,8)</f>
        <v>110969680</v>
      </c>
      <c r="E17" s="110">
        <f t="shared" ref="E17:E56" si="4">IF(C17&gt;0,D17/C17,0)</f>
        <v>0.67361744916185895</v>
      </c>
      <c r="F17" s="118" t="str">
        <f>VLOOKUP(B17,Data!$AO$2:$AX$42,10)</f>
        <v>I</v>
      </c>
      <c r="G17" s="100" t="str">
        <f t="shared" si="0"/>
        <v/>
      </c>
      <c r="H17" s="100" t="str">
        <f t="shared" si="1"/>
        <v/>
      </c>
      <c r="I17" s="100">
        <f t="shared" si="2"/>
        <v>164736944</v>
      </c>
      <c r="J17" s="119">
        <f t="shared" si="3"/>
        <v>110969680</v>
      </c>
      <c r="K17" s="118"/>
    </row>
    <row r="18" spans="1:11">
      <c r="A18" s="69" t="str">
        <f>VLOOKUP(B18,Data!$AO$2:$AV$42,3)</f>
        <v>Lakes TSA</v>
      </c>
      <c r="B18" s="8">
        <v>21</v>
      </c>
      <c r="C18" s="104">
        <f>VLOOKUP(B18,Data!$AO$2:$AV$42,7)</f>
        <v>110554240</v>
      </c>
      <c r="D18" s="104">
        <f>VLOOKUP(B18,Data!$AO$2:$AV$42,8)</f>
        <v>71046736</v>
      </c>
      <c r="E18" s="110">
        <f t="shared" si="4"/>
        <v>0.64264144007502566</v>
      </c>
      <c r="F18" s="118" t="str">
        <f>VLOOKUP(B18,Data!$AO$2:$AX$42,10)</f>
        <v>I</v>
      </c>
      <c r="G18" s="100" t="str">
        <f t="shared" si="0"/>
        <v/>
      </c>
      <c r="H18" s="100" t="str">
        <f t="shared" si="1"/>
        <v/>
      </c>
      <c r="I18" s="100">
        <f t="shared" si="2"/>
        <v>110554240</v>
      </c>
      <c r="J18" s="119">
        <f t="shared" si="3"/>
        <v>71046736</v>
      </c>
      <c r="K18" s="118"/>
    </row>
    <row r="19" spans="1:11">
      <c r="A19" s="69" t="str">
        <f>VLOOKUP(B19,Data!$AO$2:$AV$42,3)</f>
        <v>Williams Lake TSA</v>
      </c>
      <c r="B19" s="8">
        <v>39</v>
      </c>
      <c r="C19" s="104">
        <f>VLOOKUP(B19,Data!$AO$2:$AV$42,7)</f>
        <v>264548400</v>
      </c>
      <c r="D19" s="104">
        <f>VLOOKUP(B19,Data!$AO$2:$AV$42,8)</f>
        <v>143621136</v>
      </c>
      <c r="E19" s="110">
        <f t="shared" si="4"/>
        <v>0.54289172038084521</v>
      </c>
      <c r="F19" s="118" t="str">
        <f>VLOOKUP(B19,Data!$AO$2:$AX$42,10)</f>
        <v>I</v>
      </c>
      <c r="G19" s="100" t="str">
        <f t="shared" si="0"/>
        <v/>
      </c>
      <c r="H19" s="100" t="str">
        <f t="shared" si="1"/>
        <v/>
      </c>
      <c r="I19" s="100">
        <f t="shared" si="2"/>
        <v>264548400</v>
      </c>
      <c r="J19" s="119">
        <f t="shared" si="3"/>
        <v>143621136</v>
      </c>
      <c r="K19" s="118"/>
    </row>
    <row r="20" spans="1:11">
      <c r="A20" s="69" t="str">
        <f>VLOOKUP(B20,Data!$AO$2:$AV$42,3)</f>
        <v>100 Mile House TSA</v>
      </c>
      <c r="B20" s="8">
        <v>1</v>
      </c>
      <c r="C20" s="104">
        <f>VLOOKUP(B20,Data!$AO$2:$AV$42,7)</f>
        <v>110436352</v>
      </c>
      <c r="D20" s="104">
        <f>VLOOKUP(B20,Data!$AO$2:$AV$42,8)</f>
        <v>57597952</v>
      </c>
      <c r="E20" s="110">
        <f t="shared" si="4"/>
        <v>0.52154884652473854</v>
      </c>
      <c r="F20" s="118" t="str">
        <f>VLOOKUP(B20,Data!$AO$2:$AX$42,10)</f>
        <v>I</v>
      </c>
      <c r="G20" s="100" t="str">
        <f t="shared" si="0"/>
        <v/>
      </c>
      <c r="H20" s="100" t="str">
        <f t="shared" si="1"/>
        <v/>
      </c>
      <c r="I20" s="100">
        <f t="shared" si="2"/>
        <v>110436352</v>
      </c>
      <c r="J20" s="119">
        <f t="shared" si="3"/>
        <v>57597952</v>
      </c>
      <c r="K20" s="118"/>
    </row>
    <row r="21" spans="1:11">
      <c r="A21" s="69" t="str">
        <f>VLOOKUP(B21,Data!$AO$2:$AV$42,3)</f>
        <v>Merritt TSA</v>
      </c>
      <c r="B21" s="8">
        <v>24</v>
      </c>
      <c r="C21" s="104">
        <f>VLOOKUP(B21,Data!$AO$2:$AV$42,7)</f>
        <v>130833856</v>
      </c>
      <c r="D21" s="104">
        <f>VLOOKUP(B21,Data!$AO$2:$AV$42,8)</f>
        <v>66165184</v>
      </c>
      <c r="E21" s="110">
        <f t="shared" si="4"/>
        <v>0.50571913129274426</v>
      </c>
      <c r="F21" s="118" t="str">
        <f>VLOOKUP(B21,Data!$AO$2:$AX$42,10)</f>
        <v>I</v>
      </c>
      <c r="G21" s="100" t="str">
        <f t="shared" si="0"/>
        <v/>
      </c>
      <c r="H21" s="100" t="str">
        <f t="shared" si="1"/>
        <v/>
      </c>
      <c r="I21" s="100">
        <f t="shared" si="2"/>
        <v>130833856</v>
      </c>
      <c r="J21" s="119">
        <f t="shared" si="3"/>
        <v>66165184</v>
      </c>
      <c r="K21" s="118"/>
    </row>
    <row r="22" spans="1:11">
      <c r="A22" s="69" t="str">
        <f>VLOOKUP(B22,Data!$AO$2:$AV$42,3)</f>
        <v>Cranbrook TSA</v>
      </c>
      <c r="B22" s="8">
        <v>8</v>
      </c>
      <c r="C22" s="104">
        <f>VLOOKUP(B22,Data!$AO$2:$AV$42,7)</f>
        <v>65829904</v>
      </c>
      <c r="D22" s="104">
        <f>VLOOKUP(B22,Data!$AO$2:$AV$42,8)</f>
        <v>30875856</v>
      </c>
      <c r="E22" s="110">
        <f t="shared" si="4"/>
        <v>0.46902477633872897</v>
      </c>
      <c r="F22" s="118" t="str">
        <f>VLOOKUP(B22,Data!$AO$2:$AX$42,10)</f>
        <v>I</v>
      </c>
      <c r="G22" s="100" t="str">
        <f t="shared" si="0"/>
        <v/>
      </c>
      <c r="H22" s="100" t="str">
        <f t="shared" si="1"/>
        <v/>
      </c>
      <c r="I22" s="100">
        <f t="shared" si="2"/>
        <v>65829904</v>
      </c>
      <c r="J22" s="119">
        <f t="shared" si="3"/>
        <v>30875856</v>
      </c>
      <c r="K22" s="118"/>
    </row>
    <row r="23" spans="1:11">
      <c r="A23" s="69" t="str">
        <f>VLOOKUP(B23,Data!$AO$2:$AV$42,3)</f>
        <v>Morice TSA</v>
      </c>
      <c r="B23" s="8">
        <v>26</v>
      </c>
      <c r="C23" s="104">
        <f>VLOOKUP(B23,Data!$AO$2:$AV$42,7)</f>
        <v>132865936</v>
      </c>
      <c r="D23" s="104">
        <f>VLOOKUP(B23,Data!$AO$2:$AV$42,8)</f>
        <v>57078896</v>
      </c>
      <c r="E23" s="110">
        <f t="shared" si="4"/>
        <v>0.42959766602630189</v>
      </c>
      <c r="F23" s="118" t="str">
        <f>VLOOKUP(B23,Data!$AO$2:$AX$42,10)</f>
        <v>I</v>
      </c>
      <c r="G23" s="100" t="str">
        <f t="shared" si="0"/>
        <v/>
      </c>
      <c r="H23" s="100" t="str">
        <f t="shared" si="1"/>
        <v/>
      </c>
      <c r="I23" s="100">
        <f t="shared" si="2"/>
        <v>132865936</v>
      </c>
      <c r="J23" s="119">
        <f t="shared" si="3"/>
        <v>57078896</v>
      </c>
      <c r="K23" s="118"/>
    </row>
    <row r="24" spans="1:11">
      <c r="A24" s="69" t="str">
        <f>VLOOKUP(B24,Data!$AO$2:$AV$42,3)</f>
        <v>Mackenzie TSA</v>
      </c>
      <c r="B24" s="8">
        <v>23</v>
      </c>
      <c r="C24" s="104">
        <f>VLOOKUP(B24,Data!$AO$2:$AV$42,7)</f>
        <v>287531712</v>
      </c>
      <c r="D24" s="104">
        <f>VLOOKUP(B24,Data!$AO$2:$AV$42,8)</f>
        <v>116827456</v>
      </c>
      <c r="E24" s="110">
        <f t="shared" si="4"/>
        <v>0.40631155147158166</v>
      </c>
      <c r="F24" s="118" t="str">
        <f>VLOOKUP(B24,Data!$AO$2:$AX$42,10)</f>
        <v>I</v>
      </c>
      <c r="G24" s="100" t="str">
        <f t="shared" si="0"/>
        <v/>
      </c>
      <c r="H24" s="100" t="str">
        <f t="shared" si="1"/>
        <v/>
      </c>
      <c r="I24" s="100">
        <f t="shared" si="2"/>
        <v>287531712</v>
      </c>
      <c r="J24" s="119">
        <f t="shared" si="3"/>
        <v>116827456</v>
      </c>
      <c r="K24" s="118"/>
    </row>
    <row r="25" spans="1:11">
      <c r="A25" s="69" t="str">
        <f>VLOOKUP(B25,Data!$AO$2:$AV$42,3)</f>
        <v>Lillooet TSA</v>
      </c>
      <c r="B25" s="8">
        <v>22</v>
      </c>
      <c r="C25" s="104">
        <f>VLOOKUP(B25,Data!$AO$2:$AV$42,7)</f>
        <v>49789440</v>
      </c>
      <c r="D25" s="104">
        <f>VLOOKUP(B25,Data!$AO$2:$AV$42,8)</f>
        <v>19483744</v>
      </c>
      <c r="E25" s="110">
        <f t="shared" si="4"/>
        <v>0.39132281865391538</v>
      </c>
      <c r="F25" s="118" t="str">
        <f>VLOOKUP(B25,Data!$AO$2:$AX$42,10)</f>
        <v>I</v>
      </c>
      <c r="G25" s="100" t="str">
        <f t="shared" si="0"/>
        <v/>
      </c>
      <c r="H25" s="100" t="str">
        <f t="shared" si="1"/>
        <v/>
      </c>
      <c r="I25" s="100">
        <f t="shared" si="2"/>
        <v>49789440</v>
      </c>
      <c r="J25" s="119">
        <f t="shared" si="3"/>
        <v>19483744</v>
      </c>
      <c r="K25" s="118"/>
    </row>
    <row r="26" spans="1:11">
      <c r="A26" s="69" t="str">
        <f>VLOOKUP(B26,Data!$AO$2:$AV$42,3)</f>
        <v>Ft. St. James Forest District</v>
      </c>
      <c r="B26" s="8">
        <v>12</v>
      </c>
      <c r="C26" s="104">
        <f>VLOOKUP(B26,Data!$AO$2:$AV$42,7)</f>
        <v>285258608</v>
      </c>
      <c r="D26" s="104">
        <f>VLOOKUP(B26,Data!$AO$2:$AV$42,8)</f>
        <v>109503152</v>
      </c>
      <c r="E26" s="110">
        <f t="shared" si="4"/>
        <v>0.38387326071506317</v>
      </c>
      <c r="F26" s="118" t="str">
        <f>VLOOKUP(B26,Data!$AO$2:$AX$42,10)</f>
        <v>I</v>
      </c>
      <c r="G26" s="100" t="str">
        <f t="shared" si="0"/>
        <v/>
      </c>
      <c r="H26" s="100" t="str">
        <f t="shared" si="1"/>
        <v/>
      </c>
      <c r="I26" s="100">
        <f t="shared" si="2"/>
        <v>285258608</v>
      </c>
      <c r="J26" s="119">
        <f t="shared" si="3"/>
        <v>109503152</v>
      </c>
      <c r="K26" s="118"/>
    </row>
    <row r="27" spans="1:11">
      <c r="A27" s="69" t="str">
        <f>VLOOKUP(B27,Data!$AO$2:$AV$42,3)</f>
        <v>Invermere TSA</v>
      </c>
      <c r="B27" s="8">
        <v>15</v>
      </c>
      <c r="C27" s="104">
        <f>VLOOKUP(B27,Data!$AO$2:$AV$42,7)</f>
        <v>31709760</v>
      </c>
      <c r="D27" s="104">
        <f>VLOOKUP(B27,Data!$AO$2:$AV$42,8)</f>
        <v>11740752</v>
      </c>
      <c r="E27" s="110">
        <f t="shared" si="4"/>
        <v>0.37025672852774666</v>
      </c>
      <c r="F27" s="118" t="str">
        <f>VLOOKUP(B27,Data!$AO$2:$AX$42,10)</f>
        <v>I</v>
      </c>
      <c r="G27" s="100" t="str">
        <f t="shared" si="0"/>
        <v/>
      </c>
      <c r="H27" s="100" t="str">
        <f t="shared" si="1"/>
        <v/>
      </c>
      <c r="I27" s="100">
        <f t="shared" si="2"/>
        <v>31709760</v>
      </c>
      <c r="J27" s="119">
        <f t="shared" si="3"/>
        <v>11740752</v>
      </c>
      <c r="K27" s="118"/>
    </row>
    <row r="28" spans="1:11">
      <c r="A28" s="69" t="str">
        <f>VLOOKUP(B28,Data!$AO$2:$AV$42,3)</f>
        <v>Boundary TSA</v>
      </c>
      <c r="B28" s="8">
        <v>4</v>
      </c>
      <c r="C28" s="104">
        <f>VLOOKUP(B28,Data!$AO$2:$AV$42,7)</f>
        <v>43424592</v>
      </c>
      <c r="D28" s="104">
        <f>VLOOKUP(B28,Data!$AO$2:$AV$42,8)</f>
        <v>15011120</v>
      </c>
      <c r="E28" s="110">
        <f t="shared" si="4"/>
        <v>0.34568246490375776</v>
      </c>
      <c r="F28" s="118" t="str">
        <f>VLOOKUP(B28,Data!$AO$2:$AX$42,10)</f>
        <v>I</v>
      </c>
      <c r="G28" s="100" t="str">
        <f t="shared" si="0"/>
        <v/>
      </c>
      <c r="H28" s="100" t="str">
        <f t="shared" si="1"/>
        <v/>
      </c>
      <c r="I28" s="100">
        <f t="shared" si="2"/>
        <v>43424592</v>
      </c>
      <c r="J28" s="119">
        <f t="shared" si="3"/>
        <v>15011120</v>
      </c>
      <c r="K28" s="118"/>
    </row>
    <row r="29" spans="1:11">
      <c r="A29" s="69" t="str">
        <f>VLOOKUP(B29,Data!$AO$2:$AV$42,3)</f>
        <v>Prince George Forest District</v>
      </c>
      <c r="B29" s="8">
        <v>30</v>
      </c>
      <c r="C29" s="104">
        <f>VLOOKUP(B29,Data!$AO$2:$AV$42,7)</f>
        <v>248976896</v>
      </c>
      <c r="D29" s="104">
        <f>VLOOKUP(B29,Data!$AO$2:$AV$42,8)</f>
        <v>78034352</v>
      </c>
      <c r="E29" s="110">
        <f t="shared" si="4"/>
        <v>0.31342005324060268</v>
      </c>
      <c r="F29" s="118" t="str">
        <f>VLOOKUP(B29,Data!$AO$2:$AX$42,10)</f>
        <v>I</v>
      </c>
      <c r="G29" s="100" t="str">
        <f t="shared" si="0"/>
        <v/>
      </c>
      <c r="H29" s="100" t="str">
        <f t="shared" si="1"/>
        <v/>
      </c>
      <c r="I29" s="100">
        <f t="shared" si="2"/>
        <v>248976896</v>
      </c>
      <c r="J29" s="119">
        <f t="shared" si="3"/>
        <v>78034352</v>
      </c>
      <c r="K29" s="118"/>
    </row>
    <row r="30" spans="1:11">
      <c r="A30" s="69" t="str">
        <f>VLOOKUP(B30,Data!$AO$2:$AV$42,3)</f>
        <v>Dawson Creek TSA</v>
      </c>
      <c r="B30" s="8">
        <v>9</v>
      </c>
      <c r="C30" s="104">
        <f>VLOOKUP(B30,Data!$AO$2:$AV$42,7)</f>
        <v>107675632</v>
      </c>
      <c r="D30" s="104">
        <f>VLOOKUP(B30,Data!$AO$2:$AV$42,8)</f>
        <v>30889120</v>
      </c>
      <c r="E30" s="110">
        <f t="shared" si="4"/>
        <v>0.28687196375127849</v>
      </c>
      <c r="F30" s="118" t="str">
        <f>VLOOKUP(B30,Data!$AO$2:$AX$42,10)</f>
        <v>I</v>
      </c>
      <c r="G30" s="100" t="str">
        <f t="shared" si="0"/>
        <v/>
      </c>
      <c r="H30" s="100" t="str">
        <f t="shared" si="1"/>
        <v/>
      </c>
      <c r="I30" s="100">
        <f t="shared" si="2"/>
        <v>107675632</v>
      </c>
      <c r="J30" s="119">
        <f t="shared" si="3"/>
        <v>30889120</v>
      </c>
      <c r="K30" s="118"/>
    </row>
    <row r="31" spans="1:11">
      <c r="A31" s="69" t="str">
        <f>VLOOKUP(B31,Data!$AO$2:$AV$42,3)</f>
        <v>Kamloops TSA</v>
      </c>
      <c r="B31" s="8">
        <v>17</v>
      </c>
      <c r="C31" s="104">
        <f>VLOOKUP(B31,Data!$AO$2:$AV$42,7)</f>
        <v>208026928</v>
      </c>
      <c r="D31" s="104">
        <f>VLOOKUP(B31,Data!$AO$2:$AV$42,8)</f>
        <v>58842848</v>
      </c>
      <c r="E31" s="110">
        <f t="shared" si="4"/>
        <v>0.28286168798300959</v>
      </c>
      <c r="F31" s="118" t="str">
        <f>VLOOKUP(B31,Data!$AO$2:$AX$42,10)</f>
        <v>I</v>
      </c>
      <c r="G31" s="100" t="str">
        <f t="shared" si="0"/>
        <v/>
      </c>
      <c r="H31" s="100" t="str">
        <f t="shared" si="1"/>
        <v/>
      </c>
      <c r="I31" s="100">
        <f t="shared" si="2"/>
        <v>208026928</v>
      </c>
      <c r="J31" s="119">
        <f t="shared" si="3"/>
        <v>58842848</v>
      </c>
      <c r="K31" s="118"/>
    </row>
    <row r="32" spans="1:11">
      <c r="A32" s="69" t="str">
        <f>VLOOKUP(B32,Data!$AO$2:$AV$42,3)</f>
        <v>Okanagan TSA</v>
      </c>
      <c r="B32" s="8">
        <v>29</v>
      </c>
      <c r="C32" s="104">
        <f>VLOOKUP(B32,Data!$AO$2:$AV$42,7)</f>
        <v>211370096</v>
      </c>
      <c r="D32" s="104">
        <f>VLOOKUP(B32,Data!$AO$2:$AV$42,8)</f>
        <v>57336608</v>
      </c>
      <c r="E32" s="110">
        <f t="shared" si="4"/>
        <v>0.27126168310961074</v>
      </c>
      <c r="F32" s="118" t="str">
        <f>VLOOKUP(B32,Data!$AO$2:$AX$42,10)</f>
        <v>I</v>
      </c>
      <c r="G32" s="100" t="str">
        <f t="shared" si="0"/>
        <v/>
      </c>
      <c r="H32" s="100" t="str">
        <f t="shared" si="1"/>
        <v/>
      </c>
      <c r="I32" s="100">
        <f t="shared" si="2"/>
        <v>211370096</v>
      </c>
      <c r="J32" s="119">
        <f t="shared" si="3"/>
        <v>57336608</v>
      </c>
      <c r="K32" s="118"/>
    </row>
    <row r="33" spans="1:11">
      <c r="A33" s="69" t="str">
        <f>VLOOKUP(B33,Data!$AO$2:$AV$42,3)</f>
        <v>Kootenay Lake TSA</v>
      </c>
      <c r="B33" s="8">
        <v>20</v>
      </c>
      <c r="C33" s="104">
        <f>VLOOKUP(B33,Data!$AO$2:$AV$42,7)</f>
        <v>58975120</v>
      </c>
      <c r="D33" s="104">
        <f>VLOOKUP(B33,Data!$AO$2:$AV$42,8)</f>
        <v>12981616</v>
      </c>
      <c r="E33" s="110">
        <f t="shared" si="4"/>
        <v>0.22012021340524615</v>
      </c>
      <c r="F33" s="118" t="str">
        <f>VLOOKUP(B33,Data!$AO$2:$AX$42,10)</f>
        <v>I</v>
      </c>
      <c r="G33" s="100" t="str">
        <f t="shared" si="0"/>
        <v/>
      </c>
      <c r="H33" s="100" t="str">
        <f t="shared" si="1"/>
        <v/>
      </c>
      <c r="I33" s="100">
        <f t="shared" si="2"/>
        <v>58975120</v>
      </c>
      <c r="J33" s="119">
        <f t="shared" si="3"/>
        <v>12981616</v>
      </c>
      <c r="K33" s="118"/>
    </row>
    <row r="34" spans="1:11">
      <c r="A34" s="69" t="str">
        <f>VLOOKUP(B34,Data!$AO$2:$AV$42,3)</f>
        <v>Bulkley TSA</v>
      </c>
      <c r="B34" s="8">
        <v>5</v>
      </c>
      <c r="C34" s="104">
        <f>VLOOKUP(B34,Data!$AO$2:$AV$42,7)</f>
        <v>69628000</v>
      </c>
      <c r="D34" s="104">
        <f>VLOOKUP(B34,Data!$AO$2:$AV$42,8)</f>
        <v>13183136</v>
      </c>
      <c r="E34" s="110">
        <f t="shared" si="4"/>
        <v>0.18933670362497845</v>
      </c>
      <c r="F34" s="118" t="str">
        <f>VLOOKUP(B34,Data!$AO$2:$AX$42,10)</f>
        <v>I</v>
      </c>
      <c r="G34" s="100" t="str">
        <f t="shared" si="0"/>
        <v/>
      </c>
      <c r="H34" s="100" t="str">
        <f t="shared" si="1"/>
        <v/>
      </c>
      <c r="I34" s="100">
        <f t="shared" si="2"/>
        <v>69628000</v>
      </c>
      <c r="J34" s="119">
        <f t="shared" si="3"/>
        <v>13183136</v>
      </c>
      <c r="K34" s="118"/>
    </row>
    <row r="35" spans="1:11">
      <c r="A35" s="69" t="str">
        <f>VLOOKUP(B35,Data!$AO$2:$AV$42,3)</f>
        <v>Arrow TSA</v>
      </c>
      <c r="B35" s="8">
        <v>2</v>
      </c>
      <c r="C35" s="104">
        <f>VLOOKUP(B35,Data!$AO$2:$AV$42,7)</f>
        <v>50683296</v>
      </c>
      <c r="D35" s="104">
        <f>VLOOKUP(B35,Data!$AO$2:$AV$42,8)</f>
        <v>7895984</v>
      </c>
      <c r="E35" s="110">
        <f t="shared" si="4"/>
        <v>0.15579065734004355</v>
      </c>
      <c r="F35" s="118" t="str">
        <f>VLOOKUP(B35,Data!$AO$2:$AX$42,10)</f>
        <v>I</v>
      </c>
      <c r="G35" s="100" t="str">
        <f t="shared" si="0"/>
        <v/>
      </c>
      <c r="H35" s="100" t="str">
        <f t="shared" si="1"/>
        <v/>
      </c>
      <c r="I35" s="100">
        <f t="shared" si="2"/>
        <v>50683296</v>
      </c>
      <c r="J35" s="119">
        <f t="shared" si="3"/>
        <v>7895984</v>
      </c>
      <c r="K35" s="118"/>
    </row>
    <row r="36" spans="1:11">
      <c r="A36" s="69" t="str">
        <f>VLOOKUP(B36,Data!$AO$2:$AV$42,3)</f>
        <v>Golden TSA</v>
      </c>
      <c r="B36" s="8">
        <v>14</v>
      </c>
      <c r="C36" s="104">
        <f>VLOOKUP(B36,Data!$AO$2:$AV$42,7)</f>
        <v>36496960</v>
      </c>
      <c r="D36" s="104">
        <f>VLOOKUP(B36,Data!$AO$2:$AV$42,8)</f>
        <v>5027152</v>
      </c>
      <c r="E36" s="110">
        <f t="shared" si="4"/>
        <v>0.13774166396324516</v>
      </c>
      <c r="F36" s="118" t="str">
        <f>VLOOKUP(B36,Data!$AO$2:$AX$42,10)</f>
        <v>I</v>
      </c>
      <c r="G36" s="100" t="str">
        <f t="shared" si="0"/>
        <v/>
      </c>
      <c r="H36" s="100" t="str">
        <f t="shared" si="1"/>
        <v/>
      </c>
      <c r="I36" s="100">
        <f t="shared" si="2"/>
        <v>36496960</v>
      </c>
      <c r="J36" s="119">
        <f t="shared" si="3"/>
        <v>5027152</v>
      </c>
      <c r="K36" s="118"/>
    </row>
    <row r="37" spans="1:11">
      <c r="A37" s="69" t="str">
        <f>VLOOKUP(B37,Data!$AO$2:$AV$42,3)</f>
        <v>Robson Valley TSA</v>
      </c>
      <c r="B37" s="8">
        <v>34</v>
      </c>
      <c r="C37" s="104">
        <f>VLOOKUP(B37,Data!$AO$2:$AV$42,7)</f>
        <v>49000096</v>
      </c>
      <c r="D37" s="104">
        <f>VLOOKUP(B37,Data!$AO$2:$AV$42,8)</f>
        <v>6218144</v>
      </c>
      <c r="E37" s="110">
        <f t="shared" si="4"/>
        <v>0.12690064933750334</v>
      </c>
      <c r="F37" s="118" t="str">
        <f>VLOOKUP(B37,Data!$AO$2:$AX$42,10)</f>
        <v>I</v>
      </c>
      <c r="G37" s="100" t="str">
        <f t="shared" si="0"/>
        <v/>
      </c>
      <c r="H37" s="100" t="str">
        <f t="shared" si="1"/>
        <v/>
      </c>
      <c r="I37" s="100">
        <f t="shared" si="2"/>
        <v>49000096</v>
      </c>
      <c r="J37" s="119">
        <f t="shared" si="3"/>
        <v>6218144</v>
      </c>
      <c r="K37" s="118"/>
    </row>
    <row r="38" spans="1:11">
      <c r="A38" s="69" t="str">
        <f>VLOOKUP(B38,Data!$AO$2:$AV$42,3)</f>
        <v>Cassiar TSA</v>
      </c>
      <c r="B38" s="8">
        <v>6</v>
      </c>
      <c r="C38" s="104">
        <f>VLOOKUP(B38,Data!$AO$2:$AV$42,7)</f>
        <v>35651056</v>
      </c>
      <c r="D38" s="104">
        <f>VLOOKUP(B38,Data!$AO$2:$AV$42,8)</f>
        <v>15071280</v>
      </c>
      <c r="E38" s="110">
        <f t="shared" si="4"/>
        <v>0.42274428000113096</v>
      </c>
      <c r="F38" s="118" t="str">
        <f>VLOOKUP(B38,Data!$AO$2:$AX$42,10)</f>
        <v>I</v>
      </c>
      <c r="G38" s="100" t="str">
        <f t="shared" si="0"/>
        <v/>
      </c>
      <c r="H38" s="100" t="str">
        <f t="shared" si="1"/>
        <v/>
      </c>
      <c r="I38" s="100">
        <f t="shared" si="2"/>
        <v>35651056</v>
      </c>
      <c r="J38" s="119">
        <f t="shared" si="3"/>
        <v>15071280</v>
      </c>
      <c r="K38" s="118"/>
    </row>
    <row r="39" spans="1:11">
      <c r="A39" s="69" t="str">
        <f>VLOOKUP(B39,Data!$AO$2:$AV$42,3)</f>
        <v>Ft. St. John TSA</v>
      </c>
      <c r="B39" s="8">
        <v>13</v>
      </c>
      <c r="C39" s="104">
        <f>VLOOKUP(B39,Data!$AO$2:$AV$42,7)</f>
        <v>141830896</v>
      </c>
      <c r="D39" s="104">
        <f>VLOOKUP(B39,Data!$AO$2:$AV$42,8)</f>
        <v>39839328</v>
      </c>
      <c r="E39" s="110">
        <f t="shared" si="4"/>
        <v>0.28089315602998094</v>
      </c>
      <c r="F39" s="118" t="str">
        <f>VLOOKUP(B39,Data!$AO$2:$AX$42,10)</f>
        <v>I</v>
      </c>
      <c r="G39" s="100" t="str">
        <f t="shared" si="0"/>
        <v/>
      </c>
      <c r="H39" s="100" t="str">
        <f t="shared" si="1"/>
        <v/>
      </c>
      <c r="I39" s="100">
        <f t="shared" si="2"/>
        <v>141830896</v>
      </c>
      <c r="J39" s="119">
        <f t="shared" si="3"/>
        <v>39839328</v>
      </c>
      <c r="K39" s="118"/>
    </row>
    <row r="40" spans="1:11">
      <c r="A40" s="69" t="str">
        <f>VLOOKUP(B40,Data!$AO$2:$AV$42,3)</f>
        <v>Fort Nelson TSA</v>
      </c>
      <c r="B40" s="8">
        <v>10</v>
      </c>
      <c r="C40" s="104">
        <f>VLOOKUP(B40,Data!$AO$2:$AV$42,7)</f>
        <v>156594208</v>
      </c>
      <c r="D40" s="104">
        <f>VLOOKUP(B40,Data!$AO$2:$AV$42,8)</f>
        <v>13492944</v>
      </c>
      <c r="E40" s="110">
        <f t="shared" si="4"/>
        <v>8.6165025975928816E-2</v>
      </c>
      <c r="F40" s="118" t="str">
        <f>VLOOKUP(B40,Data!$AO$2:$AX$42,10)</f>
        <v>I</v>
      </c>
      <c r="G40" s="100" t="str">
        <f t="shared" si="0"/>
        <v/>
      </c>
      <c r="H40" s="100" t="str">
        <f t="shared" si="1"/>
        <v/>
      </c>
      <c r="I40" s="100">
        <f t="shared" si="2"/>
        <v>156594208</v>
      </c>
      <c r="J40" s="119">
        <f t="shared" si="3"/>
        <v>13492944</v>
      </c>
      <c r="K40" s="118"/>
    </row>
    <row r="41" spans="1:11">
      <c r="A41" s="69" t="str">
        <f>VLOOKUP(B41,Data!$AO$2:$AV$42,3)</f>
        <v>Cranberry TSA</v>
      </c>
      <c r="B41" s="8">
        <v>7</v>
      </c>
      <c r="C41" s="104">
        <f>VLOOKUP(B41,Data!$AO$2:$AV$42,7)</f>
        <v>8204240</v>
      </c>
      <c r="D41" s="104">
        <f>VLOOKUP(B41,Data!$AO$2:$AV$42,8)</f>
        <v>690528</v>
      </c>
      <c r="E41" s="110">
        <f t="shared" si="4"/>
        <v>8.4167211100601644E-2</v>
      </c>
      <c r="F41" s="118" t="str">
        <f>VLOOKUP(B41,Data!$AO$2:$AX$42,10)</f>
        <v>I</v>
      </c>
      <c r="G41" s="100" t="str">
        <f t="shared" si="0"/>
        <v/>
      </c>
      <c r="H41" s="100" t="str">
        <f t="shared" si="1"/>
        <v/>
      </c>
      <c r="I41" s="100">
        <f t="shared" si="2"/>
        <v>8204240</v>
      </c>
      <c r="J41" s="119">
        <f t="shared" si="3"/>
        <v>690528</v>
      </c>
      <c r="K41" s="118"/>
    </row>
    <row r="42" spans="1:11">
      <c r="A42" s="69" t="str">
        <f>VLOOKUP(B42,Data!$AO$2:$AV$42,3)</f>
        <v>Queen Charlotte TSA</v>
      </c>
      <c r="B42" s="8">
        <v>31</v>
      </c>
      <c r="C42" s="104">
        <f>VLOOKUP(B42,Data!$AO$2:$AV$42,7)</f>
        <v>30795888</v>
      </c>
      <c r="D42" s="104">
        <f>VLOOKUP(B42,Data!$AO$2:$AV$42,8)</f>
        <v>1385376</v>
      </c>
      <c r="E42" s="110">
        <f t="shared" si="4"/>
        <v>4.4985746148966381E-2</v>
      </c>
      <c r="F42" s="118" t="str">
        <f>VLOOKUP(B42,Data!$AO$2:$AX$42,10)</f>
        <v>C</v>
      </c>
      <c r="G42" s="100">
        <f t="shared" si="0"/>
        <v>30795888</v>
      </c>
      <c r="H42" s="100">
        <f t="shared" si="1"/>
        <v>1385376</v>
      </c>
      <c r="I42" s="100" t="str">
        <f t="shared" si="2"/>
        <v/>
      </c>
      <c r="J42" s="119" t="str">
        <f t="shared" si="3"/>
        <v/>
      </c>
      <c r="K42" s="118"/>
    </row>
    <row r="43" spans="1:11">
      <c r="A43" s="69" t="str">
        <f>VLOOKUP(B43,Data!$AO$2:$AV$42,3)</f>
        <v>Kispiox TSA</v>
      </c>
      <c r="B43" s="8">
        <v>19</v>
      </c>
      <c r="C43" s="104">
        <f>VLOOKUP(B43,Data!$AO$2:$AV$42,7)</f>
        <v>73312352</v>
      </c>
      <c r="D43" s="104">
        <f>VLOOKUP(B43,Data!$AO$2:$AV$42,8)</f>
        <v>3068752</v>
      </c>
      <c r="E43" s="110">
        <f t="shared" si="4"/>
        <v>4.1858594306181857E-2</v>
      </c>
      <c r="F43" s="118" t="str">
        <f>VLOOKUP(B43,Data!$AO$2:$AX$42,10)</f>
        <v>I</v>
      </c>
      <c r="G43" s="100" t="str">
        <f t="shared" si="0"/>
        <v/>
      </c>
      <c r="H43" s="100" t="str">
        <f t="shared" si="1"/>
        <v/>
      </c>
      <c r="I43" s="100">
        <f t="shared" si="2"/>
        <v>73312352</v>
      </c>
      <c r="J43" s="119">
        <f t="shared" si="3"/>
        <v>3068752</v>
      </c>
      <c r="K43" s="118"/>
    </row>
    <row r="44" spans="1:11">
      <c r="A44" s="69" t="str">
        <f>VLOOKUP(B44,Data!$AO$2:$AV$42,3)</f>
        <v>Kalum TSA</v>
      </c>
      <c r="B44" s="8">
        <v>16</v>
      </c>
      <c r="C44" s="104">
        <f>VLOOKUP(B44,Data!$AO$2:$AV$42,7)</f>
        <v>23274720</v>
      </c>
      <c r="D44" s="104">
        <f>VLOOKUP(B44,Data!$AO$2:$AV$42,8)</f>
        <v>716256</v>
      </c>
      <c r="E44" s="110">
        <f t="shared" si="4"/>
        <v>3.0773989977108208E-2</v>
      </c>
      <c r="F44" s="118" t="str">
        <f>VLOOKUP(B44,Data!$AO$2:$AX$42,10)</f>
        <v>I</v>
      </c>
      <c r="G44" s="100" t="str">
        <f t="shared" si="0"/>
        <v/>
      </c>
      <c r="H44" s="100" t="str">
        <f t="shared" si="1"/>
        <v/>
      </c>
      <c r="I44" s="100">
        <f t="shared" si="2"/>
        <v>23274720</v>
      </c>
      <c r="J44" s="119">
        <f t="shared" si="3"/>
        <v>716256</v>
      </c>
      <c r="K44" s="118"/>
    </row>
    <row r="45" spans="1:11">
      <c r="A45" s="69" t="str">
        <f>VLOOKUP(B45,Data!$AO$2:$AV$42,3)</f>
        <v>Nass TSA</v>
      </c>
      <c r="B45" s="8">
        <v>27</v>
      </c>
      <c r="C45" s="104">
        <f>VLOOKUP(B45,Data!$AO$2:$AV$42,7)</f>
        <v>48545584</v>
      </c>
      <c r="D45" s="104">
        <f>VLOOKUP(B45,Data!$AO$2:$AV$42,8)</f>
        <v>1304016</v>
      </c>
      <c r="E45" s="110">
        <f t="shared" si="4"/>
        <v>2.6861681177838957E-2</v>
      </c>
      <c r="F45" s="118" t="str">
        <f>VLOOKUP(B45,Data!$AO$2:$AX$42,10)</f>
        <v>C</v>
      </c>
      <c r="G45" s="100">
        <f t="shared" si="0"/>
        <v>48545584</v>
      </c>
      <c r="H45" s="100">
        <f t="shared" si="1"/>
        <v>1304016</v>
      </c>
      <c r="I45" s="100" t="str">
        <f t="shared" si="2"/>
        <v/>
      </c>
      <c r="J45" s="119" t="str">
        <f t="shared" si="3"/>
        <v/>
      </c>
      <c r="K45" s="118"/>
    </row>
    <row r="46" spans="1:11">
      <c r="A46" s="69" t="str">
        <f>VLOOKUP(B46,Data!$AO$2:$AV$42,3)</f>
        <v>Soo TSA</v>
      </c>
      <c r="B46" s="8">
        <v>35</v>
      </c>
      <c r="C46" s="104">
        <f>VLOOKUP(B46,Data!$AO$2:$AV$42,7)</f>
        <v>29894976</v>
      </c>
      <c r="D46" s="104">
        <f>VLOOKUP(B46,Data!$AO$2:$AV$42,8)</f>
        <v>795504</v>
      </c>
      <c r="E46" s="110">
        <f t="shared" si="4"/>
        <v>2.6609956134435432E-2</v>
      </c>
      <c r="F46" s="118" t="str">
        <f>VLOOKUP(B46,Data!$AO$2:$AX$42,10)</f>
        <v>C</v>
      </c>
      <c r="G46" s="100">
        <f t="shared" si="0"/>
        <v>29894976</v>
      </c>
      <c r="H46" s="100">
        <f t="shared" si="1"/>
        <v>795504</v>
      </c>
      <c r="I46" s="100" t="str">
        <f t="shared" si="2"/>
        <v/>
      </c>
      <c r="J46" s="119" t="str">
        <f t="shared" si="3"/>
        <v/>
      </c>
      <c r="K46" s="118"/>
    </row>
    <row r="47" spans="1:11">
      <c r="A47" s="69" t="str">
        <f>VLOOKUP(B47,Data!$AO$2:$AV$42,3)</f>
        <v>Sunshine Coast TSA</v>
      </c>
      <c r="B47" s="8">
        <v>37</v>
      </c>
      <c r="C47" s="104">
        <f>VLOOKUP(B47,Data!$AO$2:$AV$42,7)</f>
        <v>63022512</v>
      </c>
      <c r="D47" s="104">
        <f>VLOOKUP(B47,Data!$AO$2:$AV$42,8)</f>
        <v>797776</v>
      </c>
      <c r="E47" s="110">
        <f t="shared" si="4"/>
        <v>1.2658587775745911E-2</v>
      </c>
      <c r="F47" s="118" t="str">
        <f>VLOOKUP(B47,Data!$AO$2:$AX$42,10)</f>
        <v>C</v>
      </c>
      <c r="G47" s="100">
        <f t="shared" si="0"/>
        <v>63022512</v>
      </c>
      <c r="H47" s="100">
        <f t="shared" si="1"/>
        <v>797776</v>
      </c>
      <c r="I47" s="100" t="str">
        <f t="shared" si="2"/>
        <v/>
      </c>
      <c r="J47" s="119" t="str">
        <f t="shared" si="3"/>
        <v/>
      </c>
      <c r="K47" s="118"/>
    </row>
    <row r="48" spans="1:11">
      <c r="A48" s="69" t="str">
        <f>VLOOKUP(B48,Data!$AO$2:$AV$42,3)</f>
        <v>Revelstoke TSA</v>
      </c>
      <c r="B48" s="8">
        <v>33</v>
      </c>
      <c r="C48" s="104">
        <f>VLOOKUP(B48,Data!$AO$2:$AV$42,7)</f>
        <v>18084368</v>
      </c>
      <c r="D48" s="104">
        <f>VLOOKUP(B48,Data!$AO$2:$AV$42,8)</f>
        <v>198432</v>
      </c>
      <c r="E48" s="110">
        <f t="shared" si="4"/>
        <v>1.0972570343624947E-2</v>
      </c>
      <c r="F48" s="118" t="str">
        <f>VLOOKUP(B48,Data!$AO$2:$AX$42,10)</f>
        <v>I</v>
      </c>
      <c r="G48" s="100" t="str">
        <f t="shared" ref="G48:G56" si="5">IF($F48="C",C48,"")</f>
        <v/>
      </c>
      <c r="H48" s="100" t="str">
        <f t="shared" ref="H48:H56" si="6">IF($F48="C",D48,"")</f>
        <v/>
      </c>
      <c r="I48" s="100">
        <f t="shared" ref="I48:I56" si="7">IF($F48="I",C48,"")</f>
        <v>18084368</v>
      </c>
      <c r="J48" s="119">
        <f t="shared" ref="J48:J56" si="8">IF($F48="I",D48,"")</f>
        <v>198432</v>
      </c>
      <c r="K48" s="118"/>
    </row>
    <row r="49" spans="1:11">
      <c r="A49" s="69" t="str">
        <f>VLOOKUP(B49,Data!$AO$2:$AV$42,3)</f>
        <v>Fraser TSA</v>
      </c>
      <c r="B49" s="8">
        <v>11</v>
      </c>
      <c r="C49" s="104">
        <f>VLOOKUP(B49,Data!$AO$2:$AV$42,7)</f>
        <v>72435888</v>
      </c>
      <c r="D49" s="104">
        <f>VLOOKUP(B49,Data!$AO$2:$AV$42,8)</f>
        <v>757968</v>
      </c>
      <c r="E49" s="110">
        <f t="shared" si="4"/>
        <v>1.0463984371945574E-2</v>
      </c>
      <c r="F49" s="118" t="str">
        <f>VLOOKUP(B49,Data!$AO$2:$AX$42,10)</f>
        <v>C</v>
      </c>
      <c r="G49" s="100">
        <f t="shared" si="5"/>
        <v>72435888</v>
      </c>
      <c r="H49" s="100">
        <f t="shared" si="6"/>
        <v>757968</v>
      </c>
      <c r="I49" s="100" t="str">
        <f t="shared" si="7"/>
        <v/>
      </c>
      <c r="J49" s="119" t="str">
        <f t="shared" si="8"/>
        <v/>
      </c>
      <c r="K49" s="118"/>
    </row>
    <row r="50" spans="1:11">
      <c r="A50" s="69" t="str">
        <f>VLOOKUP(B50,Data!$AO$2:$AV$42,3)</f>
        <v>Kingcome TSA</v>
      </c>
      <c r="B50" s="8">
        <v>18</v>
      </c>
      <c r="C50" s="104">
        <f>VLOOKUP(B50,Data!$AO$2:$AV$42,7)</f>
        <v>53357264</v>
      </c>
      <c r="D50" s="104">
        <f>VLOOKUP(B50,Data!$AO$2:$AV$42,8)</f>
        <v>332176</v>
      </c>
      <c r="E50" s="110">
        <f t="shared" si="4"/>
        <v>6.2255066151817679E-3</v>
      </c>
      <c r="F50" s="118" t="str">
        <f>VLOOKUP(B50,Data!$AO$2:$AX$42,10)</f>
        <v>C</v>
      </c>
      <c r="G50" s="100">
        <f t="shared" si="5"/>
        <v>53357264</v>
      </c>
      <c r="H50" s="100">
        <f t="shared" si="6"/>
        <v>332176</v>
      </c>
      <c r="I50" s="100" t="str">
        <f t="shared" si="7"/>
        <v/>
      </c>
      <c r="J50" s="119" t="str">
        <f t="shared" si="8"/>
        <v/>
      </c>
      <c r="K50" s="118"/>
    </row>
    <row r="51" spans="1:11">
      <c r="A51" s="69" t="str">
        <f>VLOOKUP(B51,Data!$AO$2:$AV$42,3)</f>
        <v>Mid Coast TSA</v>
      </c>
      <c r="B51" s="8">
        <v>25</v>
      </c>
      <c r="C51" s="104">
        <f>VLOOKUP(B51,Data!$AO$2:$AV$42,7)</f>
        <v>74589456</v>
      </c>
      <c r="D51" s="104">
        <f>VLOOKUP(B51,Data!$AO$2:$AV$42,8)</f>
        <v>383136</v>
      </c>
      <c r="E51" s="110">
        <f t="shared" si="4"/>
        <v>5.136597322817316E-3</v>
      </c>
      <c r="F51" s="118" t="str">
        <f>VLOOKUP(B51,Data!$AO$2:$AX$42,10)</f>
        <v>C</v>
      </c>
      <c r="G51" s="100">
        <f t="shared" si="5"/>
        <v>74589456</v>
      </c>
      <c r="H51" s="100">
        <f t="shared" si="6"/>
        <v>383136</v>
      </c>
      <c r="I51" s="100" t="str">
        <f t="shared" si="7"/>
        <v/>
      </c>
      <c r="J51" s="119" t="str">
        <f t="shared" si="8"/>
        <v/>
      </c>
      <c r="K51" s="118"/>
    </row>
    <row r="52" spans="1:11">
      <c r="A52" s="69" t="str">
        <f>VLOOKUP(B52,Data!$AO$2:$AV$42,3)</f>
        <v>Arrowsmith TSA</v>
      </c>
      <c r="B52" s="8">
        <v>3</v>
      </c>
      <c r="C52" s="104">
        <f>VLOOKUP(B52,Data!$AO$2:$AV$42,7)</f>
        <v>16180416</v>
      </c>
      <c r="D52" s="104">
        <f>VLOOKUP(B52,Data!$AO$2:$AV$42,8)</f>
        <v>82112</v>
      </c>
      <c r="E52" s="110">
        <f t="shared" si="4"/>
        <v>5.0747768166158396E-3</v>
      </c>
      <c r="F52" s="118" t="str">
        <f>VLOOKUP(B52,Data!$AO$2:$AX$42,10)</f>
        <v>C</v>
      </c>
      <c r="G52" s="100">
        <f t="shared" si="5"/>
        <v>16180416</v>
      </c>
      <c r="H52" s="100">
        <f t="shared" si="6"/>
        <v>82112</v>
      </c>
      <c r="I52" s="100" t="str">
        <f t="shared" si="7"/>
        <v/>
      </c>
      <c r="J52" s="119" t="str">
        <f t="shared" si="8"/>
        <v/>
      </c>
      <c r="K52" s="118"/>
    </row>
    <row r="53" spans="1:11">
      <c r="A53" s="69" t="str">
        <f>VLOOKUP(B53,Data!$AO$2:$AV$42,3)</f>
        <v>Strathcona TSA</v>
      </c>
      <c r="B53" s="8">
        <v>36</v>
      </c>
      <c r="C53" s="104">
        <f>VLOOKUP(B53,Data!$AO$2:$AV$42,7)</f>
        <v>56148528</v>
      </c>
      <c r="D53" s="104">
        <f>VLOOKUP(B53,Data!$AO$2:$AV$42,8)</f>
        <v>213424</v>
      </c>
      <c r="E53" s="110">
        <f t="shared" si="4"/>
        <v>3.8010613564081323E-3</v>
      </c>
      <c r="F53" s="118" t="str">
        <f>VLOOKUP(B53,Data!$AO$2:$AX$42,10)</f>
        <v>C</v>
      </c>
      <c r="G53" s="100">
        <f t="shared" si="5"/>
        <v>56148528</v>
      </c>
      <c r="H53" s="100">
        <f t="shared" si="6"/>
        <v>213424</v>
      </c>
      <c r="I53" s="100" t="str">
        <f t="shared" si="7"/>
        <v/>
      </c>
      <c r="J53" s="119" t="str">
        <f t="shared" si="8"/>
        <v/>
      </c>
      <c r="K53" s="118"/>
    </row>
    <row r="54" spans="1:11">
      <c r="A54" s="69" t="str">
        <f>VLOOKUP(B54,Data!$AO$2:$AV$42,3)</f>
        <v>North Coast TSA</v>
      </c>
      <c r="B54" s="8">
        <v>28</v>
      </c>
      <c r="C54" s="104">
        <f>VLOOKUP(B54,Data!$AO$2:$AV$42,7)</f>
        <v>51647072</v>
      </c>
      <c r="D54" s="104">
        <f>VLOOKUP(B54,Data!$AO$2:$AV$42,8)</f>
        <v>168208</v>
      </c>
      <c r="E54" s="110">
        <f t="shared" si="4"/>
        <v>3.2568738843510819E-3</v>
      </c>
      <c r="F54" s="118" t="str">
        <f>VLOOKUP(B54,Data!$AO$2:$AX$42,10)</f>
        <v>C</v>
      </c>
      <c r="G54" s="100">
        <f t="shared" si="5"/>
        <v>51647072</v>
      </c>
      <c r="H54" s="100">
        <f t="shared" si="6"/>
        <v>168208</v>
      </c>
      <c r="I54" s="100" t="str">
        <f t="shared" si="7"/>
        <v/>
      </c>
      <c r="J54" s="119" t="str">
        <f t="shared" si="8"/>
        <v/>
      </c>
      <c r="K54" s="118"/>
    </row>
    <row r="55" spans="1:11">
      <c r="A55" s="154" t="str">
        <f>VLOOKUP(B55,[2]Data!$AL$2:$AS$42,3)</f>
        <v>Coast TFLs</v>
      </c>
      <c r="B55" s="83">
        <v>41</v>
      </c>
      <c r="C55" s="155">
        <f>VLOOKUP(B55,[2]Data!$AL$2:$AS$42,7)</f>
        <v>422006432</v>
      </c>
      <c r="D55" s="155">
        <f>VLOOKUP(B55,[2]Data!$AL$2:$AS$42,8)</f>
        <v>2638912</v>
      </c>
      <c r="E55" s="156">
        <f t="shared" si="4"/>
        <v>6.2532506613548486E-3</v>
      </c>
      <c r="F55" s="157" t="str">
        <f>VLOOKUP(B55,[2]Data!$AL$2:$AU$42,10)</f>
        <v>C</v>
      </c>
      <c r="G55" s="158">
        <f t="shared" si="5"/>
        <v>422006432</v>
      </c>
      <c r="H55" s="158">
        <f t="shared" si="6"/>
        <v>2638912</v>
      </c>
      <c r="I55" s="158" t="str">
        <f t="shared" si="7"/>
        <v/>
      </c>
      <c r="J55" s="159" t="str">
        <f t="shared" si="8"/>
        <v/>
      </c>
      <c r="K55" s="160"/>
    </row>
    <row r="56" spans="1:11">
      <c r="A56" s="154" t="str">
        <f>VLOOKUP(B56,[2]Data!$AL$2:$AS$42,3)</f>
        <v>Interior TFLs</v>
      </c>
      <c r="B56" s="83">
        <v>40</v>
      </c>
      <c r="C56" s="155">
        <f>VLOOKUP(B56,[2]Data!$AL$2:$AS$42,7)</f>
        <v>370075520</v>
      </c>
      <c r="D56" s="155">
        <f>VLOOKUP(B56,[2]Data!$AL$2:$AS$42,8)</f>
        <v>91970448</v>
      </c>
      <c r="E56" s="156">
        <f t="shared" si="4"/>
        <v>0.24851805382858072</v>
      </c>
      <c r="F56" s="157" t="str">
        <f>VLOOKUP(B56,[2]Data!$AL$2:$AU$42,10)</f>
        <v>I</v>
      </c>
      <c r="G56" s="158" t="str">
        <f t="shared" si="5"/>
        <v/>
      </c>
      <c r="H56" s="158" t="str">
        <f t="shared" si="6"/>
        <v/>
      </c>
      <c r="I56" s="158">
        <f t="shared" si="7"/>
        <v>370075520</v>
      </c>
      <c r="J56" s="159">
        <f t="shared" si="8"/>
        <v>91970448</v>
      </c>
      <c r="K56" s="160"/>
    </row>
    <row r="57" spans="1:11">
      <c r="A57" s="111" t="s">
        <v>79</v>
      </c>
      <c r="B57" s="112"/>
      <c r="C57" s="113">
        <f>SUM(C16:C37)</f>
        <v>2851632672</v>
      </c>
      <c r="D57" s="113">
        <f>SUM(D16:D37)</f>
        <v>1177968368</v>
      </c>
      <c r="E57" s="114"/>
      <c r="F57" s="120" t="s">
        <v>185</v>
      </c>
      <c r="G57" s="121">
        <f>SUM(G16:G56)</f>
        <v>918624016</v>
      </c>
      <c r="H57" s="121">
        <f>SUM(H16:H56)</f>
        <v>8858608</v>
      </c>
      <c r="I57" s="121">
        <f>SUM(I16:I56)</f>
        <v>3678660032</v>
      </c>
      <c r="J57" s="122">
        <f>SUM(J16:J56)</f>
        <v>1343016336</v>
      </c>
    </row>
    <row r="58" spans="1:11">
      <c r="A58" s="75" t="s">
        <v>219</v>
      </c>
      <c r="B58" s="85"/>
      <c r="C58" s="86">
        <f>SUM(C55:C56,C38:C54)</f>
        <v>1745651376</v>
      </c>
      <c r="D58" s="86">
        <f>SUM(D55:D56,D38:D54)</f>
        <v>173906576</v>
      </c>
      <c r="E58" s="70"/>
      <c r="F58" s="87"/>
      <c r="G58" s="8"/>
      <c r="H58" s="8"/>
      <c r="I58" s="8"/>
      <c r="J58" s="8"/>
    </row>
    <row r="59" spans="1:11">
      <c r="A59" s="76" t="s">
        <v>80</v>
      </c>
      <c r="B59" s="59"/>
      <c r="C59" s="88">
        <f>SUM(C16:C56)</f>
        <v>4597284048</v>
      </c>
      <c r="D59" s="88">
        <f>SUM(D16:D56)</f>
        <v>1351874944</v>
      </c>
      <c r="E59" s="71"/>
      <c r="F59" s="10"/>
      <c r="G59"/>
    </row>
    <row r="62" spans="1:11" ht="51.75" customHeight="1">
      <c r="A62" s="62"/>
      <c r="B62" s="63" t="s">
        <v>175</v>
      </c>
      <c r="C62" s="63" t="s">
        <v>176</v>
      </c>
      <c r="D62" s="63" t="s">
        <v>83</v>
      </c>
      <c r="E62" s="82"/>
      <c r="F62" s="80"/>
      <c r="G62" s="63" t="s">
        <v>177</v>
      </c>
      <c r="H62" s="63" t="s">
        <v>178</v>
      </c>
      <c r="I62" s="63" t="s">
        <v>83</v>
      </c>
    </row>
    <row r="63" spans="1:11">
      <c r="A63" s="12" t="s">
        <v>77</v>
      </c>
      <c r="B63" s="56">
        <f>I57/1000000000</f>
        <v>3.6786600319999998</v>
      </c>
      <c r="C63" s="56">
        <f>J57/1000000000</f>
        <v>1.343016336</v>
      </c>
      <c r="D63" s="57">
        <f>C63/B63</f>
        <v>0.36508302597069131</v>
      </c>
      <c r="E63" s="81"/>
      <c r="F63" s="10" t="s">
        <v>103</v>
      </c>
      <c r="G63" s="64">
        <f>SUM(G16:G54)/1000000</f>
        <v>496.61758400000002</v>
      </c>
      <c r="H63" s="64">
        <f>SUM(H16:H54)/1000000</f>
        <v>6.2196959999999999</v>
      </c>
      <c r="I63" s="57">
        <f>H63/G63</f>
        <v>1.2524115537560183E-2</v>
      </c>
    </row>
    <row r="64" spans="1:11">
      <c r="A64" s="59" t="s">
        <v>78</v>
      </c>
      <c r="B64" s="60">
        <f>G57/1000000000</f>
        <v>0.91862401599999999</v>
      </c>
      <c r="C64" s="60">
        <f>H57/1000000000</f>
        <v>8.8586080000000005E-3</v>
      </c>
      <c r="D64" s="61">
        <f>C64/B64</f>
        <v>9.6433446608258505E-3</v>
      </c>
      <c r="E64" s="81"/>
      <c r="F64" s="11" t="s">
        <v>104</v>
      </c>
      <c r="G64" s="65">
        <f>SUM(G55:G56)/1000000</f>
        <v>422.00643200000002</v>
      </c>
      <c r="H64" s="65">
        <f>SUM(H55:H56)/1000000</f>
        <v>2.6389119999999999</v>
      </c>
      <c r="I64" s="61">
        <f>H64/G64</f>
        <v>6.2532506613548486E-3</v>
      </c>
    </row>
    <row r="65" spans="1:9">
      <c r="A65" s="66" t="s">
        <v>76</v>
      </c>
      <c r="B65" s="67">
        <f>C59/1000000000</f>
        <v>4.5972840479999997</v>
      </c>
      <c r="C65" s="67">
        <f>D59/1000000000</f>
        <v>1.351874944</v>
      </c>
      <c r="D65" s="68">
        <f>C65/B65</f>
        <v>0.29405947726639148</v>
      </c>
      <c r="E65" s="81"/>
      <c r="F65" s="10" t="s">
        <v>105</v>
      </c>
      <c r="G65" s="64">
        <f>SUM(I16:I54)/1000000</f>
        <v>3308.5845119999999</v>
      </c>
      <c r="H65" s="64">
        <f>SUM(J16:J54)/1000000</f>
        <v>1251.0458880000001</v>
      </c>
      <c r="I65" s="57">
        <f>H65/G65</f>
        <v>0.378121182476236</v>
      </c>
    </row>
    <row r="66" spans="1:9">
      <c r="A66" s="58"/>
      <c r="B66" s="58"/>
      <c r="C66" s="58"/>
      <c r="E66" s="83"/>
      <c r="F66" s="11" t="s">
        <v>106</v>
      </c>
      <c r="G66" s="65">
        <f>SUM(I55:I56)/1000000</f>
        <v>370.07551999999998</v>
      </c>
      <c r="H66" s="65">
        <f>SUM(J55:J56)/1000000</f>
        <v>91.970448000000005</v>
      </c>
      <c r="I66" s="61">
        <f>H66/G66</f>
        <v>0.24851805382858075</v>
      </c>
    </row>
    <row r="67" spans="1:9">
      <c r="E67" s="10"/>
      <c r="G67"/>
    </row>
    <row r="69" spans="1:9">
      <c r="H69" s="7"/>
      <c r="I69" s="7"/>
    </row>
  </sheetData>
  <mergeCells count="1">
    <mergeCell ref="A13:N13"/>
  </mergeCells>
  <phoneticPr fontId="3" type="noConversion"/>
  <hyperlinks>
    <hyperlink ref="B8" r:id="rId1"/>
    <hyperlink ref="B7" r:id="rId2"/>
  </hyperlinks>
  <pageMargins left="0.75" right="0.75" top="1" bottom="1" header="0.5" footer="0.5"/>
  <pageSetup orientation="portrait" r:id="rId3"/>
  <headerFooter alignWithMargins="0"/>
  <ignoredErrors>
    <ignoredError sqref="C57:D57" formulaRange="1"/>
  </ignoredErrors>
</worksheet>
</file>

<file path=xl/worksheets/sheet2.xml><?xml version="1.0" encoding="utf-8"?>
<worksheet xmlns="http://schemas.openxmlformats.org/spreadsheetml/2006/main" xmlns:r="http://schemas.openxmlformats.org/officeDocument/2006/relationships">
  <dimension ref="A1:AC89"/>
  <sheetViews>
    <sheetView topLeftCell="A3" workbookViewId="0">
      <selection activeCell="A3" sqref="A3"/>
    </sheetView>
  </sheetViews>
  <sheetFormatPr defaultRowHeight="12.75"/>
  <cols>
    <col min="1" max="1" width="69.42578125" customWidth="1"/>
    <col min="2" max="2" width="16" customWidth="1"/>
    <col min="3" max="15" width="11" customWidth="1"/>
    <col min="16" max="27" width="13.140625" customWidth="1"/>
    <col min="28" max="28" width="15" customWidth="1"/>
    <col min="29" max="29" width="12" bestFit="1" customWidth="1"/>
  </cols>
  <sheetData>
    <row r="1" spans="1:28" hidden="1">
      <c r="A1" t="s">
        <v>63</v>
      </c>
      <c r="B1" s="4">
        <f>IF(B89&lt;80000,1000,IF(B89&lt;8000000,100000,1000000))</f>
        <v>1000000</v>
      </c>
      <c r="C1" t="str">
        <f>IF(B89&lt;80000,"Pine Volume Killed (1000's of cubic metres)",IF(B89&lt;8000000,"Pine Volume Killed (100,000's of cubic metres)","Pine Volume Killed (millions of cubic metres)"))</f>
        <v>Pine Volume Killed (millions of cubic metres)</v>
      </c>
    </row>
    <row r="2" spans="1:28" hidden="1"/>
    <row r="3" spans="1:28" s="206" customFormat="1" ht="18">
      <c r="A3" s="205" t="s">
        <v>188</v>
      </c>
      <c r="B3" s="207" t="s">
        <v>166</v>
      </c>
    </row>
    <row r="5" spans="1:28" hidden="1">
      <c r="A5" s="165"/>
      <c r="B5" s="166" t="s">
        <v>42</v>
      </c>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8"/>
    </row>
    <row r="6" spans="1:28" hidden="1">
      <c r="A6" s="166" t="s">
        <v>55</v>
      </c>
      <c r="B6" s="165">
        <v>1999</v>
      </c>
      <c r="C6" s="169">
        <v>2000</v>
      </c>
      <c r="D6" s="169">
        <v>2001</v>
      </c>
      <c r="E6" s="169">
        <v>2002</v>
      </c>
      <c r="F6" s="169">
        <v>2003</v>
      </c>
      <c r="G6" s="169">
        <v>2004</v>
      </c>
      <c r="H6" s="169">
        <v>2005</v>
      </c>
      <c r="I6" s="169">
        <v>2006</v>
      </c>
      <c r="J6" s="169">
        <v>2007</v>
      </c>
      <c r="K6" s="169">
        <v>2008</v>
      </c>
      <c r="L6" s="169">
        <v>2009</v>
      </c>
      <c r="M6" s="169">
        <v>2010</v>
      </c>
      <c r="N6" s="169">
        <v>2011</v>
      </c>
      <c r="O6" s="169">
        <v>2012</v>
      </c>
      <c r="P6" s="169">
        <v>2013</v>
      </c>
      <c r="Q6" s="169">
        <v>2014</v>
      </c>
      <c r="R6" s="169">
        <v>2015</v>
      </c>
      <c r="S6" s="169">
        <v>2016</v>
      </c>
      <c r="T6" s="169">
        <v>2017</v>
      </c>
      <c r="U6" s="169">
        <v>2018</v>
      </c>
      <c r="V6" s="169">
        <v>2019</v>
      </c>
      <c r="W6" s="169">
        <v>2020</v>
      </c>
      <c r="X6" s="169">
        <v>2021</v>
      </c>
      <c r="Y6" s="169">
        <v>2022</v>
      </c>
      <c r="Z6" s="169">
        <v>2023</v>
      </c>
      <c r="AA6" s="169">
        <v>2024</v>
      </c>
      <c r="AB6" s="170" t="s">
        <v>44</v>
      </c>
    </row>
    <row r="7" spans="1:28" hidden="1">
      <c r="A7" s="176" t="s">
        <v>54</v>
      </c>
      <c r="B7" s="178">
        <v>4895168</v>
      </c>
      <c r="C7" s="179">
        <v>6055072</v>
      </c>
      <c r="D7" s="179">
        <v>11647792</v>
      </c>
      <c r="E7" s="179">
        <v>28180112</v>
      </c>
      <c r="F7" s="179">
        <v>52341296</v>
      </c>
      <c r="G7" s="179">
        <v>70063280</v>
      </c>
      <c r="H7" s="179"/>
      <c r="I7" s="179"/>
      <c r="J7" s="179"/>
      <c r="K7" s="179"/>
      <c r="L7" s="179"/>
      <c r="M7" s="179"/>
      <c r="N7" s="179"/>
      <c r="O7" s="179"/>
      <c r="P7" s="179"/>
      <c r="Q7" s="179"/>
      <c r="R7" s="179"/>
      <c r="S7" s="179"/>
      <c r="T7" s="179"/>
      <c r="U7" s="179"/>
      <c r="V7" s="179"/>
      <c r="W7" s="179"/>
      <c r="X7" s="179"/>
      <c r="Y7" s="179"/>
      <c r="Z7" s="179"/>
      <c r="AA7" s="179"/>
      <c r="AB7" s="180">
        <v>173182720</v>
      </c>
    </row>
    <row r="8" spans="1:28" hidden="1">
      <c r="A8" s="177" t="s">
        <v>56</v>
      </c>
      <c r="B8" s="181"/>
      <c r="C8" s="52"/>
      <c r="D8" s="52"/>
      <c r="E8" s="52"/>
      <c r="F8" s="52"/>
      <c r="G8" s="52"/>
      <c r="H8" s="52">
        <v>82611296</v>
      </c>
      <c r="I8" s="52">
        <v>94221344</v>
      </c>
      <c r="J8" s="52">
        <v>98974816</v>
      </c>
      <c r="K8" s="52">
        <v>98801856</v>
      </c>
      <c r="L8" s="52">
        <v>94942384</v>
      </c>
      <c r="M8" s="52">
        <v>87882752</v>
      </c>
      <c r="N8" s="52">
        <v>77116032</v>
      </c>
      <c r="O8" s="52">
        <v>65588368</v>
      </c>
      <c r="P8" s="52">
        <v>53882576</v>
      </c>
      <c r="Q8" s="52">
        <v>43579984</v>
      </c>
      <c r="R8" s="52">
        <v>35075952</v>
      </c>
      <c r="S8" s="52">
        <v>28015808</v>
      </c>
      <c r="T8" s="52">
        <v>22222160</v>
      </c>
      <c r="U8" s="52">
        <v>17705200</v>
      </c>
      <c r="V8" s="52">
        <v>14486400</v>
      </c>
      <c r="W8" s="52">
        <v>11780544</v>
      </c>
      <c r="X8" s="52">
        <v>9758800</v>
      </c>
      <c r="Y8" s="52">
        <v>8080624</v>
      </c>
      <c r="Z8" s="52">
        <v>6795312</v>
      </c>
      <c r="AA8" s="52">
        <v>5735680</v>
      </c>
      <c r="AB8" s="182">
        <v>957257888</v>
      </c>
    </row>
    <row r="9" spans="1:28" hidden="1">
      <c r="A9" s="177" t="s">
        <v>57</v>
      </c>
      <c r="B9" s="181">
        <v>5472800</v>
      </c>
      <c r="C9" s="52">
        <v>6846448</v>
      </c>
      <c r="D9" s="52">
        <v>12533664</v>
      </c>
      <c r="E9" s="52">
        <v>29067008</v>
      </c>
      <c r="F9" s="52">
        <v>56010256</v>
      </c>
      <c r="G9" s="52">
        <v>80421824</v>
      </c>
      <c r="H9" s="52">
        <v>139064688</v>
      </c>
      <c r="I9" s="52"/>
      <c r="J9" s="52"/>
      <c r="K9" s="52"/>
      <c r="L9" s="52"/>
      <c r="M9" s="52"/>
      <c r="N9" s="52"/>
      <c r="O9" s="52"/>
      <c r="P9" s="52"/>
      <c r="Q9" s="52"/>
      <c r="R9" s="52"/>
      <c r="S9" s="52"/>
      <c r="T9" s="52"/>
      <c r="U9" s="52"/>
      <c r="V9" s="52"/>
      <c r="W9" s="52"/>
      <c r="X9" s="52"/>
      <c r="Y9" s="52"/>
      <c r="Z9" s="52"/>
      <c r="AA9" s="52"/>
      <c r="AB9" s="182">
        <v>329416688</v>
      </c>
    </row>
    <row r="10" spans="1:28" hidden="1">
      <c r="A10" s="177" t="s">
        <v>58</v>
      </c>
      <c r="B10" s="181"/>
      <c r="C10" s="52"/>
      <c r="D10" s="52"/>
      <c r="E10" s="52"/>
      <c r="F10" s="52"/>
      <c r="G10" s="52"/>
      <c r="H10" s="52"/>
      <c r="I10" s="52">
        <v>123087968</v>
      </c>
      <c r="J10" s="52">
        <v>122838176</v>
      </c>
      <c r="K10" s="52">
        <v>116663968</v>
      </c>
      <c r="L10" s="52">
        <v>105527056</v>
      </c>
      <c r="M10" s="52">
        <v>87654624</v>
      </c>
      <c r="N10" s="52">
        <v>66353952</v>
      </c>
      <c r="O10" s="52">
        <v>44054848</v>
      </c>
      <c r="P10" s="52">
        <v>26222336</v>
      </c>
      <c r="Q10" s="52">
        <v>14484480</v>
      </c>
      <c r="R10" s="52">
        <v>7781280</v>
      </c>
      <c r="S10" s="52">
        <v>4380816</v>
      </c>
      <c r="T10" s="52">
        <v>2601424</v>
      </c>
      <c r="U10" s="52">
        <v>1814496</v>
      </c>
      <c r="V10" s="52">
        <v>1399408</v>
      </c>
      <c r="W10" s="52">
        <v>1124352</v>
      </c>
      <c r="X10" s="52">
        <v>902464</v>
      </c>
      <c r="Y10" s="52">
        <v>772848</v>
      </c>
      <c r="Z10" s="52">
        <v>682672</v>
      </c>
      <c r="AA10" s="52">
        <v>634592</v>
      </c>
      <c r="AB10" s="182">
        <v>728981760</v>
      </c>
    </row>
    <row r="11" spans="1:28" hidden="1">
      <c r="A11" s="177" t="s">
        <v>68</v>
      </c>
      <c r="B11" s="181">
        <v>5530272</v>
      </c>
      <c r="C11" s="52">
        <v>6893712</v>
      </c>
      <c r="D11" s="52">
        <v>12483712</v>
      </c>
      <c r="E11" s="52">
        <v>28472304</v>
      </c>
      <c r="F11" s="52">
        <v>54414320</v>
      </c>
      <c r="G11" s="52">
        <v>78753712</v>
      </c>
      <c r="H11" s="52">
        <v>139986016</v>
      </c>
      <c r="I11" s="52">
        <v>107718672</v>
      </c>
      <c r="J11" s="52"/>
      <c r="K11" s="52"/>
      <c r="L11" s="52"/>
      <c r="M11" s="52"/>
      <c r="N11" s="52"/>
      <c r="O11" s="52"/>
      <c r="P11" s="52"/>
      <c r="Q11" s="52"/>
      <c r="R11" s="52"/>
      <c r="S11" s="52"/>
      <c r="T11" s="52"/>
      <c r="U11" s="52"/>
      <c r="V11" s="52"/>
      <c r="W11" s="52"/>
      <c r="X11" s="52"/>
      <c r="Y11" s="52"/>
      <c r="Z11" s="52"/>
      <c r="AA11" s="52"/>
      <c r="AB11" s="182">
        <v>434252720</v>
      </c>
    </row>
    <row r="12" spans="1:28" hidden="1">
      <c r="A12" s="177" t="s">
        <v>67</v>
      </c>
      <c r="B12" s="181"/>
      <c r="C12" s="52"/>
      <c r="D12" s="52"/>
      <c r="E12" s="52"/>
      <c r="F12" s="52"/>
      <c r="G12" s="52"/>
      <c r="H12" s="52"/>
      <c r="I12" s="52"/>
      <c r="J12" s="52">
        <v>95062400</v>
      </c>
      <c r="K12" s="52">
        <v>91529744</v>
      </c>
      <c r="L12" s="52">
        <v>88397088</v>
      </c>
      <c r="M12" s="52">
        <v>83386304</v>
      </c>
      <c r="N12" s="52">
        <v>71497680</v>
      </c>
      <c r="O12" s="52">
        <v>54667280</v>
      </c>
      <c r="P12" s="52">
        <v>37266784</v>
      </c>
      <c r="Q12" s="52">
        <v>23400960</v>
      </c>
      <c r="R12" s="52">
        <v>14004224</v>
      </c>
      <c r="S12" s="52">
        <v>8398416</v>
      </c>
      <c r="T12" s="52">
        <v>5234832</v>
      </c>
      <c r="U12" s="52">
        <v>3390768</v>
      </c>
      <c r="V12" s="52">
        <v>2503840</v>
      </c>
      <c r="W12" s="52">
        <v>1849600</v>
      </c>
      <c r="X12" s="52">
        <v>1522224</v>
      </c>
      <c r="Y12" s="52">
        <v>1274288</v>
      </c>
      <c r="Z12" s="52">
        <v>1092064</v>
      </c>
      <c r="AA12" s="52">
        <v>989168</v>
      </c>
      <c r="AB12" s="182">
        <v>585467664</v>
      </c>
    </row>
    <row r="13" spans="1:28" hidden="1">
      <c r="A13" s="177" t="s">
        <v>88</v>
      </c>
      <c r="B13" s="181">
        <v>5645984</v>
      </c>
      <c r="C13" s="52">
        <v>7016016</v>
      </c>
      <c r="D13" s="52">
        <v>12453120</v>
      </c>
      <c r="E13" s="52">
        <v>28527552</v>
      </c>
      <c r="F13" s="52">
        <v>54672800</v>
      </c>
      <c r="G13" s="52">
        <v>79277664</v>
      </c>
      <c r="H13" s="52">
        <v>140616336</v>
      </c>
      <c r="I13" s="52">
        <v>114557520</v>
      </c>
      <c r="J13" s="52">
        <v>99028544</v>
      </c>
      <c r="K13" s="52"/>
      <c r="L13" s="52"/>
      <c r="M13" s="52"/>
      <c r="N13" s="52"/>
      <c r="O13" s="52"/>
      <c r="P13" s="52"/>
      <c r="Q13" s="52"/>
      <c r="R13" s="52"/>
      <c r="S13" s="52"/>
      <c r="T13" s="52"/>
      <c r="U13" s="52"/>
      <c r="V13" s="52"/>
      <c r="W13" s="52"/>
      <c r="X13" s="52"/>
      <c r="Y13" s="52"/>
      <c r="Z13" s="52"/>
      <c r="AA13" s="52"/>
      <c r="AB13" s="182">
        <v>541795536</v>
      </c>
    </row>
    <row r="14" spans="1:28" hidden="1">
      <c r="A14" s="177" t="s">
        <v>89</v>
      </c>
      <c r="B14" s="181"/>
      <c r="C14" s="52"/>
      <c r="D14" s="52"/>
      <c r="E14" s="52"/>
      <c r="F14" s="52"/>
      <c r="G14" s="52"/>
      <c r="H14" s="52"/>
      <c r="I14" s="52"/>
      <c r="J14" s="52"/>
      <c r="K14" s="52">
        <v>77969632</v>
      </c>
      <c r="L14" s="52">
        <v>73611312</v>
      </c>
      <c r="M14" s="52">
        <v>72700320</v>
      </c>
      <c r="N14" s="52">
        <v>67896320</v>
      </c>
      <c r="O14" s="52">
        <v>55976576</v>
      </c>
      <c r="P14" s="52">
        <v>40089776</v>
      </c>
      <c r="Q14" s="52">
        <v>25914544</v>
      </c>
      <c r="R14" s="52">
        <v>16052928</v>
      </c>
      <c r="S14" s="52">
        <v>9756480</v>
      </c>
      <c r="T14" s="52">
        <v>6224928</v>
      </c>
      <c r="U14" s="52">
        <v>4347728</v>
      </c>
      <c r="V14" s="52">
        <v>3252816</v>
      </c>
      <c r="W14" s="52">
        <v>2506288</v>
      </c>
      <c r="X14" s="52">
        <v>2161264</v>
      </c>
      <c r="Y14" s="52">
        <v>1838208</v>
      </c>
      <c r="Z14" s="52">
        <v>1635328</v>
      </c>
      <c r="AA14" s="52">
        <v>1421184</v>
      </c>
      <c r="AB14" s="182">
        <v>463355632</v>
      </c>
    </row>
    <row r="15" spans="1:28" hidden="1">
      <c r="A15" s="177" t="s">
        <v>111</v>
      </c>
      <c r="B15" s="181">
        <v>5580688</v>
      </c>
      <c r="C15" s="52">
        <v>6971456</v>
      </c>
      <c r="D15" s="52">
        <v>12424304</v>
      </c>
      <c r="E15" s="52">
        <v>28283296</v>
      </c>
      <c r="F15" s="52">
        <v>54419888</v>
      </c>
      <c r="G15" s="52">
        <v>78754544</v>
      </c>
      <c r="H15" s="52">
        <v>139734432</v>
      </c>
      <c r="I15" s="52">
        <v>113662304</v>
      </c>
      <c r="J15" s="52">
        <v>102905664</v>
      </c>
      <c r="K15" s="52">
        <v>35533296</v>
      </c>
      <c r="L15" s="52"/>
      <c r="M15" s="52"/>
      <c r="N15" s="52"/>
      <c r="O15" s="52"/>
      <c r="P15" s="52"/>
      <c r="Q15" s="52"/>
      <c r="R15" s="52"/>
      <c r="S15" s="52"/>
      <c r="T15" s="52"/>
      <c r="U15" s="52"/>
      <c r="V15" s="52"/>
      <c r="W15" s="52"/>
      <c r="X15" s="52"/>
      <c r="Y15" s="52"/>
      <c r="Z15" s="52"/>
      <c r="AA15" s="52"/>
      <c r="AB15" s="182">
        <v>578269872</v>
      </c>
    </row>
    <row r="16" spans="1:28" hidden="1">
      <c r="A16" s="177" t="s">
        <v>113</v>
      </c>
      <c r="B16" s="181"/>
      <c r="C16" s="52"/>
      <c r="D16" s="52"/>
      <c r="E16" s="52"/>
      <c r="F16" s="52"/>
      <c r="G16" s="52"/>
      <c r="H16" s="52"/>
      <c r="I16" s="52"/>
      <c r="J16" s="52"/>
      <c r="K16" s="52"/>
      <c r="L16" s="52">
        <v>38202672</v>
      </c>
      <c r="M16" s="52">
        <v>48078560</v>
      </c>
      <c r="N16" s="52">
        <v>55983808</v>
      </c>
      <c r="O16" s="52">
        <v>56186656</v>
      </c>
      <c r="P16" s="52">
        <v>47550672</v>
      </c>
      <c r="Q16" s="52">
        <v>35085008</v>
      </c>
      <c r="R16" s="52">
        <v>24485296</v>
      </c>
      <c r="S16" s="52">
        <v>15929312</v>
      </c>
      <c r="T16" s="52">
        <v>10858432</v>
      </c>
      <c r="U16" s="52">
        <v>7597280</v>
      </c>
      <c r="V16" s="52">
        <v>5480096</v>
      </c>
      <c r="W16" s="52">
        <v>4138560</v>
      </c>
      <c r="X16" s="52">
        <v>3369536</v>
      </c>
      <c r="Y16" s="52">
        <v>2818112</v>
      </c>
      <c r="Z16" s="52">
        <v>2425984</v>
      </c>
      <c r="AA16" s="52">
        <v>2146896</v>
      </c>
      <c r="AB16" s="182">
        <v>360336880</v>
      </c>
    </row>
    <row r="17" spans="1:29" hidden="1">
      <c r="A17" s="188" t="s">
        <v>142</v>
      </c>
      <c r="B17" s="186">
        <v>5602592</v>
      </c>
      <c r="C17" s="53">
        <v>7003888</v>
      </c>
      <c r="D17" s="53">
        <v>12385600</v>
      </c>
      <c r="E17" s="53">
        <v>28385648</v>
      </c>
      <c r="F17" s="53">
        <v>54533328</v>
      </c>
      <c r="G17" s="53">
        <v>78848064</v>
      </c>
      <c r="H17" s="53">
        <v>140176448</v>
      </c>
      <c r="I17" s="53">
        <v>113634192</v>
      </c>
      <c r="J17" s="53">
        <v>102600576</v>
      </c>
      <c r="K17" s="53">
        <v>41436976</v>
      </c>
      <c r="L17" s="53">
        <v>45401040</v>
      </c>
      <c r="M17" s="53"/>
      <c r="N17" s="53"/>
      <c r="O17" s="53"/>
      <c r="P17" s="53"/>
      <c r="Q17" s="53"/>
      <c r="R17" s="53"/>
      <c r="S17" s="53"/>
      <c r="T17" s="53"/>
      <c r="U17" s="53"/>
      <c r="V17" s="53"/>
      <c r="W17" s="53"/>
      <c r="X17" s="53"/>
      <c r="Y17" s="53"/>
      <c r="Z17" s="53"/>
      <c r="AA17" s="53"/>
      <c r="AB17" s="187">
        <v>630008352</v>
      </c>
    </row>
    <row r="18" spans="1:29" hidden="1">
      <c r="A18" s="188" t="s">
        <v>144</v>
      </c>
      <c r="B18" s="186"/>
      <c r="C18" s="53"/>
      <c r="D18" s="53"/>
      <c r="E18" s="53"/>
      <c r="F18" s="53"/>
      <c r="G18" s="53"/>
      <c r="H18" s="53"/>
      <c r="I18" s="53"/>
      <c r="J18" s="53"/>
      <c r="K18" s="53"/>
      <c r="L18" s="53"/>
      <c r="M18" s="53">
        <v>44571184</v>
      </c>
      <c r="N18" s="53">
        <v>48702992</v>
      </c>
      <c r="O18" s="53">
        <v>46254400</v>
      </c>
      <c r="P18" s="53">
        <v>39332560</v>
      </c>
      <c r="Q18" s="53">
        <v>30754864</v>
      </c>
      <c r="R18" s="53">
        <v>22323520</v>
      </c>
      <c r="S18" s="53">
        <v>15484976</v>
      </c>
      <c r="T18" s="53">
        <v>10476224</v>
      </c>
      <c r="U18" s="53">
        <v>7346032</v>
      </c>
      <c r="V18" s="53">
        <v>5311088</v>
      </c>
      <c r="W18" s="53">
        <v>4215760</v>
      </c>
      <c r="X18" s="53">
        <v>3453632</v>
      </c>
      <c r="Y18" s="53">
        <v>2955088</v>
      </c>
      <c r="Z18" s="53">
        <v>2596544</v>
      </c>
      <c r="AA18" s="53">
        <v>2345696</v>
      </c>
      <c r="AB18" s="187">
        <v>286124560</v>
      </c>
    </row>
    <row r="19" spans="1:29" hidden="1">
      <c r="A19" s="188" t="s">
        <v>164</v>
      </c>
      <c r="B19" s="186">
        <v>5617184</v>
      </c>
      <c r="C19" s="53">
        <v>6970880</v>
      </c>
      <c r="D19" s="53">
        <v>12431888</v>
      </c>
      <c r="E19" s="53">
        <v>28276496</v>
      </c>
      <c r="F19" s="53">
        <v>54464736</v>
      </c>
      <c r="G19" s="53">
        <v>78962832</v>
      </c>
      <c r="H19" s="53">
        <v>139994256</v>
      </c>
      <c r="I19" s="53">
        <v>113640544</v>
      </c>
      <c r="J19" s="53">
        <v>104620240</v>
      </c>
      <c r="K19" s="53">
        <v>60680656</v>
      </c>
      <c r="L19" s="53">
        <v>47678848</v>
      </c>
      <c r="M19" s="53">
        <v>38587248</v>
      </c>
      <c r="N19" s="53"/>
      <c r="O19" s="53"/>
      <c r="P19" s="53"/>
      <c r="Q19" s="53"/>
      <c r="R19" s="53"/>
      <c r="S19" s="53"/>
      <c r="T19" s="53"/>
      <c r="U19" s="53"/>
      <c r="V19" s="53"/>
      <c r="W19" s="53"/>
      <c r="X19" s="53"/>
      <c r="Y19" s="53"/>
      <c r="Z19" s="53"/>
      <c r="AA19" s="53"/>
      <c r="AB19" s="187">
        <v>691925808</v>
      </c>
      <c r="AC19" s="14"/>
    </row>
    <row r="20" spans="1:29" hidden="1">
      <c r="A20" s="188" t="s">
        <v>165</v>
      </c>
      <c r="B20" s="186"/>
      <c r="C20" s="53"/>
      <c r="D20" s="53"/>
      <c r="E20" s="53"/>
      <c r="F20" s="53"/>
      <c r="G20" s="53"/>
      <c r="H20" s="53"/>
      <c r="I20" s="53"/>
      <c r="J20" s="53"/>
      <c r="K20" s="53"/>
      <c r="L20" s="53"/>
      <c r="M20" s="53"/>
      <c r="N20" s="53">
        <v>33747408</v>
      </c>
      <c r="O20" s="53">
        <v>25083168</v>
      </c>
      <c r="P20" s="53">
        <v>17586512</v>
      </c>
      <c r="Q20" s="53">
        <v>12911248</v>
      </c>
      <c r="R20" s="53">
        <v>9983776</v>
      </c>
      <c r="S20" s="53">
        <v>8570976</v>
      </c>
      <c r="T20" s="53">
        <v>7481216</v>
      </c>
      <c r="U20" s="53">
        <v>6864432</v>
      </c>
      <c r="V20" s="53">
        <v>6245056</v>
      </c>
      <c r="W20" s="53">
        <v>5690272</v>
      </c>
      <c r="X20" s="53">
        <v>5145888</v>
      </c>
      <c r="Y20" s="53">
        <v>4586032</v>
      </c>
      <c r="Z20" s="53">
        <v>4018928</v>
      </c>
      <c r="AA20" s="53">
        <v>3714896</v>
      </c>
      <c r="AB20" s="187">
        <v>151629808</v>
      </c>
      <c r="AC20" s="14"/>
    </row>
    <row r="21" spans="1:29" hidden="1">
      <c r="A21" s="175" t="s">
        <v>259</v>
      </c>
      <c r="B21" s="183">
        <v>5607952</v>
      </c>
      <c r="C21" s="21">
        <v>7003168</v>
      </c>
      <c r="D21" s="21">
        <v>12324448</v>
      </c>
      <c r="E21" s="21">
        <v>28059552</v>
      </c>
      <c r="F21" s="21">
        <v>54161616</v>
      </c>
      <c r="G21" s="21">
        <v>78686784</v>
      </c>
      <c r="H21" s="21">
        <v>139811536</v>
      </c>
      <c r="I21" s="21">
        <v>112883136</v>
      </c>
      <c r="J21" s="21">
        <v>103893312</v>
      </c>
      <c r="K21" s="21">
        <v>60506000</v>
      </c>
      <c r="L21" s="21">
        <v>47311936</v>
      </c>
      <c r="M21" s="21">
        <v>39799376</v>
      </c>
      <c r="N21" s="21">
        <v>19914224</v>
      </c>
      <c r="O21" s="21"/>
      <c r="P21" s="21"/>
      <c r="Q21" s="21"/>
      <c r="R21" s="21"/>
      <c r="S21" s="21"/>
      <c r="T21" s="21"/>
      <c r="U21" s="21"/>
      <c r="V21" s="21"/>
      <c r="W21" s="21"/>
      <c r="X21" s="21"/>
      <c r="Y21" s="21"/>
      <c r="Z21" s="21"/>
      <c r="AA21" s="21"/>
      <c r="AB21" s="184">
        <v>709963040</v>
      </c>
      <c r="AC21" s="14"/>
    </row>
    <row r="22" spans="1:29" hidden="1">
      <c r="A22" s="175" t="s">
        <v>261</v>
      </c>
      <c r="B22" s="183"/>
      <c r="C22" s="21"/>
      <c r="D22" s="21"/>
      <c r="E22" s="21"/>
      <c r="F22" s="21"/>
      <c r="G22" s="21"/>
      <c r="H22" s="21"/>
      <c r="I22" s="21"/>
      <c r="J22" s="21"/>
      <c r="K22" s="21"/>
      <c r="L22" s="21"/>
      <c r="M22" s="21"/>
      <c r="N22" s="21"/>
      <c r="O22" s="21">
        <v>18225216</v>
      </c>
      <c r="P22" s="21">
        <v>13223088</v>
      </c>
      <c r="Q22" s="21">
        <v>9177280</v>
      </c>
      <c r="R22" s="21">
        <v>6783632</v>
      </c>
      <c r="S22" s="21">
        <v>5296912</v>
      </c>
      <c r="T22" s="21">
        <v>4683792</v>
      </c>
      <c r="U22" s="21">
        <v>4372896</v>
      </c>
      <c r="V22" s="21">
        <v>4281488</v>
      </c>
      <c r="W22" s="21">
        <v>4156448</v>
      </c>
      <c r="X22" s="21">
        <v>3919984</v>
      </c>
      <c r="Y22" s="21">
        <v>3714256</v>
      </c>
      <c r="Z22" s="21">
        <v>3507888</v>
      </c>
      <c r="AA22" s="21">
        <v>3285296</v>
      </c>
      <c r="AB22" s="184">
        <v>84628176</v>
      </c>
      <c r="AC22" s="14"/>
    </row>
    <row r="23" spans="1:29" hidden="1">
      <c r="A23" s="177" t="s">
        <v>59</v>
      </c>
      <c r="B23" s="181">
        <v>4177040</v>
      </c>
      <c r="C23" s="52">
        <v>10232112</v>
      </c>
      <c r="D23" s="52">
        <v>21879904</v>
      </c>
      <c r="E23" s="52">
        <v>50060016</v>
      </c>
      <c r="F23" s="52">
        <v>102401312</v>
      </c>
      <c r="G23" s="52">
        <v>172464592</v>
      </c>
      <c r="H23" s="52"/>
      <c r="I23" s="52"/>
      <c r="J23" s="52"/>
      <c r="K23" s="52"/>
      <c r="L23" s="52"/>
      <c r="M23" s="52"/>
      <c r="N23" s="52"/>
      <c r="O23" s="52"/>
      <c r="P23" s="52"/>
      <c r="Q23" s="52"/>
      <c r="R23" s="52"/>
      <c r="S23" s="52"/>
      <c r="T23" s="52"/>
      <c r="U23" s="52"/>
      <c r="V23" s="52"/>
      <c r="W23" s="52"/>
      <c r="X23" s="52"/>
      <c r="Y23" s="52"/>
      <c r="Z23" s="52"/>
      <c r="AA23" s="52"/>
      <c r="AB23" s="182">
        <v>361214976</v>
      </c>
    </row>
    <row r="24" spans="1:29" hidden="1">
      <c r="A24" s="177" t="s">
        <v>60</v>
      </c>
      <c r="B24" s="181"/>
      <c r="C24" s="52"/>
      <c r="D24" s="52"/>
      <c r="E24" s="52"/>
      <c r="F24" s="52"/>
      <c r="G24" s="52"/>
      <c r="H24" s="52">
        <v>254872880</v>
      </c>
      <c r="I24" s="52">
        <v>349094224</v>
      </c>
      <c r="J24" s="52">
        <v>448069040</v>
      </c>
      <c r="K24" s="52">
        <v>546870896</v>
      </c>
      <c r="L24" s="52">
        <v>641813280</v>
      </c>
      <c r="M24" s="52">
        <v>729696032</v>
      </c>
      <c r="N24" s="52">
        <v>806812064</v>
      </c>
      <c r="O24" s="52">
        <v>872400432</v>
      </c>
      <c r="P24" s="52">
        <v>926283008</v>
      </c>
      <c r="Q24" s="52">
        <v>969862992</v>
      </c>
      <c r="R24" s="52">
        <v>1004938944</v>
      </c>
      <c r="S24" s="52">
        <v>1032954752</v>
      </c>
      <c r="T24" s="52">
        <v>1055176912</v>
      </c>
      <c r="U24" s="52">
        <v>1072882112</v>
      </c>
      <c r="V24" s="52">
        <v>1087368512</v>
      </c>
      <c r="W24" s="52">
        <v>1099149056</v>
      </c>
      <c r="X24" s="52">
        <v>1108907856</v>
      </c>
      <c r="Y24" s="52">
        <v>1116988480</v>
      </c>
      <c r="Z24" s="52">
        <v>1123783792</v>
      </c>
      <c r="AA24" s="52">
        <v>1129519472</v>
      </c>
      <c r="AB24" s="182">
        <v>17377444736</v>
      </c>
    </row>
    <row r="25" spans="1:29" hidden="1">
      <c r="A25" s="177" t="s">
        <v>61</v>
      </c>
      <c r="B25" s="181">
        <v>5472800</v>
      </c>
      <c r="C25" s="52">
        <v>12319248</v>
      </c>
      <c r="D25" s="52">
        <v>24852912</v>
      </c>
      <c r="E25" s="52">
        <v>53919920</v>
      </c>
      <c r="F25" s="52">
        <v>109930176</v>
      </c>
      <c r="G25" s="52">
        <v>190352000</v>
      </c>
      <c r="H25" s="52">
        <v>329416688</v>
      </c>
      <c r="I25" s="52"/>
      <c r="J25" s="52"/>
      <c r="K25" s="52"/>
      <c r="L25" s="52"/>
      <c r="M25" s="52"/>
      <c r="N25" s="52"/>
      <c r="O25" s="52"/>
      <c r="P25" s="52"/>
      <c r="Q25" s="52"/>
      <c r="R25" s="52"/>
      <c r="S25" s="52"/>
      <c r="T25" s="52"/>
      <c r="U25" s="52"/>
      <c r="V25" s="52"/>
      <c r="W25" s="52"/>
      <c r="X25" s="52"/>
      <c r="Y25" s="52"/>
      <c r="Z25" s="52"/>
      <c r="AA25" s="52"/>
      <c r="AB25" s="182">
        <v>726263744</v>
      </c>
    </row>
    <row r="26" spans="1:29" hidden="1">
      <c r="A26" s="177" t="s">
        <v>62</v>
      </c>
      <c r="B26" s="181"/>
      <c r="C26" s="52"/>
      <c r="D26" s="52"/>
      <c r="E26" s="52"/>
      <c r="F26" s="52"/>
      <c r="G26" s="52"/>
      <c r="H26" s="52"/>
      <c r="I26" s="52">
        <v>452504656</v>
      </c>
      <c r="J26" s="52">
        <v>575342832</v>
      </c>
      <c r="K26" s="52">
        <v>692006800</v>
      </c>
      <c r="L26" s="52">
        <v>797533856</v>
      </c>
      <c r="M26" s="52">
        <v>885188480</v>
      </c>
      <c r="N26" s="52">
        <v>951542432</v>
      </c>
      <c r="O26" s="52">
        <v>995597280</v>
      </c>
      <c r="P26" s="52">
        <v>1021819616</v>
      </c>
      <c r="Q26" s="52">
        <v>1036304096</v>
      </c>
      <c r="R26" s="52">
        <v>1044085376</v>
      </c>
      <c r="S26" s="52">
        <v>1048466192</v>
      </c>
      <c r="T26" s="52">
        <v>1051067616</v>
      </c>
      <c r="U26" s="52">
        <v>1052882112</v>
      </c>
      <c r="V26" s="52">
        <v>1054281520</v>
      </c>
      <c r="W26" s="52">
        <v>1055405872</v>
      </c>
      <c r="X26" s="52">
        <v>1056308336</v>
      </c>
      <c r="Y26" s="52">
        <v>1057081184</v>
      </c>
      <c r="Z26" s="52">
        <v>1057763856</v>
      </c>
      <c r="AA26" s="52">
        <v>1058398448</v>
      </c>
      <c r="AB26" s="182">
        <v>17943580560</v>
      </c>
    </row>
    <row r="27" spans="1:29" hidden="1">
      <c r="A27" s="177" t="s">
        <v>69</v>
      </c>
      <c r="B27" s="181">
        <v>5530272</v>
      </c>
      <c r="C27" s="52">
        <v>12423984</v>
      </c>
      <c r="D27" s="52">
        <v>24907696</v>
      </c>
      <c r="E27" s="52">
        <v>53380000</v>
      </c>
      <c r="F27" s="52">
        <v>107794320</v>
      </c>
      <c r="G27" s="52">
        <v>186548032</v>
      </c>
      <c r="H27" s="52">
        <v>326534048</v>
      </c>
      <c r="I27" s="52">
        <v>434252720</v>
      </c>
      <c r="J27" s="52"/>
      <c r="K27" s="52"/>
      <c r="L27" s="52"/>
      <c r="M27" s="52"/>
      <c r="N27" s="52"/>
      <c r="O27" s="52"/>
      <c r="P27" s="52"/>
      <c r="Q27" s="52"/>
      <c r="R27" s="52"/>
      <c r="S27" s="52"/>
      <c r="T27" s="52"/>
      <c r="U27" s="52"/>
      <c r="V27" s="52"/>
      <c r="W27" s="52"/>
      <c r="X27" s="52"/>
      <c r="Y27" s="52"/>
      <c r="Z27" s="52"/>
      <c r="AA27" s="52"/>
      <c r="AB27" s="182">
        <v>1151371072</v>
      </c>
    </row>
    <row r="28" spans="1:29" hidden="1">
      <c r="A28" s="177" t="s">
        <v>66</v>
      </c>
      <c r="B28" s="181"/>
      <c r="C28" s="52"/>
      <c r="D28" s="52"/>
      <c r="E28" s="52"/>
      <c r="F28" s="52"/>
      <c r="G28" s="52"/>
      <c r="H28" s="52"/>
      <c r="I28" s="52"/>
      <c r="J28" s="52">
        <v>529315120</v>
      </c>
      <c r="K28" s="52">
        <v>620844864</v>
      </c>
      <c r="L28" s="52">
        <v>709241952</v>
      </c>
      <c r="M28" s="52">
        <v>792628256</v>
      </c>
      <c r="N28" s="52">
        <v>864125936</v>
      </c>
      <c r="O28" s="52">
        <v>918793216</v>
      </c>
      <c r="P28" s="52">
        <v>956060000</v>
      </c>
      <c r="Q28" s="52">
        <v>979460960</v>
      </c>
      <c r="R28" s="52">
        <v>993465184</v>
      </c>
      <c r="S28" s="52">
        <v>1001863600</v>
      </c>
      <c r="T28" s="52">
        <v>1007098432</v>
      </c>
      <c r="U28" s="52">
        <v>1010489200</v>
      </c>
      <c r="V28" s="52">
        <v>1012993040</v>
      </c>
      <c r="W28" s="52">
        <v>1014842640</v>
      </c>
      <c r="X28" s="52">
        <v>1016364864</v>
      </c>
      <c r="Y28" s="52">
        <v>1017639152</v>
      </c>
      <c r="Z28" s="52">
        <v>1018731216</v>
      </c>
      <c r="AA28" s="52">
        <v>1019720384</v>
      </c>
      <c r="AB28" s="182">
        <v>16483678016</v>
      </c>
    </row>
    <row r="29" spans="1:29" hidden="1">
      <c r="A29" s="177" t="s">
        <v>90</v>
      </c>
      <c r="B29" s="181">
        <v>5645984</v>
      </c>
      <c r="C29" s="52">
        <v>12662000</v>
      </c>
      <c r="D29" s="52">
        <v>25115120</v>
      </c>
      <c r="E29" s="52">
        <v>53642672</v>
      </c>
      <c r="F29" s="52">
        <v>108315472</v>
      </c>
      <c r="G29" s="52">
        <v>187593136</v>
      </c>
      <c r="H29" s="52">
        <v>328209472</v>
      </c>
      <c r="I29" s="52">
        <v>442766992</v>
      </c>
      <c r="J29" s="52">
        <v>541795536</v>
      </c>
      <c r="K29" s="52"/>
      <c r="L29" s="52"/>
      <c r="M29" s="52"/>
      <c r="N29" s="52"/>
      <c r="O29" s="52"/>
      <c r="P29" s="52"/>
      <c r="Q29" s="52"/>
      <c r="R29" s="52"/>
      <c r="S29" s="52"/>
      <c r="T29" s="52"/>
      <c r="U29" s="52"/>
      <c r="V29" s="52"/>
      <c r="W29" s="52"/>
      <c r="X29" s="52"/>
      <c r="Y29" s="52"/>
      <c r="Z29" s="52"/>
      <c r="AA29" s="52"/>
      <c r="AB29" s="182">
        <v>1705746384</v>
      </c>
    </row>
    <row r="30" spans="1:29" hidden="1">
      <c r="A30" s="177" t="s">
        <v>91</v>
      </c>
      <c r="B30" s="181"/>
      <c r="C30" s="52"/>
      <c r="D30" s="52"/>
      <c r="E30" s="52"/>
      <c r="F30" s="52"/>
      <c r="G30" s="52"/>
      <c r="H30" s="52"/>
      <c r="I30" s="52"/>
      <c r="J30" s="52"/>
      <c r="K30" s="52">
        <v>619765168</v>
      </c>
      <c r="L30" s="52">
        <v>693376480</v>
      </c>
      <c r="M30" s="52">
        <v>766076800</v>
      </c>
      <c r="N30" s="52">
        <v>833973120</v>
      </c>
      <c r="O30" s="52">
        <v>889949696</v>
      </c>
      <c r="P30" s="52">
        <v>930039472</v>
      </c>
      <c r="Q30" s="52">
        <v>955954016</v>
      </c>
      <c r="R30" s="52">
        <v>972006944</v>
      </c>
      <c r="S30" s="52">
        <v>981763424</v>
      </c>
      <c r="T30" s="52">
        <v>987988352</v>
      </c>
      <c r="U30" s="52">
        <v>992336080</v>
      </c>
      <c r="V30" s="52">
        <v>995588896</v>
      </c>
      <c r="W30" s="52">
        <v>998095184</v>
      </c>
      <c r="X30" s="52">
        <v>1000256448</v>
      </c>
      <c r="Y30" s="52">
        <v>1002094656</v>
      </c>
      <c r="Z30" s="52">
        <v>1003729984</v>
      </c>
      <c r="AA30" s="52">
        <v>1005151168</v>
      </c>
      <c r="AB30" s="182">
        <v>15628145888</v>
      </c>
    </row>
    <row r="31" spans="1:29" hidden="1">
      <c r="A31" s="177" t="s">
        <v>112</v>
      </c>
      <c r="B31" s="181">
        <v>5580688</v>
      </c>
      <c r="C31" s="52">
        <v>12552144</v>
      </c>
      <c r="D31" s="52">
        <v>24976448</v>
      </c>
      <c r="E31" s="52">
        <v>53259744</v>
      </c>
      <c r="F31" s="52">
        <v>107679632</v>
      </c>
      <c r="G31" s="52">
        <v>186434176</v>
      </c>
      <c r="H31" s="52">
        <v>326168608</v>
      </c>
      <c r="I31" s="52">
        <v>439830912</v>
      </c>
      <c r="J31" s="52">
        <v>542736576</v>
      </c>
      <c r="K31" s="52">
        <v>578269872</v>
      </c>
      <c r="L31" s="52"/>
      <c r="M31" s="52"/>
      <c r="N31" s="52"/>
      <c r="O31" s="52"/>
      <c r="P31" s="52"/>
      <c r="Q31" s="52"/>
      <c r="R31" s="52"/>
      <c r="S31" s="52"/>
      <c r="T31" s="52"/>
      <c r="U31" s="52"/>
      <c r="V31" s="52"/>
      <c r="W31" s="52"/>
      <c r="X31" s="52"/>
      <c r="Y31" s="52"/>
      <c r="Z31" s="52"/>
      <c r="AA31" s="52"/>
      <c r="AB31" s="182">
        <v>2277488800</v>
      </c>
    </row>
    <row r="32" spans="1:29" hidden="1">
      <c r="A32" s="177" t="s">
        <v>114</v>
      </c>
      <c r="B32" s="181"/>
      <c r="C32" s="52"/>
      <c r="D32" s="52"/>
      <c r="E32" s="52"/>
      <c r="F32" s="52"/>
      <c r="G32" s="52"/>
      <c r="H32" s="52"/>
      <c r="I32" s="52"/>
      <c r="J32" s="52"/>
      <c r="K32" s="52"/>
      <c r="L32" s="52">
        <v>616472544</v>
      </c>
      <c r="M32" s="52">
        <v>664551104</v>
      </c>
      <c r="N32" s="52">
        <v>720534912</v>
      </c>
      <c r="O32" s="52">
        <v>776721568</v>
      </c>
      <c r="P32" s="52">
        <v>824272240</v>
      </c>
      <c r="Q32" s="52">
        <v>859357248</v>
      </c>
      <c r="R32" s="52">
        <v>883842544</v>
      </c>
      <c r="S32" s="52">
        <v>899771856</v>
      </c>
      <c r="T32" s="52">
        <v>910630288</v>
      </c>
      <c r="U32" s="52">
        <v>918227568</v>
      </c>
      <c r="V32" s="52">
        <v>923707664</v>
      </c>
      <c r="W32" s="52">
        <v>927846224</v>
      </c>
      <c r="X32" s="52">
        <v>931215760</v>
      </c>
      <c r="Y32" s="52">
        <v>934033872</v>
      </c>
      <c r="Z32" s="52">
        <v>936459856</v>
      </c>
      <c r="AA32" s="52">
        <v>938606752</v>
      </c>
      <c r="AB32" s="182">
        <v>13666252000</v>
      </c>
    </row>
    <row r="33" spans="1:28" hidden="1">
      <c r="A33" s="188" t="s">
        <v>143</v>
      </c>
      <c r="B33" s="186">
        <v>5602592</v>
      </c>
      <c r="C33" s="53">
        <v>12606480</v>
      </c>
      <c r="D33" s="53">
        <v>24992080</v>
      </c>
      <c r="E33" s="53">
        <v>53377728</v>
      </c>
      <c r="F33" s="53">
        <v>107911056</v>
      </c>
      <c r="G33" s="53">
        <v>186759120</v>
      </c>
      <c r="H33" s="53">
        <v>326935568</v>
      </c>
      <c r="I33" s="53">
        <v>440569760</v>
      </c>
      <c r="J33" s="53">
        <v>543170336</v>
      </c>
      <c r="K33" s="53">
        <v>584607312</v>
      </c>
      <c r="L33" s="53">
        <v>630008352</v>
      </c>
      <c r="M33" s="53"/>
      <c r="N33" s="53"/>
      <c r="O33" s="53"/>
      <c r="P33" s="53"/>
      <c r="Q33" s="53"/>
      <c r="R33" s="53"/>
      <c r="S33" s="53"/>
      <c r="T33" s="53"/>
      <c r="U33" s="53"/>
      <c r="V33" s="53"/>
      <c r="W33" s="53"/>
      <c r="X33" s="53"/>
      <c r="Y33" s="53"/>
      <c r="Z33" s="53"/>
      <c r="AA33" s="53"/>
      <c r="AB33" s="187">
        <v>2916540384</v>
      </c>
    </row>
    <row r="34" spans="1:28" hidden="1">
      <c r="A34" s="188" t="s">
        <v>145</v>
      </c>
      <c r="B34" s="186"/>
      <c r="C34" s="53"/>
      <c r="D34" s="53"/>
      <c r="E34" s="53"/>
      <c r="F34" s="53"/>
      <c r="G34" s="53"/>
      <c r="H34" s="53"/>
      <c r="I34" s="53"/>
      <c r="J34" s="53"/>
      <c r="K34" s="53"/>
      <c r="L34" s="53"/>
      <c r="M34" s="53">
        <v>674579536</v>
      </c>
      <c r="N34" s="53">
        <v>723282528</v>
      </c>
      <c r="O34" s="53">
        <v>769536928</v>
      </c>
      <c r="P34" s="53">
        <v>808869488</v>
      </c>
      <c r="Q34" s="53">
        <v>839624352</v>
      </c>
      <c r="R34" s="53">
        <v>861947872</v>
      </c>
      <c r="S34" s="53">
        <v>877432848</v>
      </c>
      <c r="T34" s="53">
        <v>887909072</v>
      </c>
      <c r="U34" s="53">
        <v>895255104</v>
      </c>
      <c r="V34" s="53">
        <v>900566192</v>
      </c>
      <c r="W34" s="53">
        <v>904781952</v>
      </c>
      <c r="X34" s="53">
        <v>908235584</v>
      </c>
      <c r="Y34" s="53">
        <v>911190672</v>
      </c>
      <c r="Z34" s="53">
        <v>913787216</v>
      </c>
      <c r="AA34" s="53">
        <v>916132912</v>
      </c>
      <c r="AB34" s="187">
        <v>12793132256</v>
      </c>
    </row>
    <row r="35" spans="1:28" s="50" customFormat="1" hidden="1">
      <c r="A35" s="188" t="s">
        <v>162</v>
      </c>
      <c r="B35" s="186">
        <v>5617184</v>
      </c>
      <c r="C35" s="53">
        <v>12588064</v>
      </c>
      <c r="D35" s="53">
        <v>25019952</v>
      </c>
      <c r="E35" s="53">
        <v>53296448</v>
      </c>
      <c r="F35" s="53">
        <v>107761184</v>
      </c>
      <c r="G35" s="53">
        <v>186724016</v>
      </c>
      <c r="H35" s="53">
        <v>326718272</v>
      </c>
      <c r="I35" s="53">
        <v>440358816</v>
      </c>
      <c r="J35" s="53">
        <v>544979056</v>
      </c>
      <c r="K35" s="53">
        <v>605659712</v>
      </c>
      <c r="L35" s="53">
        <v>653338560</v>
      </c>
      <c r="M35" s="53">
        <v>691925808</v>
      </c>
      <c r="N35" s="53"/>
      <c r="O35" s="53"/>
      <c r="P35" s="53"/>
      <c r="Q35" s="53"/>
      <c r="R35" s="53"/>
      <c r="S35" s="53"/>
      <c r="T35" s="53"/>
      <c r="U35" s="53"/>
      <c r="V35" s="53"/>
      <c r="W35" s="53"/>
      <c r="X35" s="53"/>
      <c r="Y35" s="53"/>
      <c r="Z35" s="53"/>
      <c r="AA35" s="53"/>
      <c r="AB35" s="187">
        <v>3653987072</v>
      </c>
    </row>
    <row r="36" spans="1:28" s="50" customFormat="1" hidden="1">
      <c r="A36" s="188" t="s">
        <v>163</v>
      </c>
      <c r="B36" s="186"/>
      <c r="C36" s="53"/>
      <c r="D36" s="53"/>
      <c r="E36" s="53"/>
      <c r="F36" s="53"/>
      <c r="G36" s="53"/>
      <c r="H36" s="53"/>
      <c r="I36" s="53"/>
      <c r="J36" s="53"/>
      <c r="K36" s="53"/>
      <c r="L36" s="53"/>
      <c r="M36" s="53"/>
      <c r="N36" s="53">
        <v>725673216</v>
      </c>
      <c r="O36" s="53">
        <v>750756384</v>
      </c>
      <c r="P36" s="53">
        <v>768342896</v>
      </c>
      <c r="Q36" s="53">
        <v>781254144</v>
      </c>
      <c r="R36" s="53">
        <v>791237920</v>
      </c>
      <c r="S36" s="53">
        <v>799808896</v>
      </c>
      <c r="T36" s="53">
        <v>807290112</v>
      </c>
      <c r="U36" s="53">
        <v>814154544</v>
      </c>
      <c r="V36" s="53">
        <v>820399600</v>
      </c>
      <c r="W36" s="53">
        <v>826089872</v>
      </c>
      <c r="X36" s="53">
        <v>831235760</v>
      </c>
      <c r="Y36" s="53">
        <v>835821792</v>
      </c>
      <c r="Z36" s="53">
        <v>839840720</v>
      </c>
      <c r="AA36" s="53">
        <v>843555616</v>
      </c>
      <c r="AB36" s="187">
        <v>11235461472</v>
      </c>
    </row>
    <row r="37" spans="1:28" hidden="1">
      <c r="A37" s="175" t="s">
        <v>260</v>
      </c>
      <c r="B37" s="183">
        <v>5607952</v>
      </c>
      <c r="C37" s="21">
        <v>12611120</v>
      </c>
      <c r="D37" s="21">
        <v>24935568</v>
      </c>
      <c r="E37" s="21">
        <v>52995120</v>
      </c>
      <c r="F37" s="21">
        <v>107156736</v>
      </c>
      <c r="G37" s="21">
        <v>185843520</v>
      </c>
      <c r="H37" s="21">
        <v>325655056</v>
      </c>
      <c r="I37" s="21">
        <v>438538192</v>
      </c>
      <c r="J37" s="21">
        <v>542431504</v>
      </c>
      <c r="K37" s="21">
        <v>602937504</v>
      </c>
      <c r="L37" s="21">
        <v>650249440</v>
      </c>
      <c r="M37" s="21">
        <v>690048816</v>
      </c>
      <c r="N37" s="21">
        <v>709963040</v>
      </c>
      <c r="O37" s="21"/>
      <c r="P37" s="21"/>
      <c r="Q37" s="21"/>
      <c r="R37" s="21"/>
      <c r="S37" s="21"/>
      <c r="T37" s="21"/>
      <c r="U37" s="21"/>
      <c r="V37" s="21"/>
      <c r="W37" s="21"/>
      <c r="X37" s="21"/>
      <c r="Y37" s="21"/>
      <c r="Z37" s="21"/>
      <c r="AA37" s="21"/>
      <c r="AB37" s="184">
        <v>4348973568</v>
      </c>
    </row>
    <row r="38" spans="1:28" hidden="1">
      <c r="A38" s="16" t="s">
        <v>262</v>
      </c>
      <c r="B38" s="22"/>
      <c r="C38" s="23"/>
      <c r="D38" s="23"/>
      <c r="E38" s="23"/>
      <c r="F38" s="23"/>
      <c r="G38" s="23"/>
      <c r="H38" s="23"/>
      <c r="I38" s="23"/>
      <c r="J38" s="23"/>
      <c r="K38" s="23"/>
      <c r="L38" s="23"/>
      <c r="M38" s="23"/>
      <c r="N38" s="23"/>
      <c r="O38" s="23">
        <v>728188256</v>
      </c>
      <c r="P38" s="23">
        <v>741411344</v>
      </c>
      <c r="Q38" s="23">
        <v>750588624</v>
      </c>
      <c r="R38" s="23">
        <v>757372256</v>
      </c>
      <c r="S38" s="23">
        <v>762669168</v>
      </c>
      <c r="T38" s="23">
        <v>767352960</v>
      </c>
      <c r="U38" s="23">
        <v>771725856</v>
      </c>
      <c r="V38" s="23">
        <v>776007344</v>
      </c>
      <c r="W38" s="23">
        <v>780163792</v>
      </c>
      <c r="X38" s="23">
        <v>784083776</v>
      </c>
      <c r="Y38" s="23">
        <v>787798032</v>
      </c>
      <c r="Z38" s="23">
        <v>791305920</v>
      </c>
      <c r="AA38" s="23">
        <v>794591216</v>
      </c>
      <c r="AB38" s="24">
        <v>9993258544</v>
      </c>
    </row>
    <row r="39" spans="1:28">
      <c r="A39" s="8"/>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row>
    <row r="40" spans="1:28" ht="18">
      <c r="A40" s="140" t="str">
        <f>C1</f>
        <v>Pine Volume Killed (millions of cubic metres)</v>
      </c>
      <c r="B40" s="141" t="s">
        <v>252</v>
      </c>
      <c r="C40" s="32"/>
      <c r="D40" s="32"/>
      <c r="E40" s="32"/>
      <c r="F40" s="32"/>
      <c r="G40" s="32"/>
      <c r="H40" s="32"/>
      <c r="I40" s="32"/>
      <c r="J40" s="32"/>
      <c r="K40" s="32"/>
      <c r="L40" s="32"/>
      <c r="M40" s="32"/>
      <c r="N40" s="32"/>
      <c r="O40" s="32"/>
      <c r="P40" s="32"/>
      <c r="Q40" s="32"/>
      <c r="R40" s="32"/>
      <c r="S40" s="32"/>
      <c r="T40" s="32"/>
      <c r="U40" s="32"/>
      <c r="V40" s="32"/>
      <c r="W40" s="32"/>
      <c r="X40" s="32"/>
      <c r="Y40" s="32"/>
      <c r="Z40" s="32"/>
      <c r="AA40" s="32"/>
    </row>
    <row r="42" spans="1:28">
      <c r="A42" s="12" t="str">
        <f>IF($B$3="(All)","Entire Province"&amp;CHAR(10)&amp;"Timber Harvesting Land Base",$B$3&amp;CHAR(10)&amp;"Timber Harvesting Land Base")</f>
        <v>Entire Province
Timber Harvesting Land Base</v>
      </c>
      <c r="B42" s="5">
        <f>B6</f>
        <v>1999</v>
      </c>
      <c r="C42" s="5">
        <f t="shared" ref="C42:AA42" si="0">C6</f>
        <v>2000</v>
      </c>
      <c r="D42" s="5">
        <f t="shared" si="0"/>
        <v>2001</v>
      </c>
      <c r="E42" s="5">
        <f t="shared" si="0"/>
        <v>2002</v>
      </c>
      <c r="F42" s="5">
        <f t="shared" si="0"/>
        <v>2003</v>
      </c>
      <c r="G42" s="5">
        <f t="shared" si="0"/>
        <v>2004</v>
      </c>
      <c r="H42" s="5">
        <f t="shared" si="0"/>
        <v>2005</v>
      </c>
      <c r="I42" s="5">
        <f t="shared" si="0"/>
        <v>2006</v>
      </c>
      <c r="J42" s="5">
        <f t="shared" si="0"/>
        <v>2007</v>
      </c>
      <c r="K42" s="5">
        <f t="shared" si="0"/>
        <v>2008</v>
      </c>
      <c r="L42" s="5">
        <f t="shared" si="0"/>
        <v>2009</v>
      </c>
      <c r="M42" s="5">
        <f t="shared" si="0"/>
        <v>2010</v>
      </c>
      <c r="N42" s="5">
        <f t="shared" si="0"/>
        <v>2011</v>
      </c>
      <c r="O42" s="5">
        <f t="shared" si="0"/>
        <v>2012</v>
      </c>
      <c r="P42" s="5">
        <f t="shared" si="0"/>
        <v>2013</v>
      </c>
      <c r="Q42" s="5">
        <f t="shared" si="0"/>
        <v>2014</v>
      </c>
      <c r="R42" s="5">
        <f t="shared" si="0"/>
        <v>2015</v>
      </c>
      <c r="S42" s="5">
        <f t="shared" si="0"/>
        <v>2016</v>
      </c>
      <c r="T42" s="5">
        <f t="shared" si="0"/>
        <v>2017</v>
      </c>
      <c r="U42" s="5">
        <f t="shared" si="0"/>
        <v>2018</v>
      </c>
      <c r="V42" s="5">
        <f t="shared" si="0"/>
        <v>2019</v>
      </c>
      <c r="W42" s="5">
        <f t="shared" si="0"/>
        <v>2020</v>
      </c>
      <c r="X42" s="5">
        <f t="shared" si="0"/>
        <v>2021</v>
      </c>
      <c r="Y42" s="5">
        <f t="shared" si="0"/>
        <v>2022</v>
      </c>
      <c r="Z42" s="5">
        <f t="shared" si="0"/>
        <v>2023</v>
      </c>
      <c r="AA42" s="5">
        <f t="shared" si="0"/>
        <v>2024</v>
      </c>
    </row>
    <row r="43" spans="1:28">
      <c r="A43" s="50" t="s">
        <v>220</v>
      </c>
      <c r="B43" s="18">
        <f t="shared" ref="B43:G43" si="1">B7/Scale</f>
        <v>4.895168</v>
      </c>
      <c r="C43" s="18">
        <f t="shared" si="1"/>
        <v>6.055072</v>
      </c>
      <c r="D43" s="18">
        <f t="shared" si="1"/>
        <v>11.647792000000001</v>
      </c>
      <c r="E43" s="18">
        <f t="shared" si="1"/>
        <v>28.180112000000001</v>
      </c>
      <c r="F43" s="18">
        <f t="shared" si="1"/>
        <v>52.341296</v>
      </c>
      <c r="G43" s="18">
        <f t="shared" si="1"/>
        <v>70.063280000000006</v>
      </c>
      <c r="H43" s="18"/>
      <c r="I43" s="18"/>
      <c r="J43" s="18"/>
      <c r="K43" s="18"/>
      <c r="L43" s="18"/>
      <c r="M43" s="18"/>
      <c r="N43" s="18"/>
      <c r="O43" s="18"/>
      <c r="P43" s="18"/>
      <c r="Q43" s="18"/>
      <c r="R43" s="18"/>
      <c r="S43" s="18"/>
      <c r="T43" s="18"/>
      <c r="U43" s="18"/>
      <c r="V43" s="18"/>
      <c r="W43" s="18"/>
      <c r="X43" s="18"/>
      <c r="Y43" s="18"/>
      <c r="Z43" s="18"/>
      <c r="AA43" s="18"/>
    </row>
    <row r="44" spans="1:28">
      <c r="A44" s="50" t="s">
        <v>221</v>
      </c>
      <c r="B44" s="18"/>
      <c r="C44" s="18"/>
      <c r="D44" s="18"/>
      <c r="E44" s="18"/>
      <c r="F44" s="18"/>
      <c r="G44" s="18">
        <f>G43</f>
        <v>70.063280000000006</v>
      </c>
      <c r="H44" s="18">
        <f t="shared" ref="H44:AA44" si="2">H8/Scale</f>
        <v>82.611295999999996</v>
      </c>
      <c r="I44" s="18">
        <f t="shared" si="2"/>
        <v>94.221344000000002</v>
      </c>
      <c r="J44" s="18">
        <f t="shared" si="2"/>
        <v>98.974816000000004</v>
      </c>
      <c r="K44" s="18">
        <f t="shared" si="2"/>
        <v>98.801856000000001</v>
      </c>
      <c r="L44" s="18">
        <f t="shared" si="2"/>
        <v>94.942384000000004</v>
      </c>
      <c r="M44" s="18">
        <f t="shared" si="2"/>
        <v>87.882751999999996</v>
      </c>
      <c r="N44" s="18">
        <f t="shared" si="2"/>
        <v>77.116032000000004</v>
      </c>
      <c r="O44" s="18">
        <f t="shared" si="2"/>
        <v>65.588368000000003</v>
      </c>
      <c r="P44" s="18">
        <f t="shared" si="2"/>
        <v>53.882576</v>
      </c>
      <c r="Q44" s="18">
        <f t="shared" si="2"/>
        <v>43.579984000000003</v>
      </c>
      <c r="R44" s="18">
        <f t="shared" si="2"/>
        <v>35.075952000000001</v>
      </c>
      <c r="S44" s="18">
        <f t="shared" si="2"/>
        <v>28.015808</v>
      </c>
      <c r="T44" s="18">
        <f t="shared" si="2"/>
        <v>22.222159999999999</v>
      </c>
      <c r="U44" s="18">
        <f t="shared" si="2"/>
        <v>17.705200000000001</v>
      </c>
      <c r="V44" s="18">
        <f t="shared" si="2"/>
        <v>14.4864</v>
      </c>
      <c r="W44" s="18">
        <f t="shared" si="2"/>
        <v>11.780544000000001</v>
      </c>
      <c r="X44" s="18">
        <f t="shared" si="2"/>
        <v>9.7588000000000008</v>
      </c>
      <c r="Y44" s="18">
        <f t="shared" si="2"/>
        <v>8.0806240000000003</v>
      </c>
      <c r="Z44" s="18">
        <f t="shared" si="2"/>
        <v>6.795312</v>
      </c>
      <c r="AA44" s="18">
        <f t="shared" si="2"/>
        <v>5.7356800000000003</v>
      </c>
    </row>
    <row r="45" spans="1:28">
      <c r="A45" s="50" t="s">
        <v>222</v>
      </c>
      <c r="B45" s="18">
        <f t="shared" ref="B45:H45" si="3">B9/Scale</f>
        <v>5.4728000000000003</v>
      </c>
      <c r="C45" s="18">
        <f t="shared" si="3"/>
        <v>6.8464479999999996</v>
      </c>
      <c r="D45" s="18">
        <f t="shared" si="3"/>
        <v>12.533664</v>
      </c>
      <c r="E45" s="18">
        <f t="shared" si="3"/>
        <v>29.067008000000001</v>
      </c>
      <c r="F45" s="18">
        <f t="shared" si="3"/>
        <v>56.010255999999998</v>
      </c>
      <c r="G45" s="18">
        <f t="shared" si="3"/>
        <v>80.421824000000001</v>
      </c>
      <c r="H45" s="18">
        <f t="shared" si="3"/>
        <v>139.06468799999999</v>
      </c>
      <c r="I45" s="18"/>
      <c r="J45" s="18"/>
      <c r="K45" s="18"/>
      <c r="L45" s="18"/>
      <c r="M45" s="18"/>
      <c r="N45" s="18"/>
      <c r="O45" s="18"/>
      <c r="P45" s="18"/>
      <c r="Q45" s="18"/>
      <c r="R45" s="18"/>
      <c r="S45" s="18"/>
      <c r="T45" s="18"/>
      <c r="U45" s="18"/>
      <c r="V45" s="18"/>
      <c r="W45" s="18"/>
      <c r="X45" s="18"/>
      <c r="Y45" s="18"/>
      <c r="Z45" s="18"/>
      <c r="AA45" s="18"/>
    </row>
    <row r="46" spans="1:28">
      <c r="A46" s="50" t="s">
        <v>223</v>
      </c>
      <c r="B46" s="18"/>
      <c r="C46" s="18"/>
      <c r="D46" s="18"/>
      <c r="E46" s="18"/>
      <c r="F46" s="18"/>
      <c r="G46" s="18"/>
      <c r="H46" s="18">
        <f>H45</f>
        <v>139.06468799999999</v>
      </c>
      <c r="I46" s="18">
        <f t="shared" ref="I46:AA46" si="4">I10/Scale</f>
        <v>123.087968</v>
      </c>
      <c r="J46" s="18">
        <f t="shared" si="4"/>
        <v>122.838176</v>
      </c>
      <c r="K46" s="18">
        <f t="shared" si="4"/>
        <v>116.663968</v>
      </c>
      <c r="L46" s="18">
        <f t="shared" si="4"/>
        <v>105.527056</v>
      </c>
      <c r="M46" s="18">
        <f t="shared" si="4"/>
        <v>87.654623999999998</v>
      </c>
      <c r="N46" s="18">
        <f t="shared" si="4"/>
        <v>66.353952000000007</v>
      </c>
      <c r="O46" s="18">
        <f t="shared" si="4"/>
        <v>44.054848</v>
      </c>
      <c r="P46" s="18">
        <f t="shared" si="4"/>
        <v>26.222335999999999</v>
      </c>
      <c r="Q46" s="18">
        <f t="shared" si="4"/>
        <v>14.48448</v>
      </c>
      <c r="R46" s="18">
        <f t="shared" si="4"/>
        <v>7.7812799999999998</v>
      </c>
      <c r="S46" s="18">
        <f t="shared" si="4"/>
        <v>4.3808160000000003</v>
      </c>
      <c r="T46" s="18">
        <f t="shared" si="4"/>
        <v>2.6014240000000002</v>
      </c>
      <c r="U46" s="18">
        <f t="shared" si="4"/>
        <v>1.8144960000000001</v>
      </c>
      <c r="V46" s="18">
        <f t="shared" si="4"/>
        <v>1.399408</v>
      </c>
      <c r="W46" s="18">
        <f t="shared" si="4"/>
        <v>1.124352</v>
      </c>
      <c r="X46" s="18">
        <f t="shared" si="4"/>
        <v>0.90246400000000004</v>
      </c>
      <c r="Y46" s="18">
        <f t="shared" si="4"/>
        <v>0.77284799999999998</v>
      </c>
      <c r="Z46" s="18">
        <f t="shared" si="4"/>
        <v>0.68267199999999995</v>
      </c>
      <c r="AA46" s="18">
        <f t="shared" si="4"/>
        <v>0.63459200000000004</v>
      </c>
    </row>
    <row r="47" spans="1:28">
      <c r="A47" s="50" t="s">
        <v>224</v>
      </c>
      <c r="B47" s="18">
        <f t="shared" ref="B47:I47" si="5">B11/Scale</f>
        <v>5.5302720000000001</v>
      </c>
      <c r="C47" s="18">
        <f t="shared" si="5"/>
        <v>6.8937119999999998</v>
      </c>
      <c r="D47" s="18">
        <f t="shared" si="5"/>
        <v>12.483712000000001</v>
      </c>
      <c r="E47" s="18">
        <f t="shared" si="5"/>
        <v>28.472304000000001</v>
      </c>
      <c r="F47" s="18">
        <f t="shared" si="5"/>
        <v>54.414319999999996</v>
      </c>
      <c r="G47" s="18">
        <f t="shared" si="5"/>
        <v>78.753711999999993</v>
      </c>
      <c r="H47" s="18">
        <f t="shared" si="5"/>
        <v>139.98601600000001</v>
      </c>
      <c r="I47" s="18">
        <f t="shared" si="5"/>
        <v>107.718672</v>
      </c>
      <c r="J47" s="18"/>
      <c r="K47" s="18"/>
      <c r="L47" s="18"/>
      <c r="M47" s="18"/>
      <c r="N47" s="18"/>
      <c r="O47" s="18"/>
      <c r="P47" s="18"/>
      <c r="Q47" s="18"/>
      <c r="R47" s="18"/>
      <c r="S47" s="18"/>
      <c r="T47" s="18"/>
      <c r="U47" s="18"/>
      <c r="V47" s="18"/>
      <c r="W47" s="18"/>
      <c r="X47" s="18"/>
      <c r="Y47" s="18"/>
      <c r="Z47" s="18"/>
      <c r="AA47" s="18"/>
    </row>
    <row r="48" spans="1:28">
      <c r="A48" s="50" t="s">
        <v>225</v>
      </c>
      <c r="B48" s="18"/>
      <c r="C48" s="18"/>
      <c r="D48" s="18"/>
      <c r="E48" s="18"/>
      <c r="F48" s="18"/>
      <c r="G48" s="18"/>
      <c r="H48" s="18"/>
      <c r="I48" s="18">
        <f>I47</f>
        <v>107.718672</v>
      </c>
      <c r="J48" s="18">
        <f t="shared" ref="J48:AA48" si="6">J12/Scale</f>
        <v>95.062399999999997</v>
      </c>
      <c r="K48" s="18">
        <f t="shared" si="6"/>
        <v>91.529743999999994</v>
      </c>
      <c r="L48" s="18">
        <f t="shared" si="6"/>
        <v>88.397087999999997</v>
      </c>
      <c r="M48" s="18">
        <f t="shared" si="6"/>
        <v>83.386303999999996</v>
      </c>
      <c r="N48" s="18">
        <f t="shared" si="6"/>
        <v>71.497680000000003</v>
      </c>
      <c r="O48" s="18">
        <f t="shared" si="6"/>
        <v>54.667279999999998</v>
      </c>
      <c r="P48" s="18">
        <f t="shared" si="6"/>
        <v>37.266784000000001</v>
      </c>
      <c r="Q48" s="18">
        <f t="shared" si="6"/>
        <v>23.400960000000001</v>
      </c>
      <c r="R48" s="18">
        <f t="shared" si="6"/>
        <v>14.004224000000001</v>
      </c>
      <c r="S48" s="18">
        <f t="shared" si="6"/>
        <v>8.3984159999999992</v>
      </c>
      <c r="T48" s="18">
        <f t="shared" si="6"/>
        <v>5.2348319999999999</v>
      </c>
      <c r="U48" s="18">
        <f t="shared" si="6"/>
        <v>3.390768</v>
      </c>
      <c r="V48" s="18">
        <f t="shared" si="6"/>
        <v>2.5038399999999998</v>
      </c>
      <c r="W48" s="18">
        <f t="shared" si="6"/>
        <v>1.8495999999999999</v>
      </c>
      <c r="X48" s="18">
        <f t="shared" si="6"/>
        <v>1.522224</v>
      </c>
      <c r="Y48" s="18">
        <f t="shared" si="6"/>
        <v>1.2742880000000001</v>
      </c>
      <c r="Z48" s="18">
        <f t="shared" si="6"/>
        <v>1.0920639999999999</v>
      </c>
      <c r="AA48" s="18">
        <f t="shared" si="6"/>
        <v>0.98916800000000005</v>
      </c>
    </row>
    <row r="49" spans="1:27">
      <c r="A49" s="50" t="s">
        <v>226</v>
      </c>
      <c r="B49" s="18">
        <f t="shared" ref="B49:J49" si="7">B13/Scale</f>
        <v>5.6459840000000003</v>
      </c>
      <c r="C49" s="18">
        <f t="shared" si="7"/>
        <v>7.0160159999999996</v>
      </c>
      <c r="D49" s="18">
        <f t="shared" si="7"/>
        <v>12.45312</v>
      </c>
      <c r="E49" s="18">
        <f t="shared" si="7"/>
        <v>28.527552</v>
      </c>
      <c r="F49" s="18">
        <f t="shared" si="7"/>
        <v>54.672800000000002</v>
      </c>
      <c r="G49" s="18">
        <f t="shared" si="7"/>
        <v>79.277664000000001</v>
      </c>
      <c r="H49" s="18">
        <f t="shared" si="7"/>
        <v>140.61633599999999</v>
      </c>
      <c r="I49" s="18">
        <f t="shared" si="7"/>
        <v>114.55752</v>
      </c>
      <c r="J49" s="18">
        <f t="shared" si="7"/>
        <v>99.028543999999997</v>
      </c>
      <c r="K49" s="18"/>
      <c r="L49" s="18"/>
      <c r="M49" s="18"/>
      <c r="N49" s="18"/>
      <c r="O49" s="18"/>
      <c r="P49" s="18"/>
      <c r="Q49" s="18"/>
      <c r="R49" s="18"/>
      <c r="S49" s="18"/>
      <c r="T49" s="18"/>
      <c r="U49" s="18"/>
      <c r="V49" s="18"/>
      <c r="W49" s="18"/>
      <c r="X49" s="18"/>
      <c r="Y49" s="18"/>
      <c r="Z49" s="18"/>
      <c r="AA49" s="18"/>
    </row>
    <row r="50" spans="1:27">
      <c r="A50" s="50" t="s">
        <v>227</v>
      </c>
      <c r="B50" s="18"/>
      <c r="C50" s="18"/>
      <c r="D50" s="18"/>
      <c r="E50" s="18"/>
      <c r="F50" s="18"/>
      <c r="G50" s="18"/>
      <c r="H50" s="18"/>
      <c r="I50" s="18"/>
      <c r="J50" s="18">
        <f>J49</f>
        <v>99.028543999999997</v>
      </c>
      <c r="K50" s="18">
        <f t="shared" ref="K50:AA50" si="8">K14/Scale</f>
        <v>77.969632000000004</v>
      </c>
      <c r="L50" s="18">
        <f t="shared" si="8"/>
        <v>73.611311999999998</v>
      </c>
      <c r="M50" s="18">
        <f t="shared" si="8"/>
        <v>72.700320000000005</v>
      </c>
      <c r="N50" s="18">
        <f t="shared" si="8"/>
        <v>67.896320000000003</v>
      </c>
      <c r="O50" s="18">
        <f t="shared" si="8"/>
        <v>55.976576000000001</v>
      </c>
      <c r="P50" s="18">
        <f t="shared" si="8"/>
        <v>40.089776000000001</v>
      </c>
      <c r="Q50" s="18">
        <f t="shared" si="8"/>
        <v>25.914543999999999</v>
      </c>
      <c r="R50" s="18">
        <f t="shared" si="8"/>
        <v>16.052928000000001</v>
      </c>
      <c r="S50" s="18">
        <f t="shared" si="8"/>
        <v>9.7564799999999998</v>
      </c>
      <c r="T50" s="18">
        <f t="shared" si="8"/>
        <v>6.2249280000000002</v>
      </c>
      <c r="U50" s="18">
        <f t="shared" si="8"/>
        <v>4.347728</v>
      </c>
      <c r="V50" s="18">
        <f t="shared" si="8"/>
        <v>3.2528160000000002</v>
      </c>
      <c r="W50" s="18">
        <f t="shared" si="8"/>
        <v>2.5062880000000001</v>
      </c>
      <c r="X50" s="18">
        <f t="shared" si="8"/>
        <v>2.1612640000000001</v>
      </c>
      <c r="Y50" s="18">
        <f t="shared" si="8"/>
        <v>1.8382080000000001</v>
      </c>
      <c r="Z50" s="18">
        <f t="shared" si="8"/>
        <v>1.6353279999999999</v>
      </c>
      <c r="AA50" s="18">
        <f t="shared" si="8"/>
        <v>1.421184</v>
      </c>
    </row>
    <row r="51" spans="1:27">
      <c r="A51" s="50" t="s">
        <v>228</v>
      </c>
      <c r="B51" s="18">
        <f t="shared" ref="B51:K51" si="9">B15/Scale</f>
        <v>5.5806880000000003</v>
      </c>
      <c r="C51" s="18">
        <f t="shared" si="9"/>
        <v>6.9714559999999999</v>
      </c>
      <c r="D51" s="18">
        <f t="shared" si="9"/>
        <v>12.424303999999999</v>
      </c>
      <c r="E51" s="18">
        <f t="shared" si="9"/>
        <v>28.283296</v>
      </c>
      <c r="F51" s="18">
        <f t="shared" si="9"/>
        <v>54.419888</v>
      </c>
      <c r="G51" s="18">
        <f t="shared" si="9"/>
        <v>78.754543999999996</v>
      </c>
      <c r="H51" s="18">
        <f t="shared" si="9"/>
        <v>139.734432</v>
      </c>
      <c r="I51" s="18">
        <f t="shared" si="9"/>
        <v>113.66230400000001</v>
      </c>
      <c r="J51" s="18">
        <f t="shared" si="9"/>
        <v>102.905664</v>
      </c>
      <c r="K51" s="18">
        <f t="shared" si="9"/>
        <v>35.533296</v>
      </c>
      <c r="L51" s="18"/>
      <c r="M51" s="18"/>
      <c r="N51" s="18"/>
      <c r="O51" s="18"/>
      <c r="P51" s="18"/>
      <c r="Q51" s="18"/>
      <c r="R51" s="18"/>
      <c r="S51" s="18"/>
      <c r="T51" s="18"/>
      <c r="U51" s="18"/>
      <c r="V51" s="18"/>
      <c r="W51" s="18"/>
      <c r="X51" s="18"/>
      <c r="Y51" s="18"/>
      <c r="Z51" s="18"/>
      <c r="AA51" s="18"/>
    </row>
    <row r="52" spans="1:27">
      <c r="A52" s="50" t="s">
        <v>229</v>
      </c>
      <c r="B52" s="18"/>
      <c r="C52" s="18"/>
      <c r="D52" s="18"/>
      <c r="E52" s="18"/>
      <c r="F52" s="18"/>
      <c r="G52" s="18"/>
      <c r="H52" s="18"/>
      <c r="I52" s="18"/>
      <c r="J52" s="18"/>
      <c r="K52" s="18">
        <f>K51</f>
        <v>35.533296</v>
      </c>
      <c r="L52" s="18">
        <f t="shared" ref="L52:AA52" si="10">L16/Scale</f>
        <v>38.202672</v>
      </c>
      <c r="M52" s="18">
        <f t="shared" si="10"/>
        <v>48.078560000000003</v>
      </c>
      <c r="N52" s="18">
        <f t="shared" si="10"/>
        <v>55.983808000000003</v>
      </c>
      <c r="O52" s="18">
        <f t="shared" si="10"/>
        <v>56.186655999999999</v>
      </c>
      <c r="P52" s="18">
        <f t="shared" si="10"/>
        <v>47.550671999999999</v>
      </c>
      <c r="Q52" s="18">
        <f t="shared" si="10"/>
        <v>35.085008000000002</v>
      </c>
      <c r="R52" s="18">
        <f t="shared" si="10"/>
        <v>24.485296000000002</v>
      </c>
      <c r="S52" s="18">
        <f t="shared" si="10"/>
        <v>15.929311999999999</v>
      </c>
      <c r="T52" s="18">
        <f t="shared" si="10"/>
        <v>10.858432000000001</v>
      </c>
      <c r="U52" s="18">
        <f t="shared" si="10"/>
        <v>7.5972799999999996</v>
      </c>
      <c r="V52" s="18">
        <f t="shared" si="10"/>
        <v>5.4800959999999996</v>
      </c>
      <c r="W52" s="18">
        <f t="shared" si="10"/>
        <v>4.13856</v>
      </c>
      <c r="X52" s="18">
        <f t="shared" si="10"/>
        <v>3.3695360000000001</v>
      </c>
      <c r="Y52" s="18">
        <f t="shared" si="10"/>
        <v>2.8181120000000002</v>
      </c>
      <c r="Z52" s="18">
        <f t="shared" si="10"/>
        <v>2.4259840000000001</v>
      </c>
      <c r="AA52" s="18">
        <f t="shared" si="10"/>
        <v>2.1468959999999999</v>
      </c>
    </row>
    <row r="53" spans="1:27">
      <c r="A53" s="50" t="s">
        <v>230</v>
      </c>
      <c r="B53" s="51">
        <f>B17/Scale</f>
        <v>5.6025919999999996</v>
      </c>
      <c r="C53" s="51">
        <f t="shared" ref="C53:M55" si="11">C17/Scale</f>
        <v>7.0038879999999999</v>
      </c>
      <c r="D53" s="51">
        <f t="shared" si="11"/>
        <v>12.3856</v>
      </c>
      <c r="E53" s="51">
        <f t="shared" si="11"/>
        <v>28.385648</v>
      </c>
      <c r="F53" s="51">
        <f t="shared" si="11"/>
        <v>54.533327999999997</v>
      </c>
      <c r="G53" s="51">
        <f t="shared" si="11"/>
        <v>78.848063999999994</v>
      </c>
      <c r="H53" s="51">
        <f t="shared" si="11"/>
        <v>140.17644799999999</v>
      </c>
      <c r="I53" s="51">
        <f t="shared" si="11"/>
        <v>113.634192</v>
      </c>
      <c r="J53" s="51">
        <f t="shared" si="11"/>
        <v>102.600576</v>
      </c>
      <c r="K53" s="51">
        <f t="shared" si="11"/>
        <v>41.436976000000001</v>
      </c>
      <c r="L53" s="51">
        <f t="shared" si="11"/>
        <v>45.401040000000002</v>
      </c>
      <c r="M53" s="51"/>
      <c r="N53" s="51"/>
      <c r="O53" s="51"/>
      <c r="P53" s="51"/>
      <c r="Q53" s="51"/>
      <c r="R53" s="51"/>
      <c r="S53" s="51"/>
      <c r="T53" s="51"/>
      <c r="U53" s="51"/>
      <c r="V53" s="51"/>
      <c r="W53" s="51"/>
      <c r="X53" s="51"/>
      <c r="Y53" s="51"/>
      <c r="Z53" s="51"/>
      <c r="AA53" s="51"/>
    </row>
    <row r="54" spans="1:27">
      <c r="A54" s="50" t="s">
        <v>231</v>
      </c>
      <c r="B54" s="51"/>
      <c r="C54" s="51"/>
      <c r="D54" s="51"/>
      <c r="E54" s="51"/>
      <c r="F54" s="51"/>
      <c r="G54" s="51"/>
      <c r="H54" s="51"/>
      <c r="I54" s="51"/>
      <c r="J54" s="51"/>
      <c r="K54" s="51"/>
      <c r="L54" s="51">
        <f>L53</f>
        <v>45.401040000000002</v>
      </c>
      <c r="M54" s="51">
        <f t="shared" ref="M54:AA58" si="12">M18/Scale</f>
        <v>44.571184000000002</v>
      </c>
      <c r="N54" s="51">
        <f t="shared" si="12"/>
        <v>48.702992000000002</v>
      </c>
      <c r="O54" s="51">
        <f t="shared" si="12"/>
        <v>46.254399999999997</v>
      </c>
      <c r="P54" s="51">
        <f t="shared" si="12"/>
        <v>39.332560000000001</v>
      </c>
      <c r="Q54" s="51">
        <f t="shared" si="12"/>
        <v>30.754864000000001</v>
      </c>
      <c r="R54" s="51">
        <f t="shared" si="12"/>
        <v>22.323519999999998</v>
      </c>
      <c r="S54" s="51">
        <f t="shared" si="12"/>
        <v>15.484976</v>
      </c>
      <c r="T54" s="51">
        <f t="shared" si="12"/>
        <v>10.476224</v>
      </c>
      <c r="U54" s="51">
        <f t="shared" si="12"/>
        <v>7.3460320000000001</v>
      </c>
      <c r="V54" s="51">
        <f t="shared" si="12"/>
        <v>5.3110879999999998</v>
      </c>
      <c r="W54" s="51">
        <f t="shared" si="12"/>
        <v>4.2157600000000004</v>
      </c>
      <c r="X54" s="51">
        <f t="shared" si="12"/>
        <v>3.4536319999999998</v>
      </c>
      <c r="Y54" s="51">
        <f t="shared" si="12"/>
        <v>2.9550879999999999</v>
      </c>
      <c r="Z54" s="51">
        <f t="shared" si="12"/>
        <v>2.5965440000000002</v>
      </c>
      <c r="AA54" s="51">
        <f t="shared" si="12"/>
        <v>2.3456959999999998</v>
      </c>
    </row>
    <row r="55" spans="1:27">
      <c r="A55" s="50" t="s">
        <v>263</v>
      </c>
      <c r="B55" s="51">
        <f>B19/Scale</f>
        <v>5.617184</v>
      </c>
      <c r="C55" s="51">
        <f t="shared" si="11"/>
        <v>6.9708800000000002</v>
      </c>
      <c r="D55" s="51">
        <f t="shared" si="11"/>
        <v>12.431888000000001</v>
      </c>
      <c r="E55" s="51">
        <f t="shared" si="11"/>
        <v>28.276496000000002</v>
      </c>
      <c r="F55" s="51">
        <f t="shared" si="11"/>
        <v>54.464736000000002</v>
      </c>
      <c r="G55" s="51">
        <f t="shared" si="11"/>
        <v>78.962832000000006</v>
      </c>
      <c r="H55" s="51">
        <f t="shared" si="11"/>
        <v>139.99425600000001</v>
      </c>
      <c r="I55" s="51">
        <f t="shared" si="11"/>
        <v>113.64054400000001</v>
      </c>
      <c r="J55" s="51">
        <f t="shared" si="11"/>
        <v>104.62024</v>
      </c>
      <c r="K55" s="51">
        <f t="shared" si="11"/>
        <v>60.680655999999999</v>
      </c>
      <c r="L55" s="51">
        <f t="shared" si="11"/>
        <v>47.678848000000002</v>
      </c>
      <c r="M55" s="51">
        <f t="shared" si="11"/>
        <v>38.587248000000002</v>
      </c>
      <c r="N55" s="51"/>
      <c r="O55" s="51"/>
      <c r="P55" s="51"/>
      <c r="Q55" s="51"/>
      <c r="R55" s="51"/>
      <c r="S55" s="51"/>
      <c r="T55" s="51"/>
      <c r="U55" s="51"/>
      <c r="V55" s="51"/>
      <c r="W55" s="51"/>
      <c r="X55" s="51"/>
      <c r="Y55" s="51"/>
      <c r="Z55" s="51"/>
      <c r="AA55" s="51"/>
    </row>
    <row r="56" spans="1:27">
      <c r="A56" s="50" t="s">
        <v>264</v>
      </c>
      <c r="B56" s="51"/>
      <c r="C56" s="51"/>
      <c r="D56" s="51"/>
      <c r="E56" s="51"/>
      <c r="F56" s="51"/>
      <c r="G56" s="51"/>
      <c r="H56" s="51"/>
      <c r="I56" s="51"/>
      <c r="J56" s="51"/>
      <c r="K56" s="51"/>
      <c r="L56" s="51"/>
      <c r="M56" s="51">
        <f>M55</f>
        <v>38.587248000000002</v>
      </c>
      <c r="N56" s="51">
        <f t="shared" si="12"/>
        <v>33.747408</v>
      </c>
      <c r="O56" s="51">
        <f t="shared" si="12"/>
        <v>25.083168000000001</v>
      </c>
      <c r="P56" s="51">
        <f t="shared" si="12"/>
        <v>17.586511999999999</v>
      </c>
      <c r="Q56" s="51">
        <f t="shared" si="12"/>
        <v>12.911248000000001</v>
      </c>
      <c r="R56" s="51">
        <f t="shared" si="12"/>
        <v>9.9837760000000006</v>
      </c>
      <c r="S56" s="51">
        <f t="shared" si="12"/>
        <v>8.5709759999999999</v>
      </c>
      <c r="T56" s="51">
        <f t="shared" si="12"/>
        <v>7.4812159999999999</v>
      </c>
      <c r="U56" s="51">
        <f t="shared" si="12"/>
        <v>6.8644319999999999</v>
      </c>
      <c r="V56" s="51">
        <f t="shared" si="12"/>
        <v>6.2450559999999999</v>
      </c>
      <c r="W56" s="51">
        <f t="shared" si="12"/>
        <v>5.6902720000000002</v>
      </c>
      <c r="X56" s="51">
        <f t="shared" si="12"/>
        <v>5.1458880000000002</v>
      </c>
      <c r="Y56" s="51">
        <f t="shared" si="12"/>
        <v>4.5860320000000003</v>
      </c>
      <c r="Z56" s="51">
        <f t="shared" si="12"/>
        <v>4.0189279999999998</v>
      </c>
      <c r="AA56" s="51">
        <f t="shared" si="12"/>
        <v>3.714896</v>
      </c>
    </row>
    <row r="57" spans="1:27">
      <c r="A57" s="139" t="s">
        <v>265</v>
      </c>
      <c r="B57" s="19">
        <f t="shared" ref="B57:N57" si="13">B21/Scale</f>
        <v>5.607952</v>
      </c>
      <c r="C57" s="19">
        <f t="shared" si="13"/>
        <v>7.0031679999999996</v>
      </c>
      <c r="D57" s="19">
        <f t="shared" si="13"/>
        <v>12.324448</v>
      </c>
      <c r="E57" s="19">
        <f t="shared" si="13"/>
        <v>28.059552</v>
      </c>
      <c r="F57" s="19">
        <f t="shared" si="13"/>
        <v>54.161616000000002</v>
      </c>
      <c r="G57" s="19">
        <f t="shared" si="13"/>
        <v>78.686784000000003</v>
      </c>
      <c r="H57" s="19">
        <f t="shared" si="13"/>
        <v>139.81153599999999</v>
      </c>
      <c r="I57" s="19">
        <f t="shared" si="13"/>
        <v>112.88313599999999</v>
      </c>
      <c r="J57" s="19">
        <f t="shared" si="13"/>
        <v>103.89331199999999</v>
      </c>
      <c r="K57" s="19">
        <f t="shared" si="13"/>
        <v>60.506</v>
      </c>
      <c r="L57" s="19">
        <f t="shared" si="13"/>
        <v>47.311936000000003</v>
      </c>
      <c r="M57" s="19">
        <f t="shared" si="13"/>
        <v>39.799376000000002</v>
      </c>
      <c r="N57" s="19">
        <f t="shared" si="13"/>
        <v>19.914224000000001</v>
      </c>
      <c r="O57" s="19"/>
      <c r="P57" s="19"/>
      <c r="Q57" s="19"/>
      <c r="R57" s="19"/>
      <c r="S57" s="19"/>
      <c r="T57" s="19"/>
      <c r="U57" s="19"/>
      <c r="V57" s="19"/>
      <c r="W57" s="19"/>
      <c r="X57" s="19"/>
      <c r="Y57" s="19"/>
      <c r="Z57" s="19"/>
      <c r="AA57" s="19"/>
    </row>
    <row r="58" spans="1:27">
      <c r="A58" s="139" t="s">
        <v>266</v>
      </c>
      <c r="B58" s="19"/>
      <c r="C58" s="19"/>
      <c r="D58" s="19"/>
      <c r="E58" s="19"/>
      <c r="F58" s="19"/>
      <c r="G58" s="19"/>
      <c r="H58" s="19"/>
      <c r="I58" s="19"/>
      <c r="J58" s="19"/>
      <c r="K58" s="19"/>
      <c r="L58" s="19"/>
      <c r="M58" s="19"/>
      <c r="N58" s="19">
        <f>N57</f>
        <v>19.914224000000001</v>
      </c>
      <c r="O58" s="19">
        <f t="shared" si="12"/>
        <v>18.225216</v>
      </c>
      <c r="P58" s="19">
        <f t="shared" si="12"/>
        <v>13.223088000000001</v>
      </c>
      <c r="Q58" s="19">
        <f t="shared" si="12"/>
        <v>9.1772799999999997</v>
      </c>
      <c r="R58" s="19">
        <f t="shared" si="12"/>
        <v>6.7836319999999999</v>
      </c>
      <c r="S58" s="19">
        <f t="shared" si="12"/>
        <v>5.2969119999999998</v>
      </c>
      <c r="T58" s="19">
        <f t="shared" si="12"/>
        <v>4.6837920000000004</v>
      </c>
      <c r="U58" s="19">
        <f t="shared" si="12"/>
        <v>4.3728959999999999</v>
      </c>
      <c r="V58" s="19">
        <f t="shared" si="12"/>
        <v>4.2814880000000004</v>
      </c>
      <c r="W58" s="19">
        <f t="shared" si="12"/>
        <v>4.1564480000000001</v>
      </c>
      <c r="X58" s="19">
        <f t="shared" si="12"/>
        <v>3.9199839999999999</v>
      </c>
      <c r="Y58" s="19">
        <f t="shared" si="12"/>
        <v>3.7142559999999998</v>
      </c>
      <c r="Z58" s="19">
        <f t="shared" si="12"/>
        <v>3.5078879999999999</v>
      </c>
      <c r="AA58" s="19">
        <f t="shared" si="12"/>
        <v>3.2852960000000002</v>
      </c>
    </row>
    <row r="59" spans="1:27">
      <c r="A59" s="50" t="s">
        <v>232</v>
      </c>
      <c r="B59" s="18">
        <f t="shared" ref="B59:G59" si="14">B23/Scale</f>
        <v>4.1770399999999999</v>
      </c>
      <c r="C59" s="18">
        <f t="shared" si="14"/>
        <v>10.232112000000001</v>
      </c>
      <c r="D59" s="18">
        <f t="shared" si="14"/>
        <v>21.879904</v>
      </c>
      <c r="E59" s="18">
        <f t="shared" si="14"/>
        <v>50.060015999999997</v>
      </c>
      <c r="F59" s="18">
        <f t="shared" si="14"/>
        <v>102.401312</v>
      </c>
      <c r="G59" s="18">
        <f t="shared" si="14"/>
        <v>172.46459200000001</v>
      </c>
      <c r="H59" s="18"/>
      <c r="I59" s="18"/>
      <c r="J59" s="18"/>
      <c r="K59" s="18"/>
      <c r="L59" s="18"/>
      <c r="M59" s="18"/>
      <c r="N59" s="18"/>
      <c r="O59" s="18"/>
      <c r="P59" s="18"/>
      <c r="Q59" s="18"/>
      <c r="R59" s="18"/>
      <c r="S59" s="18"/>
      <c r="T59" s="18"/>
      <c r="U59" s="18"/>
      <c r="V59" s="18"/>
      <c r="W59" s="18"/>
      <c r="X59" s="18"/>
      <c r="Y59" s="18"/>
      <c r="Z59" s="18"/>
      <c r="AA59" s="18"/>
    </row>
    <row r="60" spans="1:27">
      <c r="A60" s="50" t="s">
        <v>233</v>
      </c>
      <c r="B60" s="18"/>
      <c r="C60" s="18"/>
      <c r="D60" s="18"/>
      <c r="E60" s="18"/>
      <c r="F60" s="18"/>
      <c r="G60" s="18">
        <f>G59</f>
        <v>172.46459200000001</v>
      </c>
      <c r="H60" s="18">
        <f t="shared" ref="H60:AA60" si="15">H24/Scale</f>
        <v>254.87288000000001</v>
      </c>
      <c r="I60" s="18">
        <f t="shared" si="15"/>
        <v>349.094224</v>
      </c>
      <c r="J60" s="18">
        <f t="shared" si="15"/>
        <v>448.06903999999997</v>
      </c>
      <c r="K60" s="18">
        <f t="shared" si="15"/>
        <v>546.87089600000002</v>
      </c>
      <c r="L60" s="18">
        <f t="shared" si="15"/>
        <v>641.81327999999996</v>
      </c>
      <c r="M60" s="18">
        <f t="shared" si="15"/>
        <v>729.69603199999995</v>
      </c>
      <c r="N60" s="18">
        <f t="shared" si="15"/>
        <v>806.81206399999996</v>
      </c>
      <c r="O60" s="18">
        <f t="shared" si="15"/>
        <v>872.40043200000002</v>
      </c>
      <c r="P60" s="18">
        <f t="shared" si="15"/>
        <v>926.283008</v>
      </c>
      <c r="Q60" s="18">
        <f t="shared" si="15"/>
        <v>969.86299199999996</v>
      </c>
      <c r="R60" s="18">
        <f t="shared" si="15"/>
        <v>1004.938944</v>
      </c>
      <c r="S60" s="18">
        <f t="shared" si="15"/>
        <v>1032.9547520000001</v>
      </c>
      <c r="T60" s="18">
        <f t="shared" si="15"/>
        <v>1055.1769119999999</v>
      </c>
      <c r="U60" s="18">
        <f t="shared" si="15"/>
        <v>1072.882112</v>
      </c>
      <c r="V60" s="18">
        <f t="shared" si="15"/>
        <v>1087.368512</v>
      </c>
      <c r="W60" s="18">
        <f t="shared" si="15"/>
        <v>1099.149056</v>
      </c>
      <c r="X60" s="18">
        <f t="shared" si="15"/>
        <v>1108.907856</v>
      </c>
      <c r="Y60" s="18">
        <f t="shared" si="15"/>
        <v>1116.98848</v>
      </c>
      <c r="Z60" s="18">
        <f t="shared" si="15"/>
        <v>1123.7837919999999</v>
      </c>
      <c r="AA60" s="18">
        <f t="shared" si="15"/>
        <v>1129.519472</v>
      </c>
    </row>
    <row r="61" spans="1:27">
      <c r="A61" s="50" t="s">
        <v>234</v>
      </c>
      <c r="B61" s="18">
        <f t="shared" ref="B61:H61" si="16">B25/Scale</f>
        <v>5.4728000000000003</v>
      </c>
      <c r="C61" s="18">
        <f t="shared" si="16"/>
        <v>12.319248</v>
      </c>
      <c r="D61" s="18">
        <f t="shared" si="16"/>
        <v>24.852912</v>
      </c>
      <c r="E61" s="18">
        <f t="shared" si="16"/>
        <v>53.919919999999998</v>
      </c>
      <c r="F61" s="18">
        <f t="shared" si="16"/>
        <v>109.930176</v>
      </c>
      <c r="G61" s="18">
        <f t="shared" si="16"/>
        <v>190.352</v>
      </c>
      <c r="H61" s="18">
        <f t="shared" si="16"/>
        <v>329.41668800000002</v>
      </c>
      <c r="I61" s="18"/>
      <c r="J61" s="18"/>
      <c r="K61" s="18"/>
      <c r="L61" s="18"/>
      <c r="M61" s="18"/>
      <c r="N61" s="18"/>
      <c r="O61" s="18"/>
      <c r="P61" s="18"/>
      <c r="Q61" s="18"/>
      <c r="R61" s="18"/>
      <c r="S61" s="18"/>
      <c r="T61" s="18"/>
      <c r="U61" s="18"/>
      <c r="V61" s="18"/>
      <c r="W61" s="18"/>
      <c r="X61" s="18"/>
      <c r="Y61" s="18"/>
      <c r="Z61" s="18"/>
      <c r="AA61" s="18"/>
    </row>
    <row r="62" spans="1:27">
      <c r="A62" s="50" t="s">
        <v>235</v>
      </c>
      <c r="B62" s="18"/>
      <c r="C62" s="18"/>
      <c r="D62" s="18"/>
      <c r="E62" s="18"/>
      <c r="F62" s="18"/>
      <c r="G62" s="17"/>
      <c r="H62" s="18">
        <f>H61</f>
        <v>329.41668800000002</v>
      </c>
      <c r="I62" s="18">
        <f t="shared" ref="I62:AA62" si="17">I26/Scale</f>
        <v>452.50465600000001</v>
      </c>
      <c r="J62" s="18">
        <f t="shared" si="17"/>
        <v>575.34283200000004</v>
      </c>
      <c r="K62" s="18">
        <f t="shared" si="17"/>
        <v>692.0068</v>
      </c>
      <c r="L62" s="18">
        <f t="shared" si="17"/>
        <v>797.53385600000001</v>
      </c>
      <c r="M62" s="18">
        <f t="shared" si="17"/>
        <v>885.18848000000003</v>
      </c>
      <c r="N62" s="18">
        <f t="shared" si="17"/>
        <v>951.54243199999996</v>
      </c>
      <c r="O62" s="18">
        <f t="shared" si="17"/>
        <v>995.59727999999996</v>
      </c>
      <c r="P62" s="18">
        <f t="shared" si="17"/>
        <v>1021.819616</v>
      </c>
      <c r="Q62" s="18">
        <f t="shared" si="17"/>
        <v>1036.3040960000001</v>
      </c>
      <c r="R62" s="18">
        <f t="shared" si="17"/>
        <v>1044.085376</v>
      </c>
      <c r="S62" s="18">
        <f t="shared" si="17"/>
        <v>1048.4661920000001</v>
      </c>
      <c r="T62" s="18">
        <f t="shared" si="17"/>
        <v>1051.067616</v>
      </c>
      <c r="U62" s="18">
        <f t="shared" si="17"/>
        <v>1052.882112</v>
      </c>
      <c r="V62" s="18">
        <f t="shared" si="17"/>
        <v>1054.28152</v>
      </c>
      <c r="W62" s="18">
        <f t="shared" si="17"/>
        <v>1055.405872</v>
      </c>
      <c r="X62" s="18">
        <f t="shared" si="17"/>
        <v>1056.3083360000001</v>
      </c>
      <c r="Y62" s="18">
        <f t="shared" si="17"/>
        <v>1057.0811839999999</v>
      </c>
      <c r="Z62" s="18">
        <f t="shared" si="17"/>
        <v>1057.763856</v>
      </c>
      <c r="AA62" s="18">
        <f t="shared" si="17"/>
        <v>1058.3984479999999</v>
      </c>
    </row>
    <row r="63" spans="1:27">
      <c r="A63" s="50" t="s">
        <v>236</v>
      </c>
      <c r="B63" s="18">
        <f t="shared" ref="B63:I63" si="18">B27/Scale</f>
        <v>5.5302720000000001</v>
      </c>
      <c r="C63" s="18">
        <f t="shared" si="18"/>
        <v>12.423984000000001</v>
      </c>
      <c r="D63" s="18">
        <f t="shared" si="18"/>
        <v>24.907696000000001</v>
      </c>
      <c r="E63" s="18">
        <f t="shared" si="18"/>
        <v>53.38</v>
      </c>
      <c r="F63" s="18">
        <f t="shared" si="18"/>
        <v>107.79432</v>
      </c>
      <c r="G63" s="18">
        <f t="shared" si="18"/>
        <v>186.54803200000001</v>
      </c>
      <c r="H63" s="18">
        <f t="shared" si="18"/>
        <v>326.53404799999998</v>
      </c>
      <c r="I63" s="18">
        <f t="shared" si="18"/>
        <v>434.25272000000001</v>
      </c>
      <c r="J63" s="18"/>
      <c r="K63" s="18"/>
      <c r="L63" s="18"/>
      <c r="M63" s="18"/>
      <c r="N63" s="18"/>
      <c r="O63" s="18"/>
      <c r="P63" s="18"/>
      <c r="Q63" s="18"/>
      <c r="R63" s="18"/>
      <c r="S63" s="18"/>
      <c r="T63" s="18"/>
      <c r="U63" s="18"/>
      <c r="V63" s="18"/>
      <c r="W63" s="18"/>
      <c r="X63" s="18"/>
      <c r="Y63" s="18"/>
      <c r="Z63" s="18"/>
      <c r="AA63" s="18"/>
    </row>
    <row r="64" spans="1:27">
      <c r="A64" s="50" t="s">
        <v>237</v>
      </c>
      <c r="B64" s="18"/>
      <c r="C64" s="18"/>
      <c r="D64" s="18"/>
      <c r="E64" s="18"/>
      <c r="F64" s="18"/>
      <c r="G64" s="18"/>
      <c r="H64" s="18"/>
      <c r="I64" s="18">
        <f>I63</f>
        <v>434.25272000000001</v>
      </c>
      <c r="J64" s="18">
        <f t="shared" ref="J64:AA64" si="19">J28/Scale</f>
        <v>529.31511999999998</v>
      </c>
      <c r="K64" s="18">
        <f t="shared" si="19"/>
        <v>620.84486400000003</v>
      </c>
      <c r="L64" s="18">
        <f t="shared" si="19"/>
        <v>709.24195199999997</v>
      </c>
      <c r="M64" s="18">
        <f t="shared" si="19"/>
        <v>792.62825599999996</v>
      </c>
      <c r="N64" s="18">
        <f t="shared" si="19"/>
        <v>864.12593600000002</v>
      </c>
      <c r="O64" s="18">
        <f t="shared" si="19"/>
        <v>918.79321600000003</v>
      </c>
      <c r="P64" s="18">
        <f t="shared" si="19"/>
        <v>956.06</v>
      </c>
      <c r="Q64" s="18">
        <f t="shared" si="19"/>
        <v>979.46096</v>
      </c>
      <c r="R64" s="18">
        <f t="shared" si="19"/>
        <v>993.46518400000002</v>
      </c>
      <c r="S64" s="18">
        <f t="shared" si="19"/>
        <v>1001.8636</v>
      </c>
      <c r="T64" s="18">
        <f t="shared" si="19"/>
        <v>1007.098432</v>
      </c>
      <c r="U64" s="18">
        <f t="shared" si="19"/>
        <v>1010.4892</v>
      </c>
      <c r="V64" s="18">
        <f t="shared" si="19"/>
        <v>1012.99304</v>
      </c>
      <c r="W64" s="18">
        <f t="shared" si="19"/>
        <v>1014.84264</v>
      </c>
      <c r="X64" s="18">
        <f t="shared" si="19"/>
        <v>1016.364864</v>
      </c>
      <c r="Y64" s="18">
        <f t="shared" si="19"/>
        <v>1017.639152</v>
      </c>
      <c r="Z64" s="18">
        <f t="shared" si="19"/>
        <v>1018.731216</v>
      </c>
      <c r="AA64" s="18">
        <f t="shared" si="19"/>
        <v>1019.720384</v>
      </c>
    </row>
    <row r="65" spans="1:27">
      <c r="A65" s="50" t="s">
        <v>238</v>
      </c>
      <c r="B65" s="18">
        <f t="shared" ref="B65:J65" si="20">B29/Scale</f>
        <v>5.6459840000000003</v>
      </c>
      <c r="C65" s="18">
        <f t="shared" si="20"/>
        <v>12.662000000000001</v>
      </c>
      <c r="D65" s="18">
        <f t="shared" si="20"/>
        <v>25.115120000000001</v>
      </c>
      <c r="E65" s="18">
        <f t="shared" si="20"/>
        <v>53.642671999999997</v>
      </c>
      <c r="F65" s="18">
        <f t="shared" si="20"/>
        <v>108.315472</v>
      </c>
      <c r="G65" s="18">
        <f t="shared" si="20"/>
        <v>187.59313599999999</v>
      </c>
      <c r="H65" s="18">
        <f t="shared" si="20"/>
        <v>328.20947200000001</v>
      </c>
      <c r="I65" s="18">
        <f t="shared" si="20"/>
        <v>442.76699200000002</v>
      </c>
      <c r="J65" s="18">
        <f t="shared" si="20"/>
        <v>541.79553599999997</v>
      </c>
      <c r="K65" s="18"/>
      <c r="L65" s="18"/>
      <c r="M65" s="18"/>
      <c r="N65" s="18"/>
      <c r="O65" s="18"/>
      <c r="P65" s="18"/>
      <c r="Q65" s="18"/>
      <c r="R65" s="18"/>
      <c r="S65" s="18"/>
      <c r="T65" s="18"/>
      <c r="U65" s="18"/>
      <c r="V65" s="18"/>
      <c r="W65" s="18"/>
      <c r="X65" s="18"/>
      <c r="Y65" s="18"/>
      <c r="Z65" s="18"/>
      <c r="AA65" s="18"/>
    </row>
    <row r="66" spans="1:27">
      <c r="A66" s="50" t="s">
        <v>239</v>
      </c>
      <c r="B66" s="18"/>
      <c r="C66" s="18"/>
      <c r="D66" s="18"/>
      <c r="E66" s="18"/>
      <c r="F66" s="18"/>
      <c r="G66" s="18"/>
      <c r="H66" s="18"/>
      <c r="I66" s="18"/>
      <c r="J66" s="18">
        <f>J65</f>
        <v>541.79553599999997</v>
      </c>
      <c r="K66" s="18">
        <f t="shared" ref="K66:AA66" si="21">K30/Scale</f>
        <v>619.76516800000002</v>
      </c>
      <c r="L66" s="18">
        <f t="shared" si="21"/>
        <v>693.37648000000002</v>
      </c>
      <c r="M66" s="18">
        <f t="shared" si="21"/>
        <v>766.07680000000005</v>
      </c>
      <c r="N66" s="18">
        <f t="shared" si="21"/>
        <v>833.97311999999999</v>
      </c>
      <c r="O66" s="18">
        <f t="shared" si="21"/>
        <v>889.94969600000002</v>
      </c>
      <c r="P66" s="18">
        <f t="shared" si="21"/>
        <v>930.03947200000005</v>
      </c>
      <c r="Q66" s="18">
        <f t="shared" si="21"/>
        <v>955.95401600000002</v>
      </c>
      <c r="R66" s="18">
        <f t="shared" si="21"/>
        <v>972.00694399999998</v>
      </c>
      <c r="S66" s="18">
        <f t="shared" si="21"/>
        <v>981.76342399999999</v>
      </c>
      <c r="T66" s="18">
        <f t="shared" si="21"/>
        <v>987.98835199999996</v>
      </c>
      <c r="U66" s="18">
        <f t="shared" si="21"/>
        <v>992.33608000000004</v>
      </c>
      <c r="V66" s="18">
        <f t="shared" si="21"/>
        <v>995.58889599999998</v>
      </c>
      <c r="W66" s="18">
        <f t="shared" si="21"/>
        <v>998.09518400000002</v>
      </c>
      <c r="X66" s="18">
        <f t="shared" si="21"/>
        <v>1000.256448</v>
      </c>
      <c r="Y66" s="18">
        <f t="shared" si="21"/>
        <v>1002.094656</v>
      </c>
      <c r="Z66" s="18">
        <f t="shared" si="21"/>
        <v>1003.7299839999999</v>
      </c>
      <c r="AA66" s="18">
        <f t="shared" si="21"/>
        <v>1005.151168</v>
      </c>
    </row>
    <row r="67" spans="1:27">
      <c r="A67" s="50" t="s">
        <v>240</v>
      </c>
      <c r="B67" s="18">
        <f t="shared" ref="B67:K67" si="22">B31/Scale</f>
        <v>5.5806880000000003</v>
      </c>
      <c r="C67" s="18">
        <f t="shared" si="22"/>
        <v>12.552144</v>
      </c>
      <c r="D67" s="18">
        <f t="shared" si="22"/>
        <v>24.976448000000001</v>
      </c>
      <c r="E67" s="18">
        <f t="shared" si="22"/>
        <v>53.259743999999998</v>
      </c>
      <c r="F67" s="18">
        <f t="shared" si="22"/>
        <v>107.679632</v>
      </c>
      <c r="G67" s="18">
        <f t="shared" si="22"/>
        <v>186.43417600000001</v>
      </c>
      <c r="H67" s="18">
        <f t="shared" si="22"/>
        <v>326.16860800000001</v>
      </c>
      <c r="I67" s="18">
        <f t="shared" si="22"/>
        <v>439.83091200000001</v>
      </c>
      <c r="J67" s="18">
        <f t="shared" si="22"/>
        <v>542.73657600000001</v>
      </c>
      <c r="K67" s="18">
        <f t="shared" si="22"/>
        <v>578.26987199999996</v>
      </c>
      <c r="L67" s="18"/>
      <c r="M67" s="18"/>
      <c r="N67" s="18"/>
      <c r="O67" s="18"/>
      <c r="P67" s="18"/>
      <c r="Q67" s="18"/>
      <c r="R67" s="18"/>
      <c r="S67" s="18"/>
      <c r="T67" s="18"/>
      <c r="U67" s="18"/>
      <c r="V67" s="18"/>
      <c r="W67" s="18"/>
      <c r="X67" s="18"/>
      <c r="Y67" s="18"/>
      <c r="Z67" s="18"/>
      <c r="AA67" s="18"/>
    </row>
    <row r="68" spans="1:27">
      <c r="A68" s="50" t="s">
        <v>241</v>
      </c>
      <c r="B68" s="18"/>
      <c r="C68" s="18"/>
      <c r="D68" s="18"/>
      <c r="E68" s="18"/>
      <c r="F68" s="18"/>
      <c r="G68" s="18"/>
      <c r="H68" s="18"/>
      <c r="I68" s="18"/>
      <c r="J68" s="18"/>
      <c r="K68" s="18">
        <f>K67</f>
        <v>578.26987199999996</v>
      </c>
      <c r="L68" s="18">
        <f t="shared" ref="L68:AA68" si="23">L32/Scale</f>
        <v>616.47254399999997</v>
      </c>
      <c r="M68" s="18">
        <f t="shared" si="23"/>
        <v>664.55110400000001</v>
      </c>
      <c r="N68" s="18">
        <f t="shared" si="23"/>
        <v>720.53491199999996</v>
      </c>
      <c r="O68" s="18">
        <f t="shared" si="23"/>
        <v>776.72156800000005</v>
      </c>
      <c r="P68" s="18">
        <f t="shared" si="23"/>
        <v>824.27224000000001</v>
      </c>
      <c r="Q68" s="18">
        <f t="shared" si="23"/>
        <v>859.35724800000003</v>
      </c>
      <c r="R68" s="18">
        <f t="shared" si="23"/>
        <v>883.84254399999998</v>
      </c>
      <c r="S68" s="18">
        <f t="shared" si="23"/>
        <v>899.77185599999996</v>
      </c>
      <c r="T68" s="18">
        <f t="shared" si="23"/>
        <v>910.63028799999995</v>
      </c>
      <c r="U68" s="18">
        <f t="shared" si="23"/>
        <v>918.22756800000002</v>
      </c>
      <c r="V68" s="18">
        <f t="shared" si="23"/>
        <v>923.70766400000002</v>
      </c>
      <c r="W68" s="18">
        <f t="shared" si="23"/>
        <v>927.84622400000001</v>
      </c>
      <c r="X68" s="18">
        <f t="shared" si="23"/>
        <v>931.21576000000005</v>
      </c>
      <c r="Y68" s="18">
        <f t="shared" si="23"/>
        <v>934.03387199999997</v>
      </c>
      <c r="Z68" s="18">
        <f t="shared" si="23"/>
        <v>936.45985599999995</v>
      </c>
      <c r="AA68" s="18">
        <f t="shared" si="23"/>
        <v>938.60675200000003</v>
      </c>
    </row>
    <row r="69" spans="1:27">
      <c r="A69" s="50" t="s">
        <v>242</v>
      </c>
      <c r="B69" s="18">
        <f t="shared" ref="B69:L69" si="24">B33/Scale</f>
        <v>5.6025919999999996</v>
      </c>
      <c r="C69" s="18">
        <f t="shared" si="24"/>
        <v>12.606479999999999</v>
      </c>
      <c r="D69" s="18">
        <f t="shared" si="24"/>
        <v>24.992080000000001</v>
      </c>
      <c r="E69" s="18">
        <f t="shared" si="24"/>
        <v>53.377727999999998</v>
      </c>
      <c r="F69" s="18">
        <f t="shared" si="24"/>
        <v>107.911056</v>
      </c>
      <c r="G69" s="18">
        <f t="shared" si="24"/>
        <v>186.75912</v>
      </c>
      <c r="H69" s="18">
        <f t="shared" si="24"/>
        <v>326.93556799999999</v>
      </c>
      <c r="I69" s="18">
        <f t="shared" si="24"/>
        <v>440.56975999999997</v>
      </c>
      <c r="J69" s="18">
        <f t="shared" si="24"/>
        <v>543.17033600000002</v>
      </c>
      <c r="K69" s="18">
        <f t="shared" si="24"/>
        <v>584.60731199999998</v>
      </c>
      <c r="L69" s="18">
        <f t="shared" si="24"/>
        <v>630.00835199999995</v>
      </c>
      <c r="M69" s="51"/>
      <c r="N69" s="51"/>
      <c r="O69" s="51"/>
      <c r="P69" s="51"/>
      <c r="Q69" s="51"/>
      <c r="R69" s="51"/>
      <c r="S69" s="51"/>
      <c r="T69" s="51"/>
      <c r="U69" s="51"/>
      <c r="V69" s="51"/>
      <c r="W69" s="51"/>
      <c r="X69" s="51"/>
      <c r="Y69" s="51"/>
      <c r="Z69" s="51"/>
      <c r="AA69" s="51"/>
    </row>
    <row r="70" spans="1:27">
      <c r="A70" s="50" t="s">
        <v>243</v>
      </c>
      <c r="B70" s="51"/>
      <c r="C70" s="51"/>
      <c r="D70" s="51"/>
      <c r="E70" s="51"/>
      <c r="F70" s="51"/>
      <c r="G70" s="51"/>
      <c r="H70" s="51"/>
      <c r="I70" s="51"/>
      <c r="J70" s="51"/>
      <c r="K70" s="51"/>
      <c r="L70" s="51">
        <f>L69</f>
        <v>630.00835199999995</v>
      </c>
      <c r="M70" s="18">
        <f t="shared" ref="M70:AA70" si="25">M34/Scale</f>
        <v>674.57953599999996</v>
      </c>
      <c r="N70" s="18">
        <f t="shared" si="25"/>
        <v>723.28252799999996</v>
      </c>
      <c r="O70" s="18">
        <f t="shared" si="25"/>
        <v>769.53692799999999</v>
      </c>
      <c r="P70" s="18">
        <f t="shared" si="25"/>
        <v>808.86948800000005</v>
      </c>
      <c r="Q70" s="18">
        <f t="shared" si="25"/>
        <v>839.62435200000004</v>
      </c>
      <c r="R70" s="18">
        <f t="shared" si="25"/>
        <v>861.94787199999996</v>
      </c>
      <c r="S70" s="18">
        <f t="shared" si="25"/>
        <v>877.43284800000004</v>
      </c>
      <c r="T70" s="18">
        <f t="shared" si="25"/>
        <v>887.90907200000004</v>
      </c>
      <c r="U70" s="18">
        <f t="shared" si="25"/>
        <v>895.25510399999996</v>
      </c>
      <c r="V70" s="18">
        <f t="shared" si="25"/>
        <v>900.566192</v>
      </c>
      <c r="W70" s="18">
        <f t="shared" si="25"/>
        <v>904.78195200000005</v>
      </c>
      <c r="X70" s="18">
        <f t="shared" si="25"/>
        <v>908.23558400000002</v>
      </c>
      <c r="Y70" s="18">
        <f t="shared" si="25"/>
        <v>911.19067199999995</v>
      </c>
      <c r="Z70" s="18">
        <f t="shared" si="25"/>
        <v>913.78721599999994</v>
      </c>
      <c r="AA70" s="18">
        <f t="shared" si="25"/>
        <v>916.13291200000003</v>
      </c>
    </row>
    <row r="71" spans="1:27" s="32" customFormat="1">
      <c r="A71" s="50" t="s">
        <v>269</v>
      </c>
      <c r="B71" s="51">
        <f t="shared" ref="B71:M71" si="26">B35/Scale</f>
        <v>5.617184</v>
      </c>
      <c r="C71" s="51">
        <f t="shared" si="26"/>
        <v>12.588063999999999</v>
      </c>
      <c r="D71" s="51">
        <f t="shared" si="26"/>
        <v>25.019952</v>
      </c>
      <c r="E71" s="51">
        <f t="shared" si="26"/>
        <v>53.296447999999998</v>
      </c>
      <c r="F71" s="51">
        <f t="shared" si="26"/>
        <v>107.761184</v>
      </c>
      <c r="G71" s="51">
        <f t="shared" si="26"/>
        <v>186.72401600000001</v>
      </c>
      <c r="H71" s="51">
        <f t="shared" si="26"/>
        <v>326.71827200000001</v>
      </c>
      <c r="I71" s="51">
        <f t="shared" si="26"/>
        <v>440.35881599999999</v>
      </c>
      <c r="J71" s="51">
        <f t="shared" si="26"/>
        <v>544.97905600000001</v>
      </c>
      <c r="K71" s="51">
        <f t="shared" si="26"/>
        <v>605.65971200000001</v>
      </c>
      <c r="L71" s="51">
        <f t="shared" si="26"/>
        <v>653.33856000000003</v>
      </c>
      <c r="M71" s="51">
        <f t="shared" si="26"/>
        <v>691.92580799999996</v>
      </c>
      <c r="N71" s="143"/>
      <c r="O71" s="143"/>
      <c r="P71" s="143"/>
      <c r="Q71" s="143"/>
      <c r="R71" s="143"/>
      <c r="S71" s="143"/>
      <c r="T71" s="143"/>
      <c r="U71" s="143"/>
      <c r="V71" s="143"/>
      <c r="W71" s="143"/>
      <c r="X71" s="143"/>
      <c r="Y71" s="143"/>
      <c r="Z71" s="143"/>
      <c r="AA71" s="143"/>
    </row>
    <row r="72" spans="1:27" s="32" customFormat="1">
      <c r="A72" s="50" t="s">
        <v>270</v>
      </c>
      <c r="B72" s="143"/>
      <c r="C72" s="143"/>
      <c r="D72" s="143"/>
      <c r="E72" s="143"/>
      <c r="F72" s="143"/>
      <c r="G72" s="143"/>
      <c r="H72" s="143"/>
      <c r="I72" s="143"/>
      <c r="J72" s="143"/>
      <c r="K72" s="143"/>
      <c r="L72" s="143"/>
      <c r="M72" s="143">
        <f>M71</f>
        <v>691.92580799999996</v>
      </c>
      <c r="N72" s="51">
        <f t="shared" ref="N72:AA72" si="27">N36/Scale</f>
        <v>725.67321600000002</v>
      </c>
      <c r="O72" s="51">
        <f t="shared" si="27"/>
        <v>750.75638400000003</v>
      </c>
      <c r="P72" s="51">
        <f t="shared" si="27"/>
        <v>768.342896</v>
      </c>
      <c r="Q72" s="51">
        <f t="shared" si="27"/>
        <v>781.254144</v>
      </c>
      <c r="R72" s="51">
        <f t="shared" si="27"/>
        <v>791.23792000000003</v>
      </c>
      <c r="S72" s="51">
        <f t="shared" si="27"/>
        <v>799.808896</v>
      </c>
      <c r="T72" s="51">
        <f t="shared" si="27"/>
        <v>807.29011200000002</v>
      </c>
      <c r="U72" s="51">
        <f t="shared" si="27"/>
        <v>814.15454399999999</v>
      </c>
      <c r="V72" s="51">
        <f t="shared" si="27"/>
        <v>820.39959999999996</v>
      </c>
      <c r="W72" s="51">
        <f t="shared" si="27"/>
        <v>826.08987200000001</v>
      </c>
      <c r="X72" s="51">
        <f t="shared" si="27"/>
        <v>831.23576000000003</v>
      </c>
      <c r="Y72" s="51">
        <f t="shared" si="27"/>
        <v>835.82179199999996</v>
      </c>
      <c r="Z72" s="51">
        <f t="shared" si="27"/>
        <v>839.84072000000003</v>
      </c>
      <c r="AA72" s="51">
        <f t="shared" si="27"/>
        <v>843.55561599999999</v>
      </c>
    </row>
    <row r="73" spans="1:27">
      <c r="A73" s="139" t="s">
        <v>267</v>
      </c>
      <c r="B73" s="152">
        <f t="shared" ref="B73:N73" si="28">B37/Scale</f>
        <v>5.607952</v>
      </c>
      <c r="C73" s="152">
        <f t="shared" si="28"/>
        <v>12.61112</v>
      </c>
      <c r="D73" s="152">
        <f t="shared" si="28"/>
        <v>24.935568</v>
      </c>
      <c r="E73" s="152">
        <f t="shared" si="28"/>
        <v>52.99512</v>
      </c>
      <c r="F73" s="152">
        <f t="shared" si="28"/>
        <v>107.156736</v>
      </c>
      <c r="G73" s="152">
        <f t="shared" si="28"/>
        <v>185.84352000000001</v>
      </c>
      <c r="H73" s="152">
        <f t="shared" si="28"/>
        <v>325.655056</v>
      </c>
      <c r="I73" s="152">
        <f t="shared" si="28"/>
        <v>438.53819199999998</v>
      </c>
      <c r="J73" s="152">
        <f t="shared" si="28"/>
        <v>542.43150400000002</v>
      </c>
      <c r="K73" s="152">
        <f t="shared" si="28"/>
        <v>602.93750399999999</v>
      </c>
      <c r="L73" s="152">
        <f t="shared" si="28"/>
        <v>650.24944000000005</v>
      </c>
      <c r="M73" s="152">
        <f t="shared" si="28"/>
        <v>690.04881599999999</v>
      </c>
      <c r="N73" s="152">
        <f t="shared" si="28"/>
        <v>709.96303999999998</v>
      </c>
      <c r="O73" s="152"/>
      <c r="P73" s="152"/>
      <c r="Q73" s="152"/>
      <c r="R73" s="152"/>
      <c r="S73" s="152"/>
      <c r="T73" s="152"/>
      <c r="U73" s="152"/>
      <c r="V73" s="152"/>
      <c r="W73" s="152"/>
      <c r="X73" s="152"/>
      <c r="Y73" s="152"/>
      <c r="Z73" s="152"/>
      <c r="AA73" s="152"/>
    </row>
    <row r="74" spans="1:27">
      <c r="A74" s="139" t="s">
        <v>268</v>
      </c>
      <c r="B74" s="152"/>
      <c r="C74" s="152"/>
      <c r="D74" s="152"/>
      <c r="E74" s="152"/>
      <c r="F74" s="152"/>
      <c r="G74" s="152"/>
      <c r="H74" s="152"/>
      <c r="I74" s="152"/>
      <c r="J74" s="152"/>
      <c r="K74" s="152"/>
      <c r="L74" s="152"/>
      <c r="M74" s="152"/>
      <c r="N74" s="152">
        <f>N73</f>
        <v>709.96303999999998</v>
      </c>
      <c r="O74" s="152">
        <f t="shared" ref="O74:AA74" si="29">O38/Scale</f>
        <v>728.18825600000002</v>
      </c>
      <c r="P74" s="152">
        <f t="shared" si="29"/>
        <v>741.41134399999999</v>
      </c>
      <c r="Q74" s="152">
        <f t="shared" si="29"/>
        <v>750.58862399999998</v>
      </c>
      <c r="R74" s="152">
        <f t="shared" si="29"/>
        <v>757.37225599999999</v>
      </c>
      <c r="S74" s="152">
        <f t="shared" si="29"/>
        <v>762.66916800000001</v>
      </c>
      <c r="T74" s="152">
        <f t="shared" si="29"/>
        <v>767.35296000000005</v>
      </c>
      <c r="U74" s="152">
        <f t="shared" si="29"/>
        <v>771.72585600000002</v>
      </c>
      <c r="V74" s="152">
        <f t="shared" si="29"/>
        <v>776.00734399999999</v>
      </c>
      <c r="W74" s="152">
        <f t="shared" si="29"/>
        <v>780.16379199999994</v>
      </c>
      <c r="X74" s="152">
        <f t="shared" si="29"/>
        <v>784.08377599999994</v>
      </c>
      <c r="Y74" s="152">
        <f t="shared" si="29"/>
        <v>787.79803200000003</v>
      </c>
      <c r="Z74" s="152">
        <f t="shared" si="29"/>
        <v>791.30592000000001</v>
      </c>
      <c r="AA74" s="152">
        <f t="shared" si="29"/>
        <v>794.59121600000003</v>
      </c>
    </row>
    <row r="77" spans="1:27">
      <c r="A77" s="139" t="s">
        <v>272</v>
      </c>
    </row>
    <row r="78" spans="1:27">
      <c r="A78" s="50" t="s">
        <v>271</v>
      </c>
    </row>
    <row r="79" spans="1:27">
      <c r="A79" s="50" t="s">
        <v>244</v>
      </c>
    </row>
    <row r="80" spans="1:27">
      <c r="A80" s="17" t="s">
        <v>245</v>
      </c>
    </row>
    <row r="81" spans="1:2">
      <c r="A81" s="17" t="s">
        <v>246</v>
      </c>
    </row>
    <row r="82" spans="1:2">
      <c r="A82" s="17" t="s">
        <v>247</v>
      </c>
    </row>
    <row r="83" spans="1:2">
      <c r="A83" s="17" t="s">
        <v>248</v>
      </c>
    </row>
    <row r="84" spans="1:2">
      <c r="A84" s="17" t="s">
        <v>249</v>
      </c>
    </row>
    <row r="87" spans="1:2" hidden="1">
      <c r="A87" t="s">
        <v>100</v>
      </c>
      <c r="B87" s="15">
        <f>MIN(B13:AA14)</f>
        <v>1421184</v>
      </c>
    </row>
    <row r="88" spans="1:2" hidden="1">
      <c r="A88" t="s">
        <v>101</v>
      </c>
      <c r="B88" s="15">
        <f>MAX(B13:AA14)</f>
        <v>140616336</v>
      </c>
    </row>
    <row r="89" spans="1:2" hidden="1">
      <c r="A89" t="s">
        <v>102</v>
      </c>
      <c r="B89" s="15">
        <f>B88-B87</f>
        <v>139195152</v>
      </c>
    </row>
  </sheetData>
  <phoneticPr fontId="3" type="noConversion"/>
  <pageMargins left="0.75" right="0.75" top="1" bottom="1" header="0.5" footer="0.5"/>
  <pageSetup orientation="portrait" r:id="rId2"/>
  <headerFooter alignWithMargins="0"/>
</worksheet>
</file>

<file path=xl/worksheets/sheet3.xml><?xml version="1.0" encoding="utf-8"?>
<worksheet xmlns="http://schemas.openxmlformats.org/spreadsheetml/2006/main" xmlns:r="http://schemas.openxmlformats.org/officeDocument/2006/relationships">
  <dimension ref="A3:BG82"/>
  <sheetViews>
    <sheetView workbookViewId="0"/>
  </sheetViews>
  <sheetFormatPr defaultRowHeight="12.75"/>
  <cols>
    <col min="1" max="1" width="24.140625" customWidth="1"/>
    <col min="2" max="2" width="27.28515625" customWidth="1"/>
    <col min="3" max="4" width="8" customWidth="1"/>
    <col min="5" max="8" width="9" customWidth="1"/>
    <col min="9" max="11" width="10" customWidth="1"/>
    <col min="12" max="15" width="9" customWidth="1"/>
    <col min="16" max="16" width="25" customWidth="1"/>
    <col min="17" max="17" width="27.28515625" customWidth="1"/>
    <col min="18" max="19" width="9" customWidth="1"/>
    <col min="20" max="30" width="8" customWidth="1"/>
    <col min="31" max="31" width="22.28515625" customWidth="1"/>
    <col min="32" max="32" width="27.42578125" bestFit="1" customWidth="1"/>
    <col min="33" max="34" width="12.85546875" bestFit="1" customWidth="1"/>
    <col min="35" max="38" width="14" bestFit="1" customWidth="1"/>
    <col min="39" max="41" width="15" bestFit="1" customWidth="1"/>
    <col min="42" max="48" width="14" bestFit="1" customWidth="1"/>
    <col min="49" max="58" width="12.85546875" bestFit="1" customWidth="1"/>
    <col min="59" max="59" width="15" style="12" bestFit="1" customWidth="1"/>
  </cols>
  <sheetData>
    <row r="3" spans="1:59">
      <c r="A3" s="196" t="s">
        <v>273</v>
      </c>
      <c r="B3" s="197"/>
      <c r="C3" s="166" t="s">
        <v>42</v>
      </c>
      <c r="D3" s="167"/>
      <c r="E3" s="167"/>
      <c r="F3" s="167"/>
      <c r="G3" s="167"/>
      <c r="H3" s="167"/>
      <c r="I3" s="167"/>
      <c r="J3" s="167"/>
      <c r="K3" s="167"/>
      <c r="L3" s="167"/>
      <c r="M3" s="167"/>
      <c r="N3" s="167"/>
      <c r="O3" s="168"/>
      <c r="P3" s="166" t="s">
        <v>274</v>
      </c>
      <c r="Q3" s="167"/>
      <c r="R3" s="166" t="s">
        <v>42</v>
      </c>
      <c r="S3" s="167"/>
      <c r="T3" s="167"/>
      <c r="U3" s="167"/>
      <c r="V3" s="167"/>
      <c r="W3" s="167"/>
      <c r="X3" s="167"/>
      <c r="Y3" s="167"/>
      <c r="Z3" s="167"/>
      <c r="AA3" s="167"/>
      <c r="AB3" s="167"/>
      <c r="AC3" s="167"/>
      <c r="AD3" s="168"/>
      <c r="AE3" s="94"/>
      <c r="AF3" s="137"/>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95"/>
    </row>
    <row r="4" spans="1:59">
      <c r="A4" s="198" t="s">
        <v>186</v>
      </c>
      <c r="B4" s="166" t="s">
        <v>188</v>
      </c>
      <c r="C4" s="165">
        <v>1999</v>
      </c>
      <c r="D4" s="169">
        <v>2000</v>
      </c>
      <c r="E4" s="169">
        <v>2001</v>
      </c>
      <c r="F4" s="169">
        <v>2002</v>
      </c>
      <c r="G4" s="169">
        <v>2003</v>
      </c>
      <c r="H4" s="169">
        <v>2004</v>
      </c>
      <c r="I4" s="169">
        <v>2005</v>
      </c>
      <c r="J4" s="169">
        <v>2006</v>
      </c>
      <c r="K4" s="169">
        <v>2007</v>
      </c>
      <c r="L4" s="169">
        <v>2008</v>
      </c>
      <c r="M4" s="169">
        <v>2009</v>
      </c>
      <c r="N4" s="169">
        <v>2010</v>
      </c>
      <c r="O4" s="189">
        <v>2011</v>
      </c>
      <c r="P4" s="166" t="s">
        <v>186</v>
      </c>
      <c r="Q4" s="166" t="s">
        <v>188</v>
      </c>
      <c r="R4" s="165">
        <v>2012</v>
      </c>
      <c r="S4" s="169">
        <v>2013</v>
      </c>
      <c r="T4" s="169">
        <v>2014</v>
      </c>
      <c r="U4" s="169">
        <v>2015</v>
      </c>
      <c r="V4" s="169">
        <v>2016</v>
      </c>
      <c r="W4" s="169">
        <v>2017</v>
      </c>
      <c r="X4" s="169">
        <v>2018</v>
      </c>
      <c r="Y4" s="169">
        <v>2019</v>
      </c>
      <c r="Z4" s="169">
        <v>2020</v>
      </c>
      <c r="AA4" s="169">
        <v>2021</v>
      </c>
      <c r="AB4" s="169">
        <v>2022</v>
      </c>
      <c r="AC4" s="169">
        <v>2023</v>
      </c>
      <c r="AD4" s="189">
        <v>2024</v>
      </c>
      <c r="AE4" s="76" t="str">
        <f>IF(A4&lt;&gt;0,A4,"")</f>
        <v>Management Unit Class</v>
      </c>
      <c r="AF4" s="96" t="str">
        <f>B4</f>
        <v>Management Unit Full Name</v>
      </c>
      <c r="AG4" s="98">
        <f t="shared" ref="AG4:AG67" si="0">IF(C4&lt;&gt;0,C4,"")</f>
        <v>1999</v>
      </c>
      <c r="AH4" s="99">
        <f t="shared" ref="AH4" si="1">D4</f>
        <v>2000</v>
      </c>
      <c r="AI4" s="99">
        <f t="shared" ref="AI4:AI67" si="2">IF(E4&lt;&gt;0,E4,"")</f>
        <v>2001</v>
      </c>
      <c r="AJ4" s="99">
        <f t="shared" ref="AJ4" si="3">F4</f>
        <v>2002</v>
      </c>
      <c r="AK4" s="99">
        <f t="shared" ref="AK4:AK67" si="4">IF(G4&lt;&gt;0,G4,"")</f>
        <v>2003</v>
      </c>
      <c r="AL4" s="99">
        <f t="shared" ref="AL4" si="5">H4</f>
        <v>2004</v>
      </c>
      <c r="AM4" s="99">
        <f t="shared" ref="AM4:AM67" si="6">IF(I4&lt;&gt;0,I4,"")</f>
        <v>2005</v>
      </c>
      <c r="AN4" s="99">
        <f t="shared" ref="AN4" si="7">J4</f>
        <v>2006</v>
      </c>
      <c r="AO4" s="99">
        <f t="shared" ref="AO4:AO67" si="8">IF(K4&lt;&gt;0,K4,"")</f>
        <v>2007</v>
      </c>
      <c r="AP4" s="99">
        <f t="shared" ref="AP4" si="9">L4</f>
        <v>2008</v>
      </c>
      <c r="AQ4" s="99">
        <f t="shared" ref="AQ4:AQ67" si="10">IF(M4&lt;&gt;0,M4,"")</f>
        <v>2009</v>
      </c>
      <c r="AR4" s="99">
        <f t="shared" ref="AR4" si="11">N4</f>
        <v>2010</v>
      </c>
      <c r="AS4" s="99">
        <v>2011</v>
      </c>
      <c r="AT4" s="99">
        <v>2012</v>
      </c>
      <c r="AU4" s="99">
        <v>2013</v>
      </c>
      <c r="AV4" s="99">
        <v>2014</v>
      </c>
      <c r="AW4" s="99">
        <v>2015</v>
      </c>
      <c r="AX4" s="99">
        <v>2016</v>
      </c>
      <c r="AY4" s="99">
        <v>2017</v>
      </c>
      <c r="AZ4" s="99">
        <v>2018</v>
      </c>
      <c r="BA4" s="99">
        <v>2019</v>
      </c>
      <c r="BB4" s="99">
        <v>2020</v>
      </c>
      <c r="BC4" s="99">
        <v>2021</v>
      </c>
      <c r="BD4" s="99">
        <v>2022</v>
      </c>
      <c r="BE4" s="99">
        <v>2023</v>
      </c>
      <c r="BF4" s="99">
        <v>2024</v>
      </c>
      <c r="BG4" s="101" t="s">
        <v>72</v>
      </c>
    </row>
    <row r="5" spans="1:59">
      <c r="A5" s="165" t="s">
        <v>82</v>
      </c>
      <c r="B5" s="165" t="s">
        <v>116</v>
      </c>
      <c r="C5" s="171">
        <v>230192</v>
      </c>
      <c r="D5" s="172">
        <v>135456</v>
      </c>
      <c r="E5" s="172">
        <v>218112</v>
      </c>
      <c r="F5" s="172">
        <v>308944</v>
      </c>
      <c r="G5" s="172">
        <v>950208</v>
      </c>
      <c r="H5" s="172">
        <v>3743856</v>
      </c>
      <c r="I5" s="172">
        <v>8681072</v>
      </c>
      <c r="J5" s="172">
        <v>17794768</v>
      </c>
      <c r="K5" s="172">
        <v>7537568</v>
      </c>
      <c r="L5" s="172">
        <v>1846288</v>
      </c>
      <c r="M5" s="172">
        <v>72768</v>
      </c>
      <c r="N5" s="172">
        <v>10224</v>
      </c>
      <c r="O5" s="190">
        <v>32</v>
      </c>
      <c r="P5" s="165" t="s">
        <v>82</v>
      </c>
      <c r="Q5" s="165" t="s">
        <v>116</v>
      </c>
      <c r="R5" s="171">
        <v>2096</v>
      </c>
      <c r="S5" s="172">
        <v>2528</v>
      </c>
      <c r="T5" s="172">
        <v>3536</v>
      </c>
      <c r="U5" s="172">
        <v>4416</v>
      </c>
      <c r="V5" s="172">
        <v>7456</v>
      </c>
      <c r="W5" s="172">
        <v>10064</v>
      </c>
      <c r="X5" s="172">
        <v>11248</v>
      </c>
      <c r="Y5" s="172">
        <v>10176</v>
      </c>
      <c r="Z5" s="172">
        <v>14208</v>
      </c>
      <c r="AA5" s="172">
        <v>15104</v>
      </c>
      <c r="AB5" s="172">
        <v>17472</v>
      </c>
      <c r="AC5" s="172">
        <v>17488</v>
      </c>
      <c r="AD5" s="190">
        <v>18656</v>
      </c>
      <c r="AE5" s="3" t="str">
        <f>IF(A5&lt;&gt;0,A5,"")</f>
        <v>Pine Units</v>
      </c>
      <c r="AF5" s="3" t="str">
        <f>IF(B5&lt;&gt;0,B5,"")</f>
        <v>100 Mile House TSA</v>
      </c>
      <c r="AG5" s="93">
        <f t="shared" si="0"/>
        <v>230192</v>
      </c>
      <c r="AH5" s="93">
        <f t="shared" ref="AH5:AH68" si="12">IF(D5&lt;&gt;0,D5,"")</f>
        <v>135456</v>
      </c>
      <c r="AI5" s="93">
        <f t="shared" si="2"/>
        <v>218112</v>
      </c>
      <c r="AJ5" s="93">
        <f t="shared" ref="AJ5:AJ68" si="13">IF(F5&lt;&gt;0,F5,"")</f>
        <v>308944</v>
      </c>
      <c r="AK5" s="93">
        <f t="shared" si="4"/>
        <v>950208</v>
      </c>
      <c r="AL5" s="93">
        <f t="shared" ref="AL5:AL68" si="14">IF(H5&lt;&gt;0,H5,"")</f>
        <v>3743856</v>
      </c>
      <c r="AM5" s="93">
        <f t="shared" si="6"/>
        <v>8681072</v>
      </c>
      <c r="AN5" s="93">
        <f t="shared" ref="AN5:AN68" si="15">IF(J5&lt;&gt;0,J5,"")</f>
        <v>17794768</v>
      </c>
      <c r="AO5" s="93">
        <f t="shared" si="8"/>
        <v>7537568</v>
      </c>
      <c r="AP5" s="93">
        <f t="shared" ref="AP5:AP68" si="16">IF(L5&lt;&gt;0,L5,"")</f>
        <v>1846288</v>
      </c>
      <c r="AQ5" s="93">
        <f t="shared" si="10"/>
        <v>72768</v>
      </c>
      <c r="AR5" s="93">
        <f t="shared" ref="AR5:AS36" si="17">IF(N5&lt;&gt;0,N5,"")</f>
        <v>10224</v>
      </c>
      <c r="AS5" s="93">
        <f t="shared" si="17"/>
        <v>32</v>
      </c>
      <c r="AT5" s="93">
        <f>IF(R5&lt;&gt;0,R5,"")</f>
        <v>2096</v>
      </c>
      <c r="AU5" s="93">
        <f t="shared" ref="AU5:BF20" si="18">IF(S5&lt;&gt;0,S5,"")</f>
        <v>2528</v>
      </c>
      <c r="AV5" s="93">
        <f t="shared" si="18"/>
        <v>3536</v>
      </c>
      <c r="AW5" s="93">
        <f t="shared" si="18"/>
        <v>4416</v>
      </c>
      <c r="AX5" s="93">
        <f t="shared" si="18"/>
        <v>7456</v>
      </c>
      <c r="AY5" s="93">
        <f t="shared" si="18"/>
        <v>10064</v>
      </c>
      <c r="AZ5" s="93">
        <f t="shared" si="18"/>
        <v>11248</v>
      </c>
      <c r="BA5" s="93">
        <f t="shared" si="18"/>
        <v>10176</v>
      </c>
      <c r="BB5" s="93">
        <f t="shared" si="18"/>
        <v>14208</v>
      </c>
      <c r="BC5" s="93">
        <f t="shared" si="18"/>
        <v>15104</v>
      </c>
      <c r="BD5" s="93">
        <f t="shared" si="18"/>
        <v>17472</v>
      </c>
      <c r="BE5" s="93">
        <f t="shared" si="18"/>
        <v>17488</v>
      </c>
      <c r="BF5" s="93">
        <f t="shared" si="18"/>
        <v>18656</v>
      </c>
      <c r="BG5" s="102">
        <f>MAX(AG5:BF5)</f>
        <v>17794768</v>
      </c>
    </row>
    <row r="6" spans="1:59">
      <c r="A6" s="90"/>
      <c r="B6" s="173" t="s">
        <v>117</v>
      </c>
      <c r="C6" s="174">
        <v>57520</v>
      </c>
      <c r="D6" s="144">
        <v>55616</v>
      </c>
      <c r="E6" s="144">
        <v>33024</v>
      </c>
      <c r="F6" s="144">
        <v>62368</v>
      </c>
      <c r="G6" s="144">
        <v>139776</v>
      </c>
      <c r="H6" s="144">
        <v>391456</v>
      </c>
      <c r="I6" s="144">
        <v>502960</v>
      </c>
      <c r="J6" s="144">
        <v>554176</v>
      </c>
      <c r="K6" s="144">
        <v>188016</v>
      </c>
      <c r="L6" s="144">
        <v>224432</v>
      </c>
      <c r="M6" s="144">
        <v>126336</v>
      </c>
      <c r="N6" s="144">
        <v>58160</v>
      </c>
      <c r="O6" s="145">
        <v>15920</v>
      </c>
      <c r="P6" s="90"/>
      <c r="Q6" s="173" t="s">
        <v>117</v>
      </c>
      <c r="R6" s="174">
        <v>34544</v>
      </c>
      <c r="S6" s="144">
        <v>45552</v>
      </c>
      <c r="T6" s="144">
        <v>68560</v>
      </c>
      <c r="U6" s="144">
        <v>85728</v>
      </c>
      <c r="V6" s="144">
        <v>112464</v>
      </c>
      <c r="W6" s="144">
        <v>115568</v>
      </c>
      <c r="X6" s="144">
        <v>120432</v>
      </c>
      <c r="Y6" s="144">
        <v>106352</v>
      </c>
      <c r="Z6" s="144">
        <v>110736</v>
      </c>
      <c r="AA6" s="144">
        <v>102768</v>
      </c>
      <c r="AB6" s="144">
        <v>96432</v>
      </c>
      <c r="AC6" s="144">
        <v>91600</v>
      </c>
      <c r="AD6" s="145">
        <v>103488</v>
      </c>
      <c r="AE6" s="3" t="str">
        <f t="shared" ref="AE6:AE28" si="19">IF(A6&lt;&gt;0,A6,"")</f>
        <v/>
      </c>
      <c r="AF6" s="3" t="str">
        <f t="shared" ref="AF6:AF28" si="20">IF(B6&lt;&gt;0,B6,"")</f>
        <v>Arrow TSA</v>
      </c>
      <c r="AG6" s="93">
        <f t="shared" si="0"/>
        <v>57520</v>
      </c>
      <c r="AH6" s="93">
        <f t="shared" si="12"/>
        <v>55616</v>
      </c>
      <c r="AI6" s="93">
        <f t="shared" si="2"/>
        <v>33024</v>
      </c>
      <c r="AJ6" s="93">
        <f t="shared" si="13"/>
        <v>62368</v>
      </c>
      <c r="AK6" s="93">
        <f t="shared" si="4"/>
        <v>139776</v>
      </c>
      <c r="AL6" s="93">
        <f t="shared" si="14"/>
        <v>391456</v>
      </c>
      <c r="AM6" s="93">
        <f t="shared" si="6"/>
        <v>502960</v>
      </c>
      <c r="AN6" s="93">
        <f t="shared" si="15"/>
        <v>554176</v>
      </c>
      <c r="AO6" s="93">
        <f t="shared" si="8"/>
        <v>188016</v>
      </c>
      <c r="AP6" s="93">
        <f t="shared" si="16"/>
        <v>224432</v>
      </c>
      <c r="AQ6" s="93">
        <f t="shared" si="10"/>
        <v>126336</v>
      </c>
      <c r="AR6" s="93">
        <f t="shared" si="17"/>
        <v>58160</v>
      </c>
      <c r="AS6" s="93">
        <f t="shared" si="17"/>
        <v>15920</v>
      </c>
      <c r="AT6" s="93">
        <f t="shared" ref="AT6:AT69" si="21">IF(R6&lt;&gt;0,R6,"")</f>
        <v>34544</v>
      </c>
      <c r="AU6" s="93">
        <f t="shared" si="18"/>
        <v>45552</v>
      </c>
      <c r="AV6" s="93">
        <f t="shared" si="18"/>
        <v>68560</v>
      </c>
      <c r="AW6" s="93">
        <f t="shared" si="18"/>
        <v>85728</v>
      </c>
      <c r="AX6" s="93">
        <f t="shared" si="18"/>
        <v>112464</v>
      </c>
      <c r="AY6" s="93">
        <f t="shared" si="18"/>
        <v>115568</v>
      </c>
      <c r="AZ6" s="93">
        <f t="shared" si="18"/>
        <v>120432</v>
      </c>
      <c r="BA6" s="93">
        <f t="shared" si="18"/>
        <v>106352</v>
      </c>
      <c r="BB6" s="93">
        <f t="shared" si="18"/>
        <v>110736</v>
      </c>
      <c r="BC6" s="93">
        <f t="shared" si="18"/>
        <v>102768</v>
      </c>
      <c r="BD6" s="93">
        <f t="shared" si="18"/>
        <v>96432</v>
      </c>
      <c r="BE6" s="93">
        <f t="shared" si="18"/>
        <v>91600</v>
      </c>
      <c r="BF6" s="93">
        <f t="shared" si="18"/>
        <v>103488</v>
      </c>
      <c r="BG6" s="103">
        <f t="shared" ref="BG6:BG69" si="22">MAX(AG6:BF6)</f>
        <v>554176</v>
      </c>
    </row>
    <row r="7" spans="1:59">
      <c r="A7" s="90"/>
      <c r="B7" s="173" t="s">
        <v>118</v>
      </c>
      <c r="C7" s="174">
        <v>8000</v>
      </c>
      <c r="D7" s="144">
        <v>6256</v>
      </c>
      <c r="E7" s="144">
        <v>5760</v>
      </c>
      <c r="F7" s="144">
        <v>4688</v>
      </c>
      <c r="G7" s="144">
        <v>12368</v>
      </c>
      <c r="H7" s="144">
        <v>62160</v>
      </c>
      <c r="I7" s="144">
        <v>111904</v>
      </c>
      <c r="J7" s="144">
        <v>183072</v>
      </c>
      <c r="K7" s="144">
        <v>93184</v>
      </c>
      <c r="L7" s="144">
        <v>97200</v>
      </c>
      <c r="M7" s="144">
        <v>99696</v>
      </c>
      <c r="N7" s="144">
        <v>70752</v>
      </c>
      <c r="O7" s="145">
        <v>70624</v>
      </c>
      <c r="P7" s="90"/>
      <c r="Q7" s="173" t="s">
        <v>118</v>
      </c>
      <c r="R7" s="174">
        <v>95024</v>
      </c>
      <c r="S7" s="144">
        <v>108448</v>
      </c>
      <c r="T7" s="144">
        <v>130528</v>
      </c>
      <c r="U7" s="144">
        <v>166800</v>
      </c>
      <c r="V7" s="144">
        <v>192848</v>
      </c>
      <c r="W7" s="144">
        <v>234464</v>
      </c>
      <c r="X7" s="144">
        <v>267936</v>
      </c>
      <c r="Y7" s="144">
        <v>340224</v>
      </c>
      <c r="Z7" s="144">
        <v>394128</v>
      </c>
      <c r="AA7" s="144">
        <v>439408</v>
      </c>
      <c r="AB7" s="144">
        <v>425264</v>
      </c>
      <c r="AC7" s="144">
        <v>427856</v>
      </c>
      <c r="AD7" s="145">
        <v>390144</v>
      </c>
      <c r="AE7" s="3" t="str">
        <f t="shared" si="19"/>
        <v/>
      </c>
      <c r="AF7" s="3" t="str">
        <f t="shared" si="20"/>
        <v>Boundary TSA</v>
      </c>
      <c r="AG7" s="93">
        <f t="shared" si="0"/>
        <v>8000</v>
      </c>
      <c r="AH7" s="93">
        <f t="shared" si="12"/>
        <v>6256</v>
      </c>
      <c r="AI7" s="93">
        <f t="shared" si="2"/>
        <v>5760</v>
      </c>
      <c r="AJ7" s="93">
        <f t="shared" si="13"/>
        <v>4688</v>
      </c>
      <c r="AK7" s="93">
        <f t="shared" si="4"/>
        <v>12368</v>
      </c>
      <c r="AL7" s="93">
        <f t="shared" si="14"/>
        <v>62160</v>
      </c>
      <c r="AM7" s="93">
        <f t="shared" si="6"/>
        <v>111904</v>
      </c>
      <c r="AN7" s="93">
        <f t="shared" si="15"/>
        <v>183072</v>
      </c>
      <c r="AO7" s="93">
        <f t="shared" si="8"/>
        <v>93184</v>
      </c>
      <c r="AP7" s="93">
        <f t="shared" si="16"/>
        <v>97200</v>
      </c>
      <c r="AQ7" s="93">
        <f t="shared" si="10"/>
        <v>99696</v>
      </c>
      <c r="AR7" s="93">
        <f t="shared" si="17"/>
        <v>70752</v>
      </c>
      <c r="AS7" s="93">
        <f t="shared" si="17"/>
        <v>70624</v>
      </c>
      <c r="AT7" s="93">
        <f t="shared" si="21"/>
        <v>95024</v>
      </c>
      <c r="AU7" s="93">
        <f t="shared" si="18"/>
        <v>108448</v>
      </c>
      <c r="AV7" s="93">
        <f t="shared" si="18"/>
        <v>130528</v>
      </c>
      <c r="AW7" s="93">
        <f t="shared" si="18"/>
        <v>166800</v>
      </c>
      <c r="AX7" s="93">
        <f t="shared" si="18"/>
        <v>192848</v>
      </c>
      <c r="AY7" s="93">
        <f t="shared" si="18"/>
        <v>234464</v>
      </c>
      <c r="AZ7" s="93">
        <f t="shared" si="18"/>
        <v>267936</v>
      </c>
      <c r="BA7" s="93">
        <f t="shared" si="18"/>
        <v>340224</v>
      </c>
      <c r="BB7" s="93">
        <f t="shared" si="18"/>
        <v>394128</v>
      </c>
      <c r="BC7" s="93">
        <f t="shared" si="18"/>
        <v>439408</v>
      </c>
      <c r="BD7" s="93">
        <f t="shared" si="18"/>
        <v>425264</v>
      </c>
      <c r="BE7" s="93">
        <f t="shared" si="18"/>
        <v>427856</v>
      </c>
      <c r="BF7" s="93">
        <f t="shared" si="18"/>
        <v>390144</v>
      </c>
      <c r="BG7" s="103">
        <f t="shared" si="22"/>
        <v>439408</v>
      </c>
    </row>
    <row r="8" spans="1:59">
      <c r="A8" s="90"/>
      <c r="B8" s="173" t="s">
        <v>119</v>
      </c>
      <c r="C8" s="174">
        <v>74656</v>
      </c>
      <c r="D8" s="144">
        <v>59312</v>
      </c>
      <c r="E8" s="144">
        <v>47168</v>
      </c>
      <c r="F8" s="144">
        <v>21808</v>
      </c>
      <c r="G8" s="144">
        <v>36480</v>
      </c>
      <c r="H8" s="144">
        <v>47968</v>
      </c>
      <c r="I8" s="144">
        <v>100464</v>
      </c>
      <c r="J8" s="144">
        <v>64128</v>
      </c>
      <c r="K8" s="144">
        <v>244192</v>
      </c>
      <c r="L8" s="144">
        <v>563968</v>
      </c>
      <c r="M8" s="144">
        <v>550592</v>
      </c>
      <c r="N8" s="144">
        <v>959648</v>
      </c>
      <c r="O8" s="145">
        <v>1155248</v>
      </c>
      <c r="P8" s="90"/>
      <c r="Q8" s="173" t="s">
        <v>119</v>
      </c>
      <c r="R8" s="174">
        <v>1414512</v>
      </c>
      <c r="S8" s="144">
        <v>1134352</v>
      </c>
      <c r="T8" s="144">
        <v>781552</v>
      </c>
      <c r="U8" s="144">
        <v>384176</v>
      </c>
      <c r="V8" s="144">
        <v>234640</v>
      </c>
      <c r="W8" s="144">
        <v>168704</v>
      </c>
      <c r="X8" s="144">
        <v>116464</v>
      </c>
      <c r="Y8" s="144">
        <v>93488</v>
      </c>
      <c r="Z8" s="144">
        <v>60112</v>
      </c>
      <c r="AA8" s="144">
        <v>35088</v>
      </c>
      <c r="AB8" s="144">
        <v>23264</v>
      </c>
      <c r="AC8" s="144">
        <v>16464</v>
      </c>
      <c r="AD8" s="145">
        <v>11440</v>
      </c>
      <c r="AE8" s="3" t="str">
        <f t="shared" si="19"/>
        <v/>
      </c>
      <c r="AF8" s="3" t="str">
        <f t="shared" si="20"/>
        <v>Bulkley TSA</v>
      </c>
      <c r="AG8" s="93">
        <f t="shared" si="0"/>
        <v>74656</v>
      </c>
      <c r="AH8" s="93">
        <f t="shared" si="12"/>
        <v>59312</v>
      </c>
      <c r="AI8" s="93">
        <f t="shared" si="2"/>
        <v>47168</v>
      </c>
      <c r="AJ8" s="93">
        <f t="shared" si="13"/>
        <v>21808</v>
      </c>
      <c r="AK8" s="93">
        <f t="shared" si="4"/>
        <v>36480</v>
      </c>
      <c r="AL8" s="93">
        <f t="shared" si="14"/>
        <v>47968</v>
      </c>
      <c r="AM8" s="93">
        <f t="shared" si="6"/>
        <v>100464</v>
      </c>
      <c r="AN8" s="93">
        <f t="shared" si="15"/>
        <v>64128</v>
      </c>
      <c r="AO8" s="93">
        <f t="shared" si="8"/>
        <v>244192</v>
      </c>
      <c r="AP8" s="93">
        <f t="shared" si="16"/>
        <v>563968</v>
      </c>
      <c r="AQ8" s="93">
        <f t="shared" si="10"/>
        <v>550592</v>
      </c>
      <c r="AR8" s="93">
        <f t="shared" si="17"/>
        <v>959648</v>
      </c>
      <c r="AS8" s="93">
        <f t="shared" si="17"/>
        <v>1155248</v>
      </c>
      <c r="AT8" s="93">
        <f t="shared" si="21"/>
        <v>1414512</v>
      </c>
      <c r="AU8" s="93">
        <f t="shared" si="18"/>
        <v>1134352</v>
      </c>
      <c r="AV8" s="93">
        <f t="shared" si="18"/>
        <v>781552</v>
      </c>
      <c r="AW8" s="93">
        <f t="shared" si="18"/>
        <v>384176</v>
      </c>
      <c r="AX8" s="93">
        <f t="shared" si="18"/>
        <v>234640</v>
      </c>
      <c r="AY8" s="93">
        <f t="shared" si="18"/>
        <v>168704</v>
      </c>
      <c r="AZ8" s="93">
        <f t="shared" si="18"/>
        <v>116464</v>
      </c>
      <c r="BA8" s="93">
        <f t="shared" si="18"/>
        <v>93488</v>
      </c>
      <c r="BB8" s="93">
        <f t="shared" si="18"/>
        <v>60112</v>
      </c>
      <c r="BC8" s="93">
        <f t="shared" si="18"/>
        <v>35088</v>
      </c>
      <c r="BD8" s="93">
        <f t="shared" si="18"/>
        <v>23264</v>
      </c>
      <c r="BE8" s="93">
        <f t="shared" si="18"/>
        <v>16464</v>
      </c>
      <c r="BF8" s="93">
        <f t="shared" si="18"/>
        <v>11440</v>
      </c>
      <c r="BG8" s="103">
        <f t="shared" si="22"/>
        <v>1414512</v>
      </c>
    </row>
    <row r="9" spans="1:59">
      <c r="A9" s="90"/>
      <c r="B9" s="173" t="s">
        <v>120</v>
      </c>
      <c r="C9" s="174">
        <v>123152</v>
      </c>
      <c r="D9" s="144">
        <v>73792</v>
      </c>
      <c r="E9" s="144">
        <v>56176</v>
      </c>
      <c r="F9" s="144">
        <v>114208</v>
      </c>
      <c r="G9" s="144">
        <v>168272</v>
      </c>
      <c r="H9" s="144">
        <v>337376</v>
      </c>
      <c r="I9" s="144">
        <v>560880</v>
      </c>
      <c r="J9" s="144">
        <v>505104</v>
      </c>
      <c r="K9" s="144">
        <v>269040</v>
      </c>
      <c r="L9" s="144">
        <v>590960</v>
      </c>
      <c r="M9" s="144">
        <v>342224</v>
      </c>
      <c r="N9" s="144">
        <v>340192</v>
      </c>
      <c r="O9" s="145">
        <v>126704</v>
      </c>
      <c r="P9" s="90"/>
      <c r="Q9" s="173" t="s">
        <v>120</v>
      </c>
      <c r="R9" s="174">
        <v>141952</v>
      </c>
      <c r="S9" s="144">
        <v>189600</v>
      </c>
      <c r="T9" s="144">
        <v>236976</v>
      </c>
      <c r="U9" s="144">
        <v>296848</v>
      </c>
      <c r="V9" s="144">
        <v>326464</v>
      </c>
      <c r="W9" s="144">
        <v>350704</v>
      </c>
      <c r="X9" s="144">
        <v>389792</v>
      </c>
      <c r="Y9" s="144">
        <v>434256</v>
      </c>
      <c r="Z9" s="144">
        <v>451040</v>
      </c>
      <c r="AA9" s="144">
        <v>439088</v>
      </c>
      <c r="AB9" s="144">
        <v>453840</v>
      </c>
      <c r="AC9" s="144">
        <v>450912</v>
      </c>
      <c r="AD9" s="145">
        <v>413296</v>
      </c>
      <c r="AE9" s="3" t="str">
        <f t="shared" si="19"/>
        <v/>
      </c>
      <c r="AF9" s="3" t="str">
        <f t="shared" si="20"/>
        <v>Cranbrook TSA</v>
      </c>
      <c r="AG9" s="93">
        <f t="shared" si="0"/>
        <v>123152</v>
      </c>
      <c r="AH9" s="93">
        <f t="shared" si="12"/>
        <v>73792</v>
      </c>
      <c r="AI9" s="93">
        <f t="shared" si="2"/>
        <v>56176</v>
      </c>
      <c r="AJ9" s="93">
        <f t="shared" si="13"/>
        <v>114208</v>
      </c>
      <c r="AK9" s="93">
        <f t="shared" si="4"/>
        <v>168272</v>
      </c>
      <c r="AL9" s="93">
        <f t="shared" si="14"/>
        <v>337376</v>
      </c>
      <c r="AM9" s="93">
        <f t="shared" si="6"/>
        <v>560880</v>
      </c>
      <c r="AN9" s="93">
        <f t="shared" si="15"/>
        <v>505104</v>
      </c>
      <c r="AO9" s="93">
        <f t="shared" si="8"/>
        <v>269040</v>
      </c>
      <c r="AP9" s="93">
        <f t="shared" si="16"/>
        <v>590960</v>
      </c>
      <c r="AQ9" s="93">
        <f t="shared" si="10"/>
        <v>342224</v>
      </c>
      <c r="AR9" s="93">
        <f t="shared" si="17"/>
        <v>340192</v>
      </c>
      <c r="AS9" s="93">
        <f t="shared" si="17"/>
        <v>126704</v>
      </c>
      <c r="AT9" s="93">
        <f t="shared" si="21"/>
        <v>141952</v>
      </c>
      <c r="AU9" s="93">
        <f t="shared" si="18"/>
        <v>189600</v>
      </c>
      <c r="AV9" s="93">
        <f t="shared" si="18"/>
        <v>236976</v>
      </c>
      <c r="AW9" s="93">
        <f t="shared" si="18"/>
        <v>296848</v>
      </c>
      <c r="AX9" s="93">
        <f t="shared" si="18"/>
        <v>326464</v>
      </c>
      <c r="AY9" s="93">
        <f t="shared" si="18"/>
        <v>350704</v>
      </c>
      <c r="AZ9" s="93">
        <f t="shared" si="18"/>
        <v>389792</v>
      </c>
      <c r="BA9" s="93">
        <f t="shared" si="18"/>
        <v>434256</v>
      </c>
      <c r="BB9" s="93">
        <f t="shared" si="18"/>
        <v>451040</v>
      </c>
      <c r="BC9" s="93">
        <f t="shared" si="18"/>
        <v>439088</v>
      </c>
      <c r="BD9" s="93">
        <f t="shared" si="18"/>
        <v>453840</v>
      </c>
      <c r="BE9" s="93">
        <f t="shared" si="18"/>
        <v>450912</v>
      </c>
      <c r="BF9" s="93">
        <f t="shared" si="18"/>
        <v>413296</v>
      </c>
      <c r="BG9" s="103">
        <f t="shared" si="22"/>
        <v>590960</v>
      </c>
    </row>
    <row r="10" spans="1:59">
      <c r="A10" s="90"/>
      <c r="B10" s="173" t="s">
        <v>121</v>
      </c>
      <c r="C10" s="174">
        <v>0</v>
      </c>
      <c r="D10" s="144">
        <v>1600</v>
      </c>
      <c r="E10" s="144">
        <v>3664</v>
      </c>
      <c r="F10" s="144">
        <v>144</v>
      </c>
      <c r="G10" s="144">
        <v>0</v>
      </c>
      <c r="H10" s="144">
        <v>22704</v>
      </c>
      <c r="I10" s="144">
        <v>32128</v>
      </c>
      <c r="J10" s="144">
        <v>114416</v>
      </c>
      <c r="K10" s="144">
        <v>2690544</v>
      </c>
      <c r="L10" s="144">
        <v>3281920</v>
      </c>
      <c r="M10" s="144">
        <v>1862192</v>
      </c>
      <c r="N10" s="144">
        <v>3196752</v>
      </c>
      <c r="O10" s="145">
        <v>1058304</v>
      </c>
      <c r="P10" s="90"/>
      <c r="Q10" s="173" t="s">
        <v>121</v>
      </c>
      <c r="R10" s="174">
        <v>1207840</v>
      </c>
      <c r="S10" s="144">
        <v>1005312</v>
      </c>
      <c r="T10" s="144">
        <v>796576</v>
      </c>
      <c r="U10" s="144">
        <v>645888</v>
      </c>
      <c r="V10" s="144">
        <v>500160</v>
      </c>
      <c r="W10" s="144">
        <v>361712</v>
      </c>
      <c r="X10" s="144">
        <v>295424</v>
      </c>
      <c r="Y10" s="144">
        <v>230768</v>
      </c>
      <c r="Z10" s="144">
        <v>180688</v>
      </c>
      <c r="AA10" s="144">
        <v>133792</v>
      </c>
      <c r="AB10" s="144">
        <v>105120</v>
      </c>
      <c r="AC10" s="144">
        <v>78848</v>
      </c>
      <c r="AD10" s="145">
        <v>48576</v>
      </c>
      <c r="AE10" s="3" t="str">
        <f t="shared" si="19"/>
        <v/>
      </c>
      <c r="AF10" s="3" t="str">
        <f t="shared" si="20"/>
        <v>Dawson Creek TSA</v>
      </c>
      <c r="AG10" s="93" t="str">
        <f t="shared" si="0"/>
        <v/>
      </c>
      <c r="AH10" s="93">
        <f t="shared" si="12"/>
        <v>1600</v>
      </c>
      <c r="AI10" s="93">
        <f t="shared" si="2"/>
        <v>3664</v>
      </c>
      <c r="AJ10" s="93">
        <f t="shared" si="13"/>
        <v>144</v>
      </c>
      <c r="AK10" s="93" t="str">
        <f t="shared" si="4"/>
        <v/>
      </c>
      <c r="AL10" s="93">
        <f t="shared" si="14"/>
        <v>22704</v>
      </c>
      <c r="AM10" s="93">
        <f t="shared" si="6"/>
        <v>32128</v>
      </c>
      <c r="AN10" s="93">
        <f t="shared" si="15"/>
        <v>114416</v>
      </c>
      <c r="AO10" s="93">
        <f t="shared" si="8"/>
        <v>2690544</v>
      </c>
      <c r="AP10" s="93">
        <f t="shared" si="16"/>
        <v>3281920</v>
      </c>
      <c r="AQ10" s="93">
        <f t="shared" si="10"/>
        <v>1862192</v>
      </c>
      <c r="AR10" s="93">
        <f t="shared" si="17"/>
        <v>3196752</v>
      </c>
      <c r="AS10" s="93">
        <f t="shared" si="17"/>
        <v>1058304</v>
      </c>
      <c r="AT10" s="93">
        <f t="shared" si="21"/>
        <v>1207840</v>
      </c>
      <c r="AU10" s="93">
        <f t="shared" si="18"/>
        <v>1005312</v>
      </c>
      <c r="AV10" s="93">
        <f t="shared" si="18"/>
        <v>796576</v>
      </c>
      <c r="AW10" s="93">
        <f t="shared" si="18"/>
        <v>645888</v>
      </c>
      <c r="AX10" s="93">
        <f t="shared" si="18"/>
        <v>500160</v>
      </c>
      <c r="AY10" s="93">
        <f t="shared" si="18"/>
        <v>361712</v>
      </c>
      <c r="AZ10" s="93">
        <f t="shared" si="18"/>
        <v>295424</v>
      </c>
      <c r="BA10" s="93">
        <f t="shared" si="18"/>
        <v>230768</v>
      </c>
      <c r="BB10" s="93">
        <f t="shared" si="18"/>
        <v>180688</v>
      </c>
      <c r="BC10" s="93">
        <f t="shared" si="18"/>
        <v>133792</v>
      </c>
      <c r="BD10" s="93">
        <f t="shared" si="18"/>
        <v>105120</v>
      </c>
      <c r="BE10" s="93">
        <f t="shared" si="18"/>
        <v>78848</v>
      </c>
      <c r="BF10" s="93">
        <f t="shared" si="18"/>
        <v>48576</v>
      </c>
      <c r="BG10" s="103">
        <f t="shared" si="22"/>
        <v>3281920</v>
      </c>
    </row>
    <row r="11" spans="1:59">
      <c r="A11" s="90"/>
      <c r="B11" s="173" t="s">
        <v>194</v>
      </c>
      <c r="C11" s="174">
        <v>940704</v>
      </c>
      <c r="D11" s="144">
        <v>1272496</v>
      </c>
      <c r="E11" s="144">
        <v>1188192</v>
      </c>
      <c r="F11" s="144">
        <v>1242032</v>
      </c>
      <c r="G11" s="144">
        <v>2273008</v>
      </c>
      <c r="H11" s="144">
        <v>3673968</v>
      </c>
      <c r="I11" s="144">
        <v>10772224</v>
      </c>
      <c r="J11" s="144">
        <v>8860384</v>
      </c>
      <c r="K11" s="144">
        <v>15233984</v>
      </c>
      <c r="L11" s="144">
        <v>9664896</v>
      </c>
      <c r="M11" s="144">
        <v>6181584</v>
      </c>
      <c r="N11" s="144">
        <v>5096784</v>
      </c>
      <c r="O11" s="145">
        <v>4136544</v>
      </c>
      <c r="P11" s="90"/>
      <c r="Q11" s="173" t="s">
        <v>194</v>
      </c>
      <c r="R11" s="174">
        <v>3600544</v>
      </c>
      <c r="S11" s="144">
        <v>2180960</v>
      </c>
      <c r="T11" s="144">
        <v>1138256</v>
      </c>
      <c r="U11" s="144">
        <v>670832</v>
      </c>
      <c r="V11" s="144">
        <v>355008</v>
      </c>
      <c r="W11" s="144">
        <v>232496</v>
      </c>
      <c r="X11" s="144">
        <v>137888</v>
      </c>
      <c r="Y11" s="144">
        <v>84304</v>
      </c>
      <c r="Z11" s="144">
        <v>53696</v>
      </c>
      <c r="AA11" s="144">
        <v>30944</v>
      </c>
      <c r="AB11" s="144">
        <v>27792</v>
      </c>
      <c r="AC11" s="144">
        <v>14592</v>
      </c>
      <c r="AD11" s="145">
        <v>15072</v>
      </c>
      <c r="AE11" s="3" t="str">
        <f t="shared" si="19"/>
        <v/>
      </c>
      <c r="AF11" s="3" t="str">
        <f t="shared" si="20"/>
        <v>Ft. St. James Forest District</v>
      </c>
      <c r="AG11" s="93">
        <f t="shared" si="0"/>
        <v>940704</v>
      </c>
      <c r="AH11" s="93">
        <f t="shared" si="12"/>
        <v>1272496</v>
      </c>
      <c r="AI11" s="93">
        <f t="shared" si="2"/>
        <v>1188192</v>
      </c>
      <c r="AJ11" s="93">
        <f t="shared" si="13"/>
        <v>1242032</v>
      </c>
      <c r="AK11" s="93">
        <f t="shared" si="4"/>
        <v>2273008</v>
      </c>
      <c r="AL11" s="93">
        <f t="shared" si="14"/>
        <v>3673968</v>
      </c>
      <c r="AM11" s="93">
        <f t="shared" si="6"/>
        <v>10772224</v>
      </c>
      <c r="AN11" s="93">
        <f t="shared" si="15"/>
        <v>8860384</v>
      </c>
      <c r="AO11" s="93">
        <f t="shared" si="8"/>
        <v>15233984</v>
      </c>
      <c r="AP11" s="93">
        <f t="shared" si="16"/>
        <v>9664896</v>
      </c>
      <c r="AQ11" s="93">
        <f t="shared" si="10"/>
        <v>6181584</v>
      </c>
      <c r="AR11" s="93">
        <f t="shared" si="17"/>
        <v>5096784</v>
      </c>
      <c r="AS11" s="93">
        <f t="shared" si="17"/>
        <v>4136544</v>
      </c>
      <c r="AT11" s="93">
        <f t="shared" si="21"/>
        <v>3600544</v>
      </c>
      <c r="AU11" s="93">
        <f t="shared" si="18"/>
        <v>2180960</v>
      </c>
      <c r="AV11" s="93">
        <f t="shared" si="18"/>
        <v>1138256</v>
      </c>
      <c r="AW11" s="93">
        <f t="shared" si="18"/>
        <v>670832</v>
      </c>
      <c r="AX11" s="93">
        <f t="shared" si="18"/>
        <v>355008</v>
      </c>
      <c r="AY11" s="93">
        <f t="shared" si="18"/>
        <v>232496</v>
      </c>
      <c r="AZ11" s="93">
        <f t="shared" si="18"/>
        <v>137888</v>
      </c>
      <c r="BA11" s="93">
        <f t="shared" si="18"/>
        <v>84304</v>
      </c>
      <c r="BB11" s="93">
        <f t="shared" si="18"/>
        <v>53696</v>
      </c>
      <c r="BC11" s="93">
        <f t="shared" si="18"/>
        <v>30944</v>
      </c>
      <c r="BD11" s="93">
        <f t="shared" si="18"/>
        <v>27792</v>
      </c>
      <c r="BE11" s="93">
        <f t="shared" si="18"/>
        <v>14592</v>
      </c>
      <c r="BF11" s="93">
        <f t="shared" si="18"/>
        <v>15072</v>
      </c>
      <c r="BG11" s="103">
        <f t="shared" si="22"/>
        <v>15233984</v>
      </c>
    </row>
    <row r="12" spans="1:59">
      <c r="A12" s="90"/>
      <c r="B12" s="173" t="s">
        <v>122</v>
      </c>
      <c r="C12" s="174">
        <v>87632</v>
      </c>
      <c r="D12" s="144">
        <v>74992</v>
      </c>
      <c r="E12" s="144">
        <v>30560</v>
      </c>
      <c r="F12" s="144">
        <v>35792</v>
      </c>
      <c r="G12" s="144">
        <v>47232</v>
      </c>
      <c r="H12" s="144">
        <v>50816</v>
      </c>
      <c r="I12" s="144">
        <v>145744</v>
      </c>
      <c r="J12" s="144">
        <v>239664</v>
      </c>
      <c r="K12" s="144">
        <v>94624</v>
      </c>
      <c r="L12" s="144">
        <v>140432</v>
      </c>
      <c r="M12" s="144">
        <v>41280</v>
      </c>
      <c r="N12" s="144">
        <v>38640</v>
      </c>
      <c r="O12" s="145">
        <v>16624</v>
      </c>
      <c r="P12" s="90"/>
      <c r="Q12" s="173" t="s">
        <v>122</v>
      </c>
      <c r="R12" s="174">
        <v>21120</v>
      </c>
      <c r="S12" s="144">
        <v>26640</v>
      </c>
      <c r="T12" s="144">
        <v>26336</v>
      </c>
      <c r="U12" s="144">
        <v>36736</v>
      </c>
      <c r="V12" s="144">
        <v>42304</v>
      </c>
      <c r="W12" s="144">
        <v>52944</v>
      </c>
      <c r="X12" s="144">
        <v>58320</v>
      </c>
      <c r="Y12" s="144">
        <v>71248</v>
      </c>
      <c r="Z12" s="144">
        <v>60896</v>
      </c>
      <c r="AA12" s="144">
        <v>55664</v>
      </c>
      <c r="AB12" s="144">
        <v>61648</v>
      </c>
      <c r="AC12" s="144">
        <v>63968</v>
      </c>
      <c r="AD12" s="145">
        <v>63136</v>
      </c>
      <c r="AE12" s="3" t="str">
        <f t="shared" si="19"/>
        <v/>
      </c>
      <c r="AF12" s="3" t="str">
        <f t="shared" si="20"/>
        <v>Golden TSA</v>
      </c>
      <c r="AG12" s="93">
        <f t="shared" si="0"/>
        <v>87632</v>
      </c>
      <c r="AH12" s="93">
        <f t="shared" si="12"/>
        <v>74992</v>
      </c>
      <c r="AI12" s="93">
        <f t="shared" si="2"/>
        <v>30560</v>
      </c>
      <c r="AJ12" s="93">
        <f t="shared" si="13"/>
        <v>35792</v>
      </c>
      <c r="AK12" s="93">
        <f t="shared" si="4"/>
        <v>47232</v>
      </c>
      <c r="AL12" s="93">
        <f t="shared" si="14"/>
        <v>50816</v>
      </c>
      <c r="AM12" s="93">
        <f t="shared" si="6"/>
        <v>145744</v>
      </c>
      <c r="AN12" s="93">
        <f t="shared" si="15"/>
        <v>239664</v>
      </c>
      <c r="AO12" s="93">
        <f t="shared" si="8"/>
        <v>94624</v>
      </c>
      <c r="AP12" s="93">
        <f t="shared" si="16"/>
        <v>140432</v>
      </c>
      <c r="AQ12" s="93">
        <f t="shared" si="10"/>
        <v>41280</v>
      </c>
      <c r="AR12" s="93">
        <f t="shared" si="17"/>
        <v>38640</v>
      </c>
      <c r="AS12" s="93">
        <f t="shared" si="17"/>
        <v>16624</v>
      </c>
      <c r="AT12" s="93">
        <f t="shared" si="21"/>
        <v>21120</v>
      </c>
      <c r="AU12" s="93">
        <f t="shared" si="18"/>
        <v>26640</v>
      </c>
      <c r="AV12" s="93">
        <f t="shared" si="18"/>
        <v>26336</v>
      </c>
      <c r="AW12" s="93">
        <f t="shared" si="18"/>
        <v>36736</v>
      </c>
      <c r="AX12" s="93">
        <f t="shared" si="18"/>
        <v>42304</v>
      </c>
      <c r="AY12" s="93">
        <f t="shared" si="18"/>
        <v>52944</v>
      </c>
      <c r="AZ12" s="93">
        <f t="shared" si="18"/>
        <v>58320</v>
      </c>
      <c r="BA12" s="93">
        <f t="shared" si="18"/>
        <v>71248</v>
      </c>
      <c r="BB12" s="93">
        <f t="shared" si="18"/>
        <v>60896</v>
      </c>
      <c r="BC12" s="93">
        <f t="shared" si="18"/>
        <v>55664</v>
      </c>
      <c r="BD12" s="93">
        <f t="shared" si="18"/>
        <v>61648</v>
      </c>
      <c r="BE12" s="93">
        <f t="shared" si="18"/>
        <v>63968</v>
      </c>
      <c r="BF12" s="93">
        <f t="shared" si="18"/>
        <v>63136</v>
      </c>
      <c r="BG12" s="103">
        <f t="shared" si="22"/>
        <v>239664</v>
      </c>
    </row>
    <row r="13" spans="1:59">
      <c r="A13" s="90"/>
      <c r="B13" s="173" t="s">
        <v>123</v>
      </c>
      <c r="C13" s="174">
        <v>38592</v>
      </c>
      <c r="D13" s="144">
        <v>54176</v>
      </c>
      <c r="E13" s="144">
        <v>23680</v>
      </c>
      <c r="F13" s="144">
        <v>43600</v>
      </c>
      <c r="G13" s="144">
        <v>67696</v>
      </c>
      <c r="H13" s="144">
        <v>145952</v>
      </c>
      <c r="I13" s="144">
        <v>216240</v>
      </c>
      <c r="J13" s="144">
        <v>266944</v>
      </c>
      <c r="K13" s="144">
        <v>220384</v>
      </c>
      <c r="L13" s="144">
        <v>303456</v>
      </c>
      <c r="M13" s="144">
        <v>220192</v>
      </c>
      <c r="N13" s="144">
        <v>220624</v>
      </c>
      <c r="O13" s="145">
        <v>76384</v>
      </c>
      <c r="P13" s="90"/>
      <c r="Q13" s="173" t="s">
        <v>123</v>
      </c>
      <c r="R13" s="174">
        <v>95056</v>
      </c>
      <c r="S13" s="144">
        <v>130928</v>
      </c>
      <c r="T13" s="144">
        <v>151840</v>
      </c>
      <c r="U13" s="144">
        <v>156096</v>
      </c>
      <c r="V13" s="144">
        <v>171040</v>
      </c>
      <c r="W13" s="144">
        <v>168544</v>
      </c>
      <c r="X13" s="144">
        <v>176544</v>
      </c>
      <c r="Y13" s="144">
        <v>163024</v>
      </c>
      <c r="Z13" s="144">
        <v>155056</v>
      </c>
      <c r="AA13" s="144">
        <v>157696</v>
      </c>
      <c r="AB13" s="144">
        <v>163312</v>
      </c>
      <c r="AC13" s="144">
        <v>173344</v>
      </c>
      <c r="AD13" s="145">
        <v>157536</v>
      </c>
      <c r="AE13" s="3" t="str">
        <f t="shared" si="19"/>
        <v/>
      </c>
      <c r="AF13" s="3" t="str">
        <f t="shared" si="20"/>
        <v>Invermere TSA</v>
      </c>
      <c r="AG13" s="93">
        <f t="shared" si="0"/>
        <v>38592</v>
      </c>
      <c r="AH13" s="93">
        <f t="shared" si="12"/>
        <v>54176</v>
      </c>
      <c r="AI13" s="93">
        <f t="shared" si="2"/>
        <v>23680</v>
      </c>
      <c r="AJ13" s="93">
        <f t="shared" si="13"/>
        <v>43600</v>
      </c>
      <c r="AK13" s="93">
        <f t="shared" si="4"/>
        <v>67696</v>
      </c>
      <c r="AL13" s="93">
        <f t="shared" si="14"/>
        <v>145952</v>
      </c>
      <c r="AM13" s="93">
        <f t="shared" si="6"/>
        <v>216240</v>
      </c>
      <c r="AN13" s="93">
        <f t="shared" si="15"/>
        <v>266944</v>
      </c>
      <c r="AO13" s="93">
        <f t="shared" si="8"/>
        <v>220384</v>
      </c>
      <c r="AP13" s="93">
        <f t="shared" si="16"/>
        <v>303456</v>
      </c>
      <c r="AQ13" s="93">
        <f t="shared" si="10"/>
        <v>220192</v>
      </c>
      <c r="AR13" s="93">
        <f t="shared" si="17"/>
        <v>220624</v>
      </c>
      <c r="AS13" s="93">
        <f t="shared" si="17"/>
        <v>76384</v>
      </c>
      <c r="AT13" s="93">
        <f t="shared" si="21"/>
        <v>95056</v>
      </c>
      <c r="AU13" s="93">
        <f t="shared" si="18"/>
        <v>130928</v>
      </c>
      <c r="AV13" s="93">
        <f t="shared" si="18"/>
        <v>151840</v>
      </c>
      <c r="AW13" s="93">
        <f t="shared" si="18"/>
        <v>156096</v>
      </c>
      <c r="AX13" s="93">
        <f t="shared" si="18"/>
        <v>171040</v>
      </c>
      <c r="AY13" s="93">
        <f t="shared" si="18"/>
        <v>168544</v>
      </c>
      <c r="AZ13" s="93">
        <f t="shared" si="18"/>
        <v>176544</v>
      </c>
      <c r="BA13" s="93">
        <f t="shared" si="18"/>
        <v>163024</v>
      </c>
      <c r="BB13" s="93">
        <f t="shared" si="18"/>
        <v>155056</v>
      </c>
      <c r="BC13" s="93">
        <f t="shared" si="18"/>
        <v>157696</v>
      </c>
      <c r="BD13" s="93">
        <f t="shared" si="18"/>
        <v>163312</v>
      </c>
      <c r="BE13" s="93">
        <f t="shared" si="18"/>
        <v>173344</v>
      </c>
      <c r="BF13" s="93">
        <f t="shared" si="18"/>
        <v>157536</v>
      </c>
      <c r="BG13" s="103">
        <f t="shared" si="22"/>
        <v>303456</v>
      </c>
    </row>
    <row r="14" spans="1:59">
      <c r="A14" s="90"/>
      <c r="B14" s="173" t="s">
        <v>124</v>
      </c>
      <c r="C14" s="174">
        <v>206976</v>
      </c>
      <c r="D14" s="144">
        <v>116048</v>
      </c>
      <c r="E14" s="144">
        <v>272048</v>
      </c>
      <c r="F14" s="144">
        <v>471936</v>
      </c>
      <c r="G14" s="144">
        <v>833680</v>
      </c>
      <c r="H14" s="144">
        <v>2713200</v>
      </c>
      <c r="I14" s="144">
        <v>6207504</v>
      </c>
      <c r="J14" s="144">
        <v>8805024</v>
      </c>
      <c r="K14" s="144">
        <v>6753392</v>
      </c>
      <c r="L14" s="144">
        <v>2001808</v>
      </c>
      <c r="M14" s="144">
        <v>393312</v>
      </c>
      <c r="N14" s="144">
        <v>68032</v>
      </c>
      <c r="O14" s="145">
        <v>5440</v>
      </c>
      <c r="P14" s="90"/>
      <c r="Q14" s="173" t="s">
        <v>124</v>
      </c>
      <c r="R14" s="174">
        <v>17792</v>
      </c>
      <c r="S14" s="144">
        <v>24784</v>
      </c>
      <c r="T14" s="144">
        <v>44784</v>
      </c>
      <c r="U14" s="144">
        <v>52976</v>
      </c>
      <c r="V14" s="144">
        <v>59360</v>
      </c>
      <c r="W14" s="144">
        <v>76592</v>
      </c>
      <c r="X14" s="144">
        <v>92656</v>
      </c>
      <c r="Y14" s="144">
        <v>109728</v>
      </c>
      <c r="Z14" s="144">
        <v>130592</v>
      </c>
      <c r="AA14" s="144">
        <v>168096</v>
      </c>
      <c r="AB14" s="144">
        <v>171280</v>
      </c>
      <c r="AC14" s="144">
        <v>176368</v>
      </c>
      <c r="AD14" s="145">
        <v>160336</v>
      </c>
      <c r="AE14" s="3" t="str">
        <f t="shared" si="19"/>
        <v/>
      </c>
      <c r="AF14" s="3" t="str">
        <f t="shared" si="20"/>
        <v>Kamloops TSA</v>
      </c>
      <c r="AG14" s="93">
        <f t="shared" si="0"/>
        <v>206976</v>
      </c>
      <c r="AH14" s="93">
        <f t="shared" si="12"/>
        <v>116048</v>
      </c>
      <c r="AI14" s="93">
        <f t="shared" si="2"/>
        <v>272048</v>
      </c>
      <c r="AJ14" s="93">
        <f t="shared" si="13"/>
        <v>471936</v>
      </c>
      <c r="AK14" s="93">
        <f t="shared" si="4"/>
        <v>833680</v>
      </c>
      <c r="AL14" s="93">
        <f t="shared" si="14"/>
        <v>2713200</v>
      </c>
      <c r="AM14" s="93">
        <f t="shared" si="6"/>
        <v>6207504</v>
      </c>
      <c r="AN14" s="93">
        <f t="shared" si="15"/>
        <v>8805024</v>
      </c>
      <c r="AO14" s="93">
        <f t="shared" si="8"/>
        <v>6753392</v>
      </c>
      <c r="AP14" s="93">
        <f t="shared" si="16"/>
        <v>2001808</v>
      </c>
      <c r="AQ14" s="93">
        <f t="shared" si="10"/>
        <v>393312</v>
      </c>
      <c r="AR14" s="93">
        <f t="shared" si="17"/>
        <v>68032</v>
      </c>
      <c r="AS14" s="93">
        <f t="shared" si="17"/>
        <v>5440</v>
      </c>
      <c r="AT14" s="93">
        <f t="shared" si="21"/>
        <v>17792</v>
      </c>
      <c r="AU14" s="93">
        <f t="shared" si="18"/>
        <v>24784</v>
      </c>
      <c r="AV14" s="93">
        <f t="shared" si="18"/>
        <v>44784</v>
      </c>
      <c r="AW14" s="93">
        <f t="shared" si="18"/>
        <v>52976</v>
      </c>
      <c r="AX14" s="93">
        <f t="shared" si="18"/>
        <v>59360</v>
      </c>
      <c r="AY14" s="93">
        <f t="shared" si="18"/>
        <v>76592</v>
      </c>
      <c r="AZ14" s="93">
        <f t="shared" si="18"/>
        <v>92656</v>
      </c>
      <c r="BA14" s="93">
        <f t="shared" si="18"/>
        <v>109728</v>
      </c>
      <c r="BB14" s="93">
        <f t="shared" si="18"/>
        <v>130592</v>
      </c>
      <c r="BC14" s="93">
        <f t="shared" si="18"/>
        <v>168096</v>
      </c>
      <c r="BD14" s="93">
        <f t="shared" si="18"/>
        <v>171280</v>
      </c>
      <c r="BE14" s="93">
        <f t="shared" si="18"/>
        <v>176368</v>
      </c>
      <c r="BF14" s="93">
        <f t="shared" si="18"/>
        <v>160336</v>
      </c>
      <c r="BG14" s="103">
        <f t="shared" si="22"/>
        <v>8805024</v>
      </c>
    </row>
    <row r="15" spans="1:59">
      <c r="A15" s="90"/>
      <c r="B15" s="173" t="s">
        <v>125</v>
      </c>
      <c r="C15" s="174">
        <v>10240</v>
      </c>
      <c r="D15" s="144">
        <v>14720</v>
      </c>
      <c r="E15" s="144">
        <v>36176</v>
      </c>
      <c r="F15" s="144">
        <v>51184</v>
      </c>
      <c r="G15" s="144">
        <v>77264</v>
      </c>
      <c r="H15" s="144">
        <v>162304</v>
      </c>
      <c r="I15" s="144">
        <v>301120</v>
      </c>
      <c r="J15" s="144">
        <v>462992</v>
      </c>
      <c r="K15" s="144">
        <v>286384</v>
      </c>
      <c r="L15" s="144">
        <v>475632</v>
      </c>
      <c r="M15" s="144">
        <v>247200</v>
      </c>
      <c r="N15" s="144">
        <v>160000</v>
      </c>
      <c r="O15" s="145">
        <v>46960</v>
      </c>
      <c r="P15" s="90"/>
      <c r="Q15" s="173" t="s">
        <v>125</v>
      </c>
      <c r="R15" s="174">
        <v>67872</v>
      </c>
      <c r="S15" s="144">
        <v>73392</v>
      </c>
      <c r="T15" s="144">
        <v>85680</v>
      </c>
      <c r="U15" s="144">
        <v>94768</v>
      </c>
      <c r="V15" s="144">
        <v>107792</v>
      </c>
      <c r="W15" s="144">
        <v>124560</v>
      </c>
      <c r="X15" s="144">
        <v>133152</v>
      </c>
      <c r="Y15" s="144">
        <v>134192</v>
      </c>
      <c r="Z15" s="144">
        <v>164688</v>
      </c>
      <c r="AA15" s="144">
        <v>144160</v>
      </c>
      <c r="AB15" s="144">
        <v>143648</v>
      </c>
      <c r="AC15" s="144">
        <v>159840</v>
      </c>
      <c r="AD15" s="145">
        <v>149504</v>
      </c>
      <c r="AE15" s="3" t="str">
        <f t="shared" si="19"/>
        <v/>
      </c>
      <c r="AF15" s="3" t="str">
        <f t="shared" si="20"/>
        <v>Kootenay Lake TSA</v>
      </c>
      <c r="AG15" s="93">
        <f t="shared" si="0"/>
        <v>10240</v>
      </c>
      <c r="AH15" s="93">
        <f t="shared" si="12"/>
        <v>14720</v>
      </c>
      <c r="AI15" s="93">
        <f t="shared" si="2"/>
        <v>36176</v>
      </c>
      <c r="AJ15" s="93">
        <f t="shared" si="13"/>
        <v>51184</v>
      </c>
      <c r="AK15" s="93">
        <f t="shared" si="4"/>
        <v>77264</v>
      </c>
      <c r="AL15" s="93">
        <f t="shared" si="14"/>
        <v>162304</v>
      </c>
      <c r="AM15" s="93">
        <f t="shared" si="6"/>
        <v>301120</v>
      </c>
      <c r="AN15" s="93">
        <f t="shared" si="15"/>
        <v>462992</v>
      </c>
      <c r="AO15" s="93">
        <f t="shared" si="8"/>
        <v>286384</v>
      </c>
      <c r="AP15" s="93">
        <f t="shared" si="16"/>
        <v>475632</v>
      </c>
      <c r="AQ15" s="93">
        <f t="shared" si="10"/>
        <v>247200</v>
      </c>
      <c r="AR15" s="93">
        <f t="shared" si="17"/>
        <v>160000</v>
      </c>
      <c r="AS15" s="93">
        <f t="shared" si="17"/>
        <v>46960</v>
      </c>
      <c r="AT15" s="93">
        <f t="shared" si="21"/>
        <v>67872</v>
      </c>
      <c r="AU15" s="93">
        <f t="shared" si="18"/>
        <v>73392</v>
      </c>
      <c r="AV15" s="93">
        <f t="shared" si="18"/>
        <v>85680</v>
      </c>
      <c r="AW15" s="93">
        <f t="shared" si="18"/>
        <v>94768</v>
      </c>
      <c r="AX15" s="93">
        <f t="shared" si="18"/>
        <v>107792</v>
      </c>
      <c r="AY15" s="93">
        <f t="shared" si="18"/>
        <v>124560</v>
      </c>
      <c r="AZ15" s="93">
        <f t="shared" si="18"/>
        <v>133152</v>
      </c>
      <c r="BA15" s="93">
        <f t="shared" si="18"/>
        <v>134192</v>
      </c>
      <c r="BB15" s="93">
        <f t="shared" si="18"/>
        <v>164688</v>
      </c>
      <c r="BC15" s="93">
        <f t="shared" si="18"/>
        <v>144160</v>
      </c>
      <c r="BD15" s="93">
        <f t="shared" si="18"/>
        <v>143648</v>
      </c>
      <c r="BE15" s="93">
        <f t="shared" si="18"/>
        <v>159840</v>
      </c>
      <c r="BF15" s="93">
        <f t="shared" si="18"/>
        <v>149504</v>
      </c>
      <c r="BG15" s="103">
        <f t="shared" si="22"/>
        <v>475632</v>
      </c>
    </row>
    <row r="16" spans="1:59">
      <c r="A16" s="90"/>
      <c r="B16" s="173" t="s">
        <v>126</v>
      </c>
      <c r="C16" s="174">
        <v>83440</v>
      </c>
      <c r="D16" s="144">
        <v>391728</v>
      </c>
      <c r="E16" s="144">
        <v>2491968</v>
      </c>
      <c r="F16" s="144">
        <v>5867440</v>
      </c>
      <c r="G16" s="144">
        <v>6113168</v>
      </c>
      <c r="H16" s="144">
        <v>4327136</v>
      </c>
      <c r="I16" s="144">
        <v>14991504</v>
      </c>
      <c r="J16" s="144">
        <v>9756064</v>
      </c>
      <c r="K16" s="144">
        <v>6427984</v>
      </c>
      <c r="L16" s="144">
        <v>2727600</v>
      </c>
      <c r="M16" s="144">
        <v>637008</v>
      </c>
      <c r="N16" s="144">
        <v>123792</v>
      </c>
      <c r="O16" s="145">
        <v>41152</v>
      </c>
      <c r="P16" s="90"/>
      <c r="Q16" s="173" t="s">
        <v>126</v>
      </c>
      <c r="R16" s="174">
        <v>26000</v>
      </c>
      <c r="S16" s="144">
        <v>23152</v>
      </c>
      <c r="T16" s="144">
        <v>25024</v>
      </c>
      <c r="U16" s="144">
        <v>23440</v>
      </c>
      <c r="V16" s="144">
        <v>16384</v>
      </c>
      <c r="W16" s="144">
        <v>16720</v>
      </c>
      <c r="X16" s="144">
        <v>10160</v>
      </c>
      <c r="Y16" s="144">
        <v>8112</v>
      </c>
      <c r="Z16" s="144">
        <v>6128</v>
      </c>
      <c r="AA16" s="144">
        <v>4992</v>
      </c>
      <c r="AB16" s="144">
        <v>6368</v>
      </c>
      <c r="AC16" s="144">
        <v>4832</v>
      </c>
      <c r="AD16" s="145">
        <v>3632</v>
      </c>
      <c r="AE16" s="3" t="str">
        <f t="shared" si="19"/>
        <v/>
      </c>
      <c r="AF16" s="3" t="str">
        <f t="shared" si="20"/>
        <v>Lakes TSA</v>
      </c>
      <c r="AG16" s="93">
        <f t="shared" si="0"/>
        <v>83440</v>
      </c>
      <c r="AH16" s="93">
        <f t="shared" si="12"/>
        <v>391728</v>
      </c>
      <c r="AI16" s="93">
        <f t="shared" si="2"/>
        <v>2491968</v>
      </c>
      <c r="AJ16" s="93">
        <f t="shared" si="13"/>
        <v>5867440</v>
      </c>
      <c r="AK16" s="93">
        <f t="shared" si="4"/>
        <v>6113168</v>
      </c>
      <c r="AL16" s="93">
        <f t="shared" si="14"/>
        <v>4327136</v>
      </c>
      <c r="AM16" s="93">
        <f t="shared" si="6"/>
        <v>14991504</v>
      </c>
      <c r="AN16" s="93">
        <f t="shared" si="15"/>
        <v>9756064</v>
      </c>
      <c r="AO16" s="93">
        <f t="shared" si="8"/>
        <v>6427984</v>
      </c>
      <c r="AP16" s="93">
        <f t="shared" si="16"/>
        <v>2727600</v>
      </c>
      <c r="AQ16" s="93">
        <f t="shared" si="10"/>
        <v>637008</v>
      </c>
      <c r="AR16" s="93">
        <f t="shared" si="17"/>
        <v>123792</v>
      </c>
      <c r="AS16" s="93">
        <f t="shared" si="17"/>
        <v>41152</v>
      </c>
      <c r="AT16" s="93">
        <f t="shared" si="21"/>
        <v>26000</v>
      </c>
      <c r="AU16" s="93">
        <f t="shared" si="18"/>
        <v>23152</v>
      </c>
      <c r="AV16" s="93">
        <f t="shared" si="18"/>
        <v>25024</v>
      </c>
      <c r="AW16" s="93">
        <f t="shared" si="18"/>
        <v>23440</v>
      </c>
      <c r="AX16" s="93">
        <f t="shared" si="18"/>
        <v>16384</v>
      </c>
      <c r="AY16" s="93">
        <f t="shared" si="18"/>
        <v>16720</v>
      </c>
      <c r="AZ16" s="93">
        <f t="shared" si="18"/>
        <v>10160</v>
      </c>
      <c r="BA16" s="93">
        <f t="shared" si="18"/>
        <v>8112</v>
      </c>
      <c r="BB16" s="93">
        <f t="shared" si="18"/>
        <v>6128</v>
      </c>
      <c r="BC16" s="93">
        <f t="shared" si="18"/>
        <v>4992</v>
      </c>
      <c r="BD16" s="93">
        <f t="shared" si="18"/>
        <v>6368</v>
      </c>
      <c r="BE16" s="93">
        <f t="shared" si="18"/>
        <v>4832</v>
      </c>
      <c r="BF16" s="93">
        <f t="shared" si="18"/>
        <v>3632</v>
      </c>
      <c r="BG16" s="103">
        <f t="shared" si="22"/>
        <v>14991504</v>
      </c>
    </row>
    <row r="17" spans="1:59">
      <c r="A17" s="90"/>
      <c r="B17" s="173" t="s">
        <v>127</v>
      </c>
      <c r="C17" s="174">
        <v>16496</v>
      </c>
      <c r="D17" s="144">
        <v>14752</v>
      </c>
      <c r="E17" s="144">
        <v>29824</v>
      </c>
      <c r="F17" s="144">
        <v>45584</v>
      </c>
      <c r="G17" s="144">
        <v>52800</v>
      </c>
      <c r="H17" s="144">
        <v>104848</v>
      </c>
      <c r="I17" s="144">
        <v>398480</v>
      </c>
      <c r="J17" s="144">
        <v>874640</v>
      </c>
      <c r="K17" s="144">
        <v>1251280</v>
      </c>
      <c r="L17" s="144">
        <v>1071968</v>
      </c>
      <c r="M17" s="144">
        <v>763328</v>
      </c>
      <c r="N17" s="144">
        <v>298608</v>
      </c>
      <c r="O17" s="145">
        <v>105296</v>
      </c>
      <c r="P17" s="90"/>
      <c r="Q17" s="173" t="s">
        <v>127</v>
      </c>
      <c r="R17" s="174">
        <v>88368</v>
      </c>
      <c r="S17" s="144">
        <v>84976</v>
      </c>
      <c r="T17" s="144">
        <v>89472</v>
      </c>
      <c r="U17" s="144">
        <v>110400</v>
      </c>
      <c r="V17" s="144">
        <v>103568</v>
      </c>
      <c r="W17" s="144">
        <v>115936</v>
      </c>
      <c r="X17" s="144">
        <v>110320</v>
      </c>
      <c r="Y17" s="144">
        <v>116096</v>
      </c>
      <c r="Z17" s="144">
        <v>129760</v>
      </c>
      <c r="AA17" s="144">
        <v>116464</v>
      </c>
      <c r="AB17" s="144">
        <v>100320</v>
      </c>
      <c r="AC17" s="144">
        <v>86992</v>
      </c>
      <c r="AD17" s="145">
        <v>79248</v>
      </c>
      <c r="AE17" s="3" t="str">
        <f t="shared" si="19"/>
        <v/>
      </c>
      <c r="AF17" s="3" t="str">
        <f t="shared" si="20"/>
        <v>Lillooet TSA</v>
      </c>
      <c r="AG17" s="93">
        <f t="shared" si="0"/>
        <v>16496</v>
      </c>
      <c r="AH17" s="93">
        <f t="shared" si="12"/>
        <v>14752</v>
      </c>
      <c r="AI17" s="93">
        <f t="shared" si="2"/>
        <v>29824</v>
      </c>
      <c r="AJ17" s="93">
        <f t="shared" si="13"/>
        <v>45584</v>
      </c>
      <c r="AK17" s="93">
        <f t="shared" si="4"/>
        <v>52800</v>
      </c>
      <c r="AL17" s="93">
        <f t="shared" si="14"/>
        <v>104848</v>
      </c>
      <c r="AM17" s="93">
        <f t="shared" si="6"/>
        <v>398480</v>
      </c>
      <c r="AN17" s="93">
        <f t="shared" si="15"/>
        <v>874640</v>
      </c>
      <c r="AO17" s="93">
        <f t="shared" si="8"/>
        <v>1251280</v>
      </c>
      <c r="AP17" s="93">
        <f t="shared" si="16"/>
        <v>1071968</v>
      </c>
      <c r="AQ17" s="93">
        <f t="shared" si="10"/>
        <v>763328</v>
      </c>
      <c r="AR17" s="93">
        <f t="shared" si="17"/>
        <v>298608</v>
      </c>
      <c r="AS17" s="93">
        <f t="shared" si="17"/>
        <v>105296</v>
      </c>
      <c r="AT17" s="93">
        <f t="shared" si="21"/>
        <v>88368</v>
      </c>
      <c r="AU17" s="93">
        <f t="shared" si="18"/>
        <v>84976</v>
      </c>
      <c r="AV17" s="93">
        <f t="shared" si="18"/>
        <v>89472</v>
      </c>
      <c r="AW17" s="93">
        <f t="shared" si="18"/>
        <v>110400</v>
      </c>
      <c r="AX17" s="93">
        <f t="shared" si="18"/>
        <v>103568</v>
      </c>
      <c r="AY17" s="93">
        <f t="shared" si="18"/>
        <v>115936</v>
      </c>
      <c r="AZ17" s="93">
        <f t="shared" si="18"/>
        <v>110320</v>
      </c>
      <c r="BA17" s="93">
        <f t="shared" si="18"/>
        <v>116096</v>
      </c>
      <c r="BB17" s="93">
        <f t="shared" si="18"/>
        <v>129760</v>
      </c>
      <c r="BC17" s="93">
        <f t="shared" si="18"/>
        <v>116464</v>
      </c>
      <c r="BD17" s="93">
        <f t="shared" si="18"/>
        <v>100320</v>
      </c>
      <c r="BE17" s="93">
        <f t="shared" si="18"/>
        <v>86992</v>
      </c>
      <c r="BF17" s="93">
        <f t="shared" si="18"/>
        <v>79248</v>
      </c>
      <c r="BG17" s="103">
        <f t="shared" si="22"/>
        <v>1251280</v>
      </c>
    </row>
    <row r="18" spans="1:59">
      <c r="A18" s="90"/>
      <c r="B18" s="173" t="s">
        <v>128</v>
      </c>
      <c r="C18" s="174">
        <v>75632</v>
      </c>
      <c r="D18" s="144">
        <v>144784</v>
      </c>
      <c r="E18" s="144">
        <v>31696</v>
      </c>
      <c r="F18" s="144">
        <v>69088</v>
      </c>
      <c r="G18" s="144">
        <v>218160</v>
      </c>
      <c r="H18" s="144">
        <v>139520</v>
      </c>
      <c r="I18" s="144">
        <v>611792</v>
      </c>
      <c r="J18" s="144">
        <v>2089200</v>
      </c>
      <c r="K18" s="144">
        <v>6435856</v>
      </c>
      <c r="L18" s="144">
        <v>9132976</v>
      </c>
      <c r="M18" s="144">
        <v>21203376</v>
      </c>
      <c r="N18" s="144">
        <v>17931088</v>
      </c>
      <c r="O18" s="145">
        <v>6802608</v>
      </c>
      <c r="P18" s="90"/>
      <c r="Q18" s="173" t="s">
        <v>128</v>
      </c>
      <c r="R18" s="174">
        <v>5483200</v>
      </c>
      <c r="S18" s="144">
        <v>3504208</v>
      </c>
      <c r="T18" s="144">
        <v>2032752</v>
      </c>
      <c r="U18" s="144">
        <v>1203184</v>
      </c>
      <c r="V18" s="144">
        <v>640432</v>
      </c>
      <c r="W18" s="144">
        <v>379472</v>
      </c>
      <c r="X18" s="144">
        <v>271616</v>
      </c>
      <c r="Y18" s="144">
        <v>171904</v>
      </c>
      <c r="Z18" s="144">
        <v>123456</v>
      </c>
      <c r="AA18" s="144">
        <v>96208</v>
      </c>
      <c r="AB18" s="144">
        <v>68400</v>
      </c>
      <c r="AC18" s="144">
        <v>64976</v>
      </c>
      <c r="AD18" s="145">
        <v>64560</v>
      </c>
      <c r="AE18" s="3" t="str">
        <f t="shared" si="19"/>
        <v/>
      </c>
      <c r="AF18" s="3" t="str">
        <f t="shared" si="20"/>
        <v>Mackenzie TSA</v>
      </c>
      <c r="AG18" s="93">
        <f t="shared" si="0"/>
        <v>75632</v>
      </c>
      <c r="AH18" s="93">
        <f t="shared" si="12"/>
        <v>144784</v>
      </c>
      <c r="AI18" s="93">
        <f t="shared" si="2"/>
        <v>31696</v>
      </c>
      <c r="AJ18" s="93">
        <f t="shared" si="13"/>
        <v>69088</v>
      </c>
      <c r="AK18" s="93">
        <f t="shared" si="4"/>
        <v>218160</v>
      </c>
      <c r="AL18" s="93">
        <f t="shared" si="14"/>
        <v>139520</v>
      </c>
      <c r="AM18" s="93">
        <f t="shared" si="6"/>
        <v>611792</v>
      </c>
      <c r="AN18" s="93">
        <f t="shared" si="15"/>
        <v>2089200</v>
      </c>
      <c r="AO18" s="93">
        <f t="shared" si="8"/>
        <v>6435856</v>
      </c>
      <c r="AP18" s="93">
        <f t="shared" si="16"/>
        <v>9132976</v>
      </c>
      <c r="AQ18" s="93">
        <f t="shared" si="10"/>
        <v>21203376</v>
      </c>
      <c r="AR18" s="93">
        <f t="shared" si="17"/>
        <v>17931088</v>
      </c>
      <c r="AS18" s="93">
        <f t="shared" si="17"/>
        <v>6802608</v>
      </c>
      <c r="AT18" s="93">
        <f t="shared" si="21"/>
        <v>5483200</v>
      </c>
      <c r="AU18" s="93">
        <f t="shared" si="18"/>
        <v>3504208</v>
      </c>
      <c r="AV18" s="93">
        <f t="shared" si="18"/>
        <v>2032752</v>
      </c>
      <c r="AW18" s="93">
        <f t="shared" si="18"/>
        <v>1203184</v>
      </c>
      <c r="AX18" s="93">
        <f t="shared" si="18"/>
        <v>640432</v>
      </c>
      <c r="AY18" s="93">
        <f t="shared" si="18"/>
        <v>379472</v>
      </c>
      <c r="AZ18" s="93">
        <f t="shared" si="18"/>
        <v>271616</v>
      </c>
      <c r="BA18" s="93">
        <f t="shared" si="18"/>
        <v>171904</v>
      </c>
      <c r="BB18" s="93">
        <f t="shared" si="18"/>
        <v>123456</v>
      </c>
      <c r="BC18" s="93">
        <f t="shared" si="18"/>
        <v>96208</v>
      </c>
      <c r="BD18" s="93">
        <f t="shared" si="18"/>
        <v>68400</v>
      </c>
      <c r="BE18" s="93">
        <f t="shared" si="18"/>
        <v>64976</v>
      </c>
      <c r="BF18" s="93">
        <f t="shared" si="18"/>
        <v>64560</v>
      </c>
      <c r="BG18" s="103">
        <f t="shared" si="22"/>
        <v>21203376</v>
      </c>
    </row>
    <row r="19" spans="1:59">
      <c r="A19" s="90"/>
      <c r="B19" s="173" t="s">
        <v>129</v>
      </c>
      <c r="C19" s="174">
        <v>264512</v>
      </c>
      <c r="D19" s="144">
        <v>274080</v>
      </c>
      <c r="E19" s="144">
        <v>368720</v>
      </c>
      <c r="F19" s="144">
        <v>301232</v>
      </c>
      <c r="G19" s="144">
        <v>222624</v>
      </c>
      <c r="H19" s="144">
        <v>649568</v>
      </c>
      <c r="I19" s="144">
        <v>1300192</v>
      </c>
      <c r="J19" s="144">
        <v>2415328</v>
      </c>
      <c r="K19" s="144">
        <v>3779712</v>
      </c>
      <c r="L19" s="144">
        <v>3645104</v>
      </c>
      <c r="M19" s="144">
        <v>3379968</v>
      </c>
      <c r="N19" s="144">
        <v>895184</v>
      </c>
      <c r="O19" s="145">
        <v>203872</v>
      </c>
      <c r="P19" s="90"/>
      <c r="Q19" s="173" t="s">
        <v>129</v>
      </c>
      <c r="R19" s="174">
        <v>166192</v>
      </c>
      <c r="S19" s="144">
        <v>146208</v>
      </c>
      <c r="T19" s="144">
        <v>135056</v>
      </c>
      <c r="U19" s="144">
        <v>154064</v>
      </c>
      <c r="V19" s="144">
        <v>151488</v>
      </c>
      <c r="W19" s="144">
        <v>163392</v>
      </c>
      <c r="X19" s="144">
        <v>182032</v>
      </c>
      <c r="Y19" s="144">
        <v>203280</v>
      </c>
      <c r="Z19" s="144">
        <v>221888</v>
      </c>
      <c r="AA19" s="144">
        <v>221152</v>
      </c>
      <c r="AB19" s="144">
        <v>205824</v>
      </c>
      <c r="AC19" s="144">
        <v>191408</v>
      </c>
      <c r="AD19" s="145">
        <v>182144</v>
      </c>
      <c r="AE19" s="3" t="str">
        <f t="shared" si="19"/>
        <v/>
      </c>
      <c r="AF19" s="3" t="str">
        <f t="shared" si="20"/>
        <v>Merritt TSA</v>
      </c>
      <c r="AG19" s="93">
        <f t="shared" si="0"/>
        <v>264512</v>
      </c>
      <c r="AH19" s="93">
        <f t="shared" si="12"/>
        <v>274080</v>
      </c>
      <c r="AI19" s="93">
        <f t="shared" si="2"/>
        <v>368720</v>
      </c>
      <c r="AJ19" s="93">
        <f t="shared" si="13"/>
        <v>301232</v>
      </c>
      <c r="AK19" s="93">
        <f t="shared" si="4"/>
        <v>222624</v>
      </c>
      <c r="AL19" s="93">
        <f t="shared" si="14"/>
        <v>649568</v>
      </c>
      <c r="AM19" s="93">
        <f t="shared" si="6"/>
        <v>1300192</v>
      </c>
      <c r="AN19" s="93">
        <f t="shared" si="15"/>
        <v>2415328</v>
      </c>
      <c r="AO19" s="93">
        <f t="shared" si="8"/>
        <v>3779712</v>
      </c>
      <c r="AP19" s="93">
        <f t="shared" si="16"/>
        <v>3645104</v>
      </c>
      <c r="AQ19" s="93">
        <f t="shared" si="10"/>
        <v>3379968</v>
      </c>
      <c r="AR19" s="93">
        <f t="shared" si="17"/>
        <v>895184</v>
      </c>
      <c r="AS19" s="93">
        <f t="shared" si="17"/>
        <v>203872</v>
      </c>
      <c r="AT19" s="93">
        <f t="shared" si="21"/>
        <v>166192</v>
      </c>
      <c r="AU19" s="93">
        <f t="shared" si="18"/>
        <v>146208</v>
      </c>
      <c r="AV19" s="93">
        <f t="shared" si="18"/>
        <v>135056</v>
      </c>
      <c r="AW19" s="93">
        <f t="shared" si="18"/>
        <v>154064</v>
      </c>
      <c r="AX19" s="93">
        <f t="shared" si="18"/>
        <v>151488</v>
      </c>
      <c r="AY19" s="93">
        <f t="shared" si="18"/>
        <v>163392</v>
      </c>
      <c r="AZ19" s="93">
        <f t="shared" si="18"/>
        <v>182032</v>
      </c>
      <c r="BA19" s="93">
        <f t="shared" si="18"/>
        <v>203280</v>
      </c>
      <c r="BB19" s="93">
        <f t="shared" si="18"/>
        <v>221888</v>
      </c>
      <c r="BC19" s="93">
        <f t="shared" si="18"/>
        <v>221152</v>
      </c>
      <c r="BD19" s="93">
        <f t="shared" si="18"/>
        <v>205824</v>
      </c>
      <c r="BE19" s="93">
        <f t="shared" si="18"/>
        <v>191408</v>
      </c>
      <c r="BF19" s="93">
        <f t="shared" si="18"/>
        <v>182144</v>
      </c>
      <c r="BG19" s="103">
        <f t="shared" si="22"/>
        <v>3779712</v>
      </c>
    </row>
    <row r="20" spans="1:59">
      <c r="A20" s="90"/>
      <c r="B20" s="173" t="s">
        <v>130</v>
      </c>
      <c r="C20" s="174">
        <v>406448</v>
      </c>
      <c r="D20" s="144">
        <v>494320</v>
      </c>
      <c r="E20" s="144">
        <v>934016</v>
      </c>
      <c r="F20" s="144">
        <v>326544</v>
      </c>
      <c r="G20" s="144">
        <v>231008</v>
      </c>
      <c r="H20" s="144">
        <v>456288</v>
      </c>
      <c r="I20" s="144">
        <v>3746400</v>
      </c>
      <c r="J20" s="144">
        <v>6285632</v>
      </c>
      <c r="K20" s="144">
        <v>7125328</v>
      </c>
      <c r="L20" s="144">
        <v>6913872</v>
      </c>
      <c r="M20" s="144">
        <v>2205392</v>
      </c>
      <c r="N20" s="144">
        <v>1368704</v>
      </c>
      <c r="O20" s="145">
        <v>1013200</v>
      </c>
      <c r="P20" s="90"/>
      <c r="Q20" s="173" t="s">
        <v>130</v>
      </c>
      <c r="R20" s="174">
        <v>1276960</v>
      </c>
      <c r="S20" s="144">
        <v>970752</v>
      </c>
      <c r="T20" s="144">
        <v>624016</v>
      </c>
      <c r="U20" s="144">
        <v>396064</v>
      </c>
      <c r="V20" s="144">
        <v>277952</v>
      </c>
      <c r="W20" s="144">
        <v>214064</v>
      </c>
      <c r="X20" s="144">
        <v>134832</v>
      </c>
      <c r="Y20" s="144">
        <v>95488</v>
      </c>
      <c r="Z20" s="144">
        <v>58992</v>
      </c>
      <c r="AA20" s="144">
        <v>35248</v>
      </c>
      <c r="AB20" s="144">
        <v>19584</v>
      </c>
      <c r="AC20" s="144">
        <v>11952</v>
      </c>
      <c r="AD20" s="145">
        <v>7264</v>
      </c>
      <c r="AE20" s="3" t="str">
        <f t="shared" si="19"/>
        <v/>
      </c>
      <c r="AF20" s="3" t="str">
        <f t="shared" si="20"/>
        <v>Morice TSA</v>
      </c>
      <c r="AG20" s="93">
        <f t="shared" si="0"/>
        <v>406448</v>
      </c>
      <c r="AH20" s="93">
        <f t="shared" si="12"/>
        <v>494320</v>
      </c>
      <c r="AI20" s="93">
        <f t="shared" si="2"/>
        <v>934016</v>
      </c>
      <c r="AJ20" s="93">
        <f t="shared" si="13"/>
        <v>326544</v>
      </c>
      <c r="AK20" s="93">
        <f t="shared" si="4"/>
        <v>231008</v>
      </c>
      <c r="AL20" s="93">
        <f t="shared" si="14"/>
        <v>456288</v>
      </c>
      <c r="AM20" s="93">
        <f t="shared" si="6"/>
        <v>3746400</v>
      </c>
      <c r="AN20" s="93">
        <f t="shared" si="15"/>
        <v>6285632</v>
      </c>
      <c r="AO20" s="93">
        <f t="shared" si="8"/>
        <v>7125328</v>
      </c>
      <c r="AP20" s="93">
        <f t="shared" si="16"/>
        <v>6913872</v>
      </c>
      <c r="AQ20" s="93">
        <f t="shared" si="10"/>
        <v>2205392</v>
      </c>
      <c r="AR20" s="93">
        <f t="shared" si="17"/>
        <v>1368704</v>
      </c>
      <c r="AS20" s="93">
        <f t="shared" si="17"/>
        <v>1013200</v>
      </c>
      <c r="AT20" s="93">
        <f t="shared" si="21"/>
        <v>1276960</v>
      </c>
      <c r="AU20" s="93">
        <f t="shared" si="18"/>
        <v>970752</v>
      </c>
      <c r="AV20" s="93">
        <f t="shared" si="18"/>
        <v>624016</v>
      </c>
      <c r="AW20" s="93">
        <f t="shared" si="18"/>
        <v>396064</v>
      </c>
      <c r="AX20" s="93">
        <f t="shared" si="18"/>
        <v>277952</v>
      </c>
      <c r="AY20" s="93">
        <f t="shared" si="18"/>
        <v>214064</v>
      </c>
      <c r="AZ20" s="93">
        <f t="shared" si="18"/>
        <v>134832</v>
      </c>
      <c r="BA20" s="93">
        <f t="shared" si="18"/>
        <v>95488</v>
      </c>
      <c r="BB20" s="93">
        <f t="shared" si="18"/>
        <v>58992</v>
      </c>
      <c r="BC20" s="93">
        <f t="shared" si="18"/>
        <v>35248</v>
      </c>
      <c r="BD20" s="93">
        <f t="shared" si="18"/>
        <v>19584</v>
      </c>
      <c r="BE20" s="93">
        <f t="shared" si="18"/>
        <v>11952</v>
      </c>
      <c r="BF20" s="93">
        <f t="shared" si="18"/>
        <v>7264</v>
      </c>
      <c r="BG20" s="103">
        <f t="shared" si="22"/>
        <v>7125328</v>
      </c>
    </row>
    <row r="21" spans="1:59">
      <c r="A21" s="90"/>
      <c r="B21" s="173" t="s">
        <v>131</v>
      </c>
      <c r="C21" s="174">
        <v>74144</v>
      </c>
      <c r="D21" s="144">
        <v>64944</v>
      </c>
      <c r="E21" s="144">
        <v>160768</v>
      </c>
      <c r="F21" s="144">
        <v>161248</v>
      </c>
      <c r="G21" s="144">
        <v>231824</v>
      </c>
      <c r="H21" s="144">
        <v>616640</v>
      </c>
      <c r="I21" s="144">
        <v>1014192</v>
      </c>
      <c r="J21" s="144">
        <v>1298816</v>
      </c>
      <c r="K21" s="144">
        <v>1625872</v>
      </c>
      <c r="L21" s="144">
        <v>1596288</v>
      </c>
      <c r="M21" s="144">
        <v>1269744</v>
      </c>
      <c r="N21" s="144">
        <v>837840</v>
      </c>
      <c r="O21" s="145">
        <v>472336</v>
      </c>
      <c r="P21" s="90"/>
      <c r="Q21" s="173" t="s">
        <v>131</v>
      </c>
      <c r="R21" s="174">
        <v>428336</v>
      </c>
      <c r="S21" s="144">
        <v>428816</v>
      </c>
      <c r="T21" s="144">
        <v>447792</v>
      </c>
      <c r="U21" s="144">
        <v>440912</v>
      </c>
      <c r="V21" s="144">
        <v>466448</v>
      </c>
      <c r="W21" s="144">
        <v>511392</v>
      </c>
      <c r="X21" s="144">
        <v>526048</v>
      </c>
      <c r="Y21" s="144">
        <v>553632</v>
      </c>
      <c r="Z21" s="144">
        <v>541136</v>
      </c>
      <c r="AA21" s="144">
        <v>548064</v>
      </c>
      <c r="AB21" s="144">
        <v>546544</v>
      </c>
      <c r="AC21" s="144">
        <v>498784</v>
      </c>
      <c r="AD21" s="145">
        <v>485024</v>
      </c>
      <c r="AE21" s="3" t="str">
        <f t="shared" si="19"/>
        <v/>
      </c>
      <c r="AF21" s="3" t="str">
        <f t="shared" si="20"/>
        <v>Okanagan TSA</v>
      </c>
      <c r="AG21" s="93">
        <f t="shared" si="0"/>
        <v>74144</v>
      </c>
      <c r="AH21" s="93">
        <f t="shared" si="12"/>
        <v>64944</v>
      </c>
      <c r="AI21" s="93">
        <f t="shared" si="2"/>
        <v>160768</v>
      </c>
      <c r="AJ21" s="93">
        <f t="shared" si="13"/>
        <v>161248</v>
      </c>
      <c r="AK21" s="93">
        <f t="shared" si="4"/>
        <v>231824</v>
      </c>
      <c r="AL21" s="93">
        <f t="shared" si="14"/>
        <v>616640</v>
      </c>
      <c r="AM21" s="93">
        <f t="shared" si="6"/>
        <v>1014192</v>
      </c>
      <c r="AN21" s="93">
        <f t="shared" si="15"/>
        <v>1298816</v>
      </c>
      <c r="AO21" s="93">
        <f t="shared" si="8"/>
        <v>1625872</v>
      </c>
      <c r="AP21" s="93">
        <f t="shared" si="16"/>
        <v>1596288</v>
      </c>
      <c r="AQ21" s="93">
        <f t="shared" si="10"/>
        <v>1269744</v>
      </c>
      <c r="AR21" s="93">
        <f t="shared" si="17"/>
        <v>837840</v>
      </c>
      <c r="AS21" s="93">
        <f t="shared" si="17"/>
        <v>472336</v>
      </c>
      <c r="AT21" s="93">
        <f t="shared" si="21"/>
        <v>428336</v>
      </c>
      <c r="AU21" s="93">
        <f t="shared" ref="AU21:AU82" si="23">IF(S21&lt;&gt;0,S21,"")</f>
        <v>428816</v>
      </c>
      <c r="AV21" s="93">
        <f t="shared" ref="AV21:AV82" si="24">IF(T21&lt;&gt;0,T21,"")</f>
        <v>447792</v>
      </c>
      <c r="AW21" s="93">
        <f t="shared" ref="AW21:AW82" si="25">IF(U21&lt;&gt;0,U21,"")</f>
        <v>440912</v>
      </c>
      <c r="AX21" s="93">
        <f t="shared" ref="AX21:AX82" si="26">IF(V21&lt;&gt;0,V21,"")</f>
        <v>466448</v>
      </c>
      <c r="AY21" s="93">
        <f t="shared" ref="AY21:AY82" si="27">IF(W21&lt;&gt;0,W21,"")</f>
        <v>511392</v>
      </c>
      <c r="AZ21" s="93">
        <f t="shared" ref="AZ21:AZ82" si="28">IF(X21&lt;&gt;0,X21,"")</f>
        <v>526048</v>
      </c>
      <c r="BA21" s="93">
        <f t="shared" ref="BA21:BA82" si="29">IF(Y21&lt;&gt;0,Y21,"")</f>
        <v>553632</v>
      </c>
      <c r="BB21" s="93">
        <f t="shared" ref="BB21:BB82" si="30">IF(Z21&lt;&gt;0,Z21,"")</f>
        <v>541136</v>
      </c>
      <c r="BC21" s="93">
        <f t="shared" ref="BC21:BC82" si="31">IF(AA21&lt;&gt;0,AA21,"")</f>
        <v>548064</v>
      </c>
      <c r="BD21" s="93">
        <f t="shared" ref="BD21:BD82" si="32">IF(AB21&lt;&gt;0,AB21,"")</f>
        <v>546544</v>
      </c>
      <c r="BE21" s="93">
        <f t="shared" ref="BE21:BE82" si="33">IF(AC21&lt;&gt;0,AC21,"")</f>
        <v>498784</v>
      </c>
      <c r="BF21" s="93">
        <f t="shared" ref="BF21:BF82" si="34">IF(AD21&lt;&gt;0,AD21,"")</f>
        <v>485024</v>
      </c>
      <c r="BG21" s="103">
        <f t="shared" si="22"/>
        <v>1625872</v>
      </c>
    </row>
    <row r="22" spans="1:59">
      <c r="A22" s="90"/>
      <c r="B22" s="173" t="s">
        <v>136</v>
      </c>
      <c r="C22" s="174">
        <v>409072</v>
      </c>
      <c r="D22" s="144">
        <v>576992</v>
      </c>
      <c r="E22" s="144">
        <v>677072</v>
      </c>
      <c r="F22" s="144">
        <v>2844224</v>
      </c>
      <c r="G22" s="144">
        <v>5653648</v>
      </c>
      <c r="H22" s="144">
        <v>7090624</v>
      </c>
      <c r="I22" s="144">
        <v>12693856</v>
      </c>
      <c r="J22" s="144">
        <v>8163264</v>
      </c>
      <c r="K22" s="144">
        <v>8220096</v>
      </c>
      <c r="L22" s="144">
        <v>2446608</v>
      </c>
      <c r="M22" s="144">
        <v>172608</v>
      </c>
      <c r="N22" s="144">
        <v>103488</v>
      </c>
      <c r="O22" s="145">
        <v>15184</v>
      </c>
      <c r="P22" s="90"/>
      <c r="Q22" s="173" t="s">
        <v>136</v>
      </c>
      <c r="R22" s="174">
        <v>17152</v>
      </c>
      <c r="S22" s="144">
        <v>17328</v>
      </c>
      <c r="T22" s="144">
        <v>17824</v>
      </c>
      <c r="U22" s="144">
        <v>13808</v>
      </c>
      <c r="V22" s="144">
        <v>13920</v>
      </c>
      <c r="W22" s="144">
        <v>11984</v>
      </c>
      <c r="X22" s="144">
        <v>14880</v>
      </c>
      <c r="Y22" s="144">
        <v>17376</v>
      </c>
      <c r="Z22" s="144">
        <v>15760</v>
      </c>
      <c r="AA22" s="144">
        <v>19360</v>
      </c>
      <c r="AB22" s="144">
        <v>15984</v>
      </c>
      <c r="AC22" s="144">
        <v>16896</v>
      </c>
      <c r="AD22" s="145">
        <v>17152</v>
      </c>
      <c r="AE22" s="3" t="str">
        <f t="shared" si="19"/>
        <v/>
      </c>
      <c r="AF22" s="3" t="str">
        <f t="shared" si="20"/>
        <v>Prince George Forest District</v>
      </c>
      <c r="AG22" s="93">
        <f t="shared" si="0"/>
        <v>409072</v>
      </c>
      <c r="AH22" s="93">
        <f t="shared" si="12"/>
        <v>576992</v>
      </c>
      <c r="AI22" s="93">
        <f t="shared" si="2"/>
        <v>677072</v>
      </c>
      <c r="AJ22" s="93">
        <f t="shared" si="13"/>
        <v>2844224</v>
      </c>
      <c r="AK22" s="93">
        <f t="shared" si="4"/>
        <v>5653648</v>
      </c>
      <c r="AL22" s="93">
        <f t="shared" si="14"/>
        <v>7090624</v>
      </c>
      <c r="AM22" s="93">
        <f t="shared" si="6"/>
        <v>12693856</v>
      </c>
      <c r="AN22" s="93">
        <f t="shared" si="15"/>
        <v>8163264</v>
      </c>
      <c r="AO22" s="93">
        <f t="shared" si="8"/>
        <v>8220096</v>
      </c>
      <c r="AP22" s="93">
        <f t="shared" si="16"/>
        <v>2446608</v>
      </c>
      <c r="AQ22" s="93">
        <f t="shared" si="10"/>
        <v>172608</v>
      </c>
      <c r="AR22" s="93">
        <f t="shared" si="17"/>
        <v>103488</v>
      </c>
      <c r="AS22" s="93">
        <f t="shared" si="17"/>
        <v>15184</v>
      </c>
      <c r="AT22" s="93">
        <f t="shared" si="21"/>
        <v>17152</v>
      </c>
      <c r="AU22" s="93">
        <f t="shared" si="23"/>
        <v>17328</v>
      </c>
      <c r="AV22" s="93">
        <f t="shared" si="24"/>
        <v>17824</v>
      </c>
      <c r="AW22" s="93">
        <f t="shared" si="25"/>
        <v>13808</v>
      </c>
      <c r="AX22" s="93">
        <f t="shared" si="26"/>
        <v>13920</v>
      </c>
      <c r="AY22" s="93">
        <f t="shared" si="27"/>
        <v>11984</v>
      </c>
      <c r="AZ22" s="93">
        <f t="shared" si="28"/>
        <v>14880</v>
      </c>
      <c r="BA22" s="93">
        <f t="shared" si="29"/>
        <v>17376</v>
      </c>
      <c r="BB22" s="93">
        <f t="shared" si="30"/>
        <v>15760</v>
      </c>
      <c r="BC22" s="93">
        <f t="shared" si="31"/>
        <v>19360</v>
      </c>
      <c r="BD22" s="93">
        <f t="shared" si="32"/>
        <v>15984</v>
      </c>
      <c r="BE22" s="93">
        <f t="shared" si="33"/>
        <v>16896</v>
      </c>
      <c r="BF22" s="93">
        <f t="shared" si="34"/>
        <v>17152</v>
      </c>
      <c r="BG22" s="103">
        <f t="shared" si="22"/>
        <v>12693856</v>
      </c>
    </row>
    <row r="23" spans="1:59">
      <c r="A23" s="90"/>
      <c r="B23" s="173" t="s">
        <v>132</v>
      </c>
      <c r="C23" s="174">
        <v>1058080</v>
      </c>
      <c r="D23" s="144">
        <v>1477216</v>
      </c>
      <c r="E23" s="144">
        <v>2851568</v>
      </c>
      <c r="F23" s="144">
        <v>6265632</v>
      </c>
      <c r="G23" s="144">
        <v>14472992</v>
      </c>
      <c r="H23" s="144">
        <v>21886768</v>
      </c>
      <c r="I23" s="144">
        <v>23784800</v>
      </c>
      <c r="J23" s="144">
        <v>11795584</v>
      </c>
      <c r="K23" s="144">
        <v>5059104</v>
      </c>
      <c r="L23" s="144">
        <v>896432</v>
      </c>
      <c r="M23" s="144">
        <v>126368</v>
      </c>
      <c r="N23" s="144">
        <v>2192</v>
      </c>
      <c r="O23" s="145">
        <v>416</v>
      </c>
      <c r="P23" s="90"/>
      <c r="Q23" s="173" t="s">
        <v>132</v>
      </c>
      <c r="R23" s="174">
        <v>384</v>
      </c>
      <c r="S23" s="144">
        <v>448</v>
      </c>
      <c r="T23" s="144">
        <v>544</v>
      </c>
      <c r="U23" s="144">
        <v>480</v>
      </c>
      <c r="V23" s="144">
        <v>1552</v>
      </c>
      <c r="W23" s="144">
        <v>1168</v>
      </c>
      <c r="X23" s="144">
        <v>2192</v>
      </c>
      <c r="Y23" s="144">
        <v>1872</v>
      </c>
      <c r="Z23" s="144">
        <v>1360</v>
      </c>
      <c r="AA23" s="144">
        <v>656</v>
      </c>
      <c r="AB23" s="144">
        <v>2384</v>
      </c>
      <c r="AC23" s="144">
        <v>2112</v>
      </c>
      <c r="AD23" s="145">
        <v>3008</v>
      </c>
      <c r="AE23" s="3" t="str">
        <f t="shared" si="19"/>
        <v/>
      </c>
      <c r="AF23" s="3" t="str">
        <f t="shared" si="20"/>
        <v>Quesnel TSA</v>
      </c>
      <c r="AG23" s="93">
        <f t="shared" si="0"/>
        <v>1058080</v>
      </c>
      <c r="AH23" s="93">
        <f t="shared" si="12"/>
        <v>1477216</v>
      </c>
      <c r="AI23" s="93">
        <f t="shared" si="2"/>
        <v>2851568</v>
      </c>
      <c r="AJ23" s="93">
        <f t="shared" si="13"/>
        <v>6265632</v>
      </c>
      <c r="AK23" s="93">
        <f t="shared" si="4"/>
        <v>14472992</v>
      </c>
      <c r="AL23" s="93">
        <f t="shared" si="14"/>
        <v>21886768</v>
      </c>
      <c r="AM23" s="93">
        <f t="shared" si="6"/>
        <v>23784800</v>
      </c>
      <c r="AN23" s="93">
        <f t="shared" si="15"/>
        <v>11795584</v>
      </c>
      <c r="AO23" s="93">
        <f t="shared" si="8"/>
        <v>5059104</v>
      </c>
      <c r="AP23" s="93">
        <f t="shared" si="16"/>
        <v>896432</v>
      </c>
      <c r="AQ23" s="93">
        <f t="shared" si="10"/>
        <v>126368</v>
      </c>
      <c r="AR23" s="93">
        <f t="shared" si="17"/>
        <v>2192</v>
      </c>
      <c r="AS23" s="93">
        <f t="shared" si="17"/>
        <v>416</v>
      </c>
      <c r="AT23" s="93">
        <f t="shared" si="21"/>
        <v>384</v>
      </c>
      <c r="AU23" s="93">
        <f t="shared" si="23"/>
        <v>448</v>
      </c>
      <c r="AV23" s="93">
        <f t="shared" si="24"/>
        <v>544</v>
      </c>
      <c r="AW23" s="93">
        <f t="shared" si="25"/>
        <v>480</v>
      </c>
      <c r="AX23" s="93">
        <f t="shared" si="26"/>
        <v>1552</v>
      </c>
      <c r="AY23" s="93">
        <f t="shared" si="27"/>
        <v>1168</v>
      </c>
      <c r="AZ23" s="93">
        <f t="shared" si="28"/>
        <v>2192</v>
      </c>
      <c r="BA23" s="93">
        <f t="shared" si="29"/>
        <v>1872</v>
      </c>
      <c r="BB23" s="93">
        <f t="shared" si="30"/>
        <v>1360</v>
      </c>
      <c r="BC23" s="93">
        <f t="shared" si="31"/>
        <v>656</v>
      </c>
      <c r="BD23" s="93">
        <f t="shared" si="32"/>
        <v>2384</v>
      </c>
      <c r="BE23" s="93">
        <f t="shared" si="33"/>
        <v>2112</v>
      </c>
      <c r="BF23" s="93">
        <f t="shared" si="34"/>
        <v>3008</v>
      </c>
      <c r="BG23" s="103">
        <f t="shared" si="22"/>
        <v>23784800</v>
      </c>
    </row>
    <row r="24" spans="1:59">
      <c r="A24" s="90"/>
      <c r="B24" s="173" t="s">
        <v>133</v>
      </c>
      <c r="C24" s="174">
        <v>26080</v>
      </c>
      <c r="D24" s="144">
        <v>43984</v>
      </c>
      <c r="E24" s="144">
        <v>65904</v>
      </c>
      <c r="F24" s="144">
        <v>63104</v>
      </c>
      <c r="G24" s="144">
        <v>20848</v>
      </c>
      <c r="H24" s="144">
        <v>58336</v>
      </c>
      <c r="I24" s="144">
        <v>139296</v>
      </c>
      <c r="J24" s="144">
        <v>197488</v>
      </c>
      <c r="K24" s="144">
        <v>313584</v>
      </c>
      <c r="L24" s="144">
        <v>416192</v>
      </c>
      <c r="M24" s="144">
        <v>356080</v>
      </c>
      <c r="N24" s="144">
        <v>422304</v>
      </c>
      <c r="O24" s="145">
        <v>397456</v>
      </c>
      <c r="P24" s="90"/>
      <c r="Q24" s="173" t="s">
        <v>133</v>
      </c>
      <c r="R24" s="174">
        <v>294032</v>
      </c>
      <c r="S24" s="144">
        <v>152608</v>
      </c>
      <c r="T24" s="144">
        <v>106448</v>
      </c>
      <c r="U24" s="144">
        <v>60160</v>
      </c>
      <c r="V24" s="144">
        <v>37504</v>
      </c>
      <c r="W24" s="144">
        <v>23888</v>
      </c>
      <c r="X24" s="144">
        <v>13344</v>
      </c>
      <c r="Y24" s="144">
        <v>11616</v>
      </c>
      <c r="Z24" s="144">
        <v>7376</v>
      </c>
      <c r="AA24" s="144">
        <v>4864</v>
      </c>
      <c r="AB24" s="144">
        <v>4512</v>
      </c>
      <c r="AC24" s="144">
        <v>2912</v>
      </c>
      <c r="AD24" s="145">
        <v>5264</v>
      </c>
      <c r="AE24" s="3" t="str">
        <f t="shared" si="19"/>
        <v/>
      </c>
      <c r="AF24" s="3" t="str">
        <f t="shared" si="20"/>
        <v>Robson Valley TSA</v>
      </c>
      <c r="AG24" s="93">
        <f t="shared" si="0"/>
        <v>26080</v>
      </c>
      <c r="AH24" s="93">
        <f t="shared" si="12"/>
        <v>43984</v>
      </c>
      <c r="AI24" s="93">
        <f t="shared" si="2"/>
        <v>65904</v>
      </c>
      <c r="AJ24" s="93">
        <f t="shared" si="13"/>
        <v>63104</v>
      </c>
      <c r="AK24" s="93">
        <f t="shared" si="4"/>
        <v>20848</v>
      </c>
      <c r="AL24" s="93">
        <f t="shared" si="14"/>
        <v>58336</v>
      </c>
      <c r="AM24" s="93">
        <f t="shared" si="6"/>
        <v>139296</v>
      </c>
      <c r="AN24" s="93">
        <f t="shared" si="15"/>
        <v>197488</v>
      </c>
      <c r="AO24" s="93">
        <f t="shared" si="8"/>
        <v>313584</v>
      </c>
      <c r="AP24" s="93">
        <f t="shared" si="16"/>
        <v>416192</v>
      </c>
      <c r="AQ24" s="93">
        <f t="shared" si="10"/>
        <v>356080</v>
      </c>
      <c r="AR24" s="93">
        <f t="shared" si="17"/>
        <v>422304</v>
      </c>
      <c r="AS24" s="93">
        <f t="shared" si="17"/>
        <v>397456</v>
      </c>
      <c r="AT24" s="93">
        <f t="shared" si="21"/>
        <v>294032</v>
      </c>
      <c r="AU24" s="93">
        <f t="shared" si="23"/>
        <v>152608</v>
      </c>
      <c r="AV24" s="93">
        <f t="shared" si="24"/>
        <v>106448</v>
      </c>
      <c r="AW24" s="93">
        <f t="shared" si="25"/>
        <v>60160</v>
      </c>
      <c r="AX24" s="93">
        <f t="shared" si="26"/>
        <v>37504</v>
      </c>
      <c r="AY24" s="93">
        <f t="shared" si="27"/>
        <v>23888</v>
      </c>
      <c r="AZ24" s="93">
        <f t="shared" si="28"/>
        <v>13344</v>
      </c>
      <c r="BA24" s="93">
        <f t="shared" si="29"/>
        <v>11616</v>
      </c>
      <c r="BB24" s="93">
        <f t="shared" si="30"/>
        <v>7376</v>
      </c>
      <c r="BC24" s="93">
        <f t="shared" si="31"/>
        <v>4864</v>
      </c>
      <c r="BD24" s="93">
        <f t="shared" si="32"/>
        <v>4512</v>
      </c>
      <c r="BE24" s="93">
        <f t="shared" si="33"/>
        <v>2912</v>
      </c>
      <c r="BF24" s="93">
        <f t="shared" si="34"/>
        <v>5264</v>
      </c>
      <c r="BG24" s="103">
        <f t="shared" si="22"/>
        <v>422304</v>
      </c>
    </row>
    <row r="25" spans="1:59">
      <c r="A25" s="90"/>
      <c r="B25" s="173" t="s">
        <v>135</v>
      </c>
      <c r="C25" s="174">
        <v>404096</v>
      </c>
      <c r="D25" s="144">
        <v>621856</v>
      </c>
      <c r="E25" s="144">
        <v>1022656</v>
      </c>
      <c r="F25" s="144">
        <v>6232496</v>
      </c>
      <c r="G25" s="144">
        <v>13245280</v>
      </c>
      <c r="H25" s="144">
        <v>12889296</v>
      </c>
      <c r="I25" s="144">
        <v>24568624</v>
      </c>
      <c r="J25" s="144">
        <v>7100416</v>
      </c>
      <c r="K25" s="144">
        <v>3931536</v>
      </c>
      <c r="L25" s="144">
        <v>1111136</v>
      </c>
      <c r="M25" s="144">
        <v>175456</v>
      </c>
      <c r="N25" s="144">
        <v>27712</v>
      </c>
      <c r="O25" s="145">
        <v>1920</v>
      </c>
      <c r="P25" s="90"/>
      <c r="Q25" s="173" t="s">
        <v>135</v>
      </c>
      <c r="R25" s="174">
        <v>1488</v>
      </c>
      <c r="S25" s="144">
        <v>2704</v>
      </c>
      <c r="T25" s="144">
        <v>2016</v>
      </c>
      <c r="U25" s="144">
        <v>1584</v>
      </c>
      <c r="V25" s="144">
        <v>1472</v>
      </c>
      <c r="W25" s="144">
        <v>2096</v>
      </c>
      <c r="X25" s="144">
        <v>1888</v>
      </c>
      <c r="Y25" s="144">
        <v>2288</v>
      </c>
      <c r="Z25" s="144">
        <v>1856</v>
      </c>
      <c r="AA25" s="144">
        <v>1536</v>
      </c>
      <c r="AB25" s="144">
        <v>2096</v>
      </c>
      <c r="AC25" s="144">
        <v>2112</v>
      </c>
      <c r="AD25" s="145">
        <v>2816</v>
      </c>
      <c r="AE25" s="3" t="str">
        <f t="shared" si="19"/>
        <v/>
      </c>
      <c r="AF25" s="3" t="str">
        <f t="shared" si="20"/>
        <v>Vanderhoof Forest District</v>
      </c>
      <c r="AG25" s="93">
        <f t="shared" si="0"/>
        <v>404096</v>
      </c>
      <c r="AH25" s="93">
        <f t="shared" si="12"/>
        <v>621856</v>
      </c>
      <c r="AI25" s="93">
        <f t="shared" si="2"/>
        <v>1022656</v>
      </c>
      <c r="AJ25" s="93">
        <f t="shared" si="13"/>
        <v>6232496</v>
      </c>
      <c r="AK25" s="93">
        <f t="shared" si="4"/>
        <v>13245280</v>
      </c>
      <c r="AL25" s="93">
        <f t="shared" si="14"/>
        <v>12889296</v>
      </c>
      <c r="AM25" s="93">
        <f t="shared" si="6"/>
        <v>24568624</v>
      </c>
      <c r="AN25" s="93">
        <f t="shared" si="15"/>
        <v>7100416</v>
      </c>
      <c r="AO25" s="93">
        <f t="shared" si="8"/>
        <v>3931536</v>
      </c>
      <c r="AP25" s="93">
        <f t="shared" si="16"/>
        <v>1111136</v>
      </c>
      <c r="AQ25" s="93">
        <f t="shared" si="10"/>
        <v>175456</v>
      </c>
      <c r="AR25" s="93">
        <f t="shared" si="17"/>
        <v>27712</v>
      </c>
      <c r="AS25" s="93">
        <f t="shared" si="17"/>
        <v>1920</v>
      </c>
      <c r="AT25" s="93">
        <f t="shared" si="21"/>
        <v>1488</v>
      </c>
      <c r="AU25" s="93">
        <f t="shared" si="23"/>
        <v>2704</v>
      </c>
      <c r="AV25" s="93">
        <f t="shared" si="24"/>
        <v>2016</v>
      </c>
      <c r="AW25" s="93">
        <f t="shared" si="25"/>
        <v>1584</v>
      </c>
      <c r="AX25" s="93">
        <f t="shared" si="26"/>
        <v>1472</v>
      </c>
      <c r="AY25" s="93">
        <f t="shared" si="27"/>
        <v>2096</v>
      </c>
      <c r="AZ25" s="93">
        <f t="shared" si="28"/>
        <v>1888</v>
      </c>
      <c r="BA25" s="93">
        <f t="shared" si="29"/>
        <v>2288</v>
      </c>
      <c r="BB25" s="93">
        <f t="shared" si="30"/>
        <v>1856</v>
      </c>
      <c r="BC25" s="93">
        <f t="shared" si="31"/>
        <v>1536</v>
      </c>
      <c r="BD25" s="93">
        <f t="shared" si="32"/>
        <v>2096</v>
      </c>
      <c r="BE25" s="93">
        <f t="shared" si="33"/>
        <v>2112</v>
      </c>
      <c r="BF25" s="93">
        <f t="shared" si="34"/>
        <v>2816</v>
      </c>
      <c r="BG25" s="103">
        <f t="shared" si="22"/>
        <v>24568624</v>
      </c>
    </row>
    <row r="26" spans="1:59">
      <c r="A26" s="90"/>
      <c r="B26" s="173" t="s">
        <v>134</v>
      </c>
      <c r="C26" s="174">
        <v>458512</v>
      </c>
      <c r="D26" s="144">
        <v>436816</v>
      </c>
      <c r="E26" s="144">
        <v>1072224</v>
      </c>
      <c r="F26" s="144">
        <v>2113568</v>
      </c>
      <c r="G26" s="144">
        <v>5830560</v>
      </c>
      <c r="H26" s="144">
        <v>12179776</v>
      </c>
      <c r="I26" s="144">
        <v>19328880</v>
      </c>
      <c r="J26" s="144">
        <v>20420416</v>
      </c>
      <c r="K26" s="144">
        <v>17602272</v>
      </c>
      <c r="L26" s="144">
        <v>4753856</v>
      </c>
      <c r="M26" s="144">
        <v>1998336</v>
      </c>
      <c r="N26" s="144">
        <v>174416</v>
      </c>
      <c r="O26" s="145">
        <v>40672</v>
      </c>
      <c r="P26" s="90"/>
      <c r="Q26" s="173" t="s">
        <v>134</v>
      </c>
      <c r="R26" s="174">
        <v>24448</v>
      </c>
      <c r="S26" s="144">
        <v>25680</v>
      </c>
      <c r="T26" s="144">
        <v>28784</v>
      </c>
      <c r="U26" s="144">
        <v>33472</v>
      </c>
      <c r="V26" s="144">
        <v>43920</v>
      </c>
      <c r="W26" s="144">
        <v>62544</v>
      </c>
      <c r="X26" s="144">
        <v>82768</v>
      </c>
      <c r="Y26" s="144">
        <v>125232</v>
      </c>
      <c r="Z26" s="144">
        <v>155568</v>
      </c>
      <c r="AA26" s="144">
        <v>184256</v>
      </c>
      <c r="AB26" s="144">
        <v>182304</v>
      </c>
      <c r="AC26" s="144">
        <v>174384</v>
      </c>
      <c r="AD26" s="145">
        <v>181888</v>
      </c>
      <c r="AE26" s="3" t="str">
        <f t="shared" si="19"/>
        <v/>
      </c>
      <c r="AF26" s="3" t="str">
        <f t="shared" si="20"/>
        <v>Williams Lake TSA</v>
      </c>
      <c r="AG26" s="93">
        <f t="shared" si="0"/>
        <v>458512</v>
      </c>
      <c r="AH26" s="93">
        <f t="shared" si="12"/>
        <v>436816</v>
      </c>
      <c r="AI26" s="93">
        <f t="shared" si="2"/>
        <v>1072224</v>
      </c>
      <c r="AJ26" s="93">
        <f t="shared" si="13"/>
        <v>2113568</v>
      </c>
      <c r="AK26" s="93">
        <f t="shared" si="4"/>
        <v>5830560</v>
      </c>
      <c r="AL26" s="93">
        <f t="shared" si="14"/>
        <v>12179776</v>
      </c>
      <c r="AM26" s="93">
        <f t="shared" si="6"/>
        <v>19328880</v>
      </c>
      <c r="AN26" s="93">
        <f t="shared" si="15"/>
        <v>20420416</v>
      </c>
      <c r="AO26" s="93">
        <f t="shared" si="8"/>
        <v>17602272</v>
      </c>
      <c r="AP26" s="93">
        <f t="shared" si="16"/>
        <v>4753856</v>
      </c>
      <c r="AQ26" s="93">
        <f t="shared" si="10"/>
        <v>1998336</v>
      </c>
      <c r="AR26" s="93">
        <f t="shared" si="17"/>
        <v>174416</v>
      </c>
      <c r="AS26" s="93">
        <f t="shared" si="17"/>
        <v>40672</v>
      </c>
      <c r="AT26" s="93">
        <f t="shared" si="21"/>
        <v>24448</v>
      </c>
      <c r="AU26" s="93">
        <f t="shared" si="23"/>
        <v>25680</v>
      </c>
      <c r="AV26" s="93">
        <f t="shared" si="24"/>
        <v>28784</v>
      </c>
      <c r="AW26" s="93">
        <f t="shared" si="25"/>
        <v>33472</v>
      </c>
      <c r="AX26" s="93">
        <f t="shared" si="26"/>
        <v>43920</v>
      </c>
      <c r="AY26" s="93">
        <f t="shared" si="27"/>
        <v>62544</v>
      </c>
      <c r="AZ26" s="93">
        <f t="shared" si="28"/>
        <v>82768</v>
      </c>
      <c r="BA26" s="93">
        <f t="shared" si="29"/>
        <v>125232</v>
      </c>
      <c r="BB26" s="93">
        <f t="shared" si="30"/>
        <v>155568</v>
      </c>
      <c r="BC26" s="93">
        <f t="shared" si="31"/>
        <v>184256</v>
      </c>
      <c r="BD26" s="93">
        <f t="shared" si="32"/>
        <v>182304</v>
      </c>
      <c r="BE26" s="93">
        <f t="shared" si="33"/>
        <v>174384</v>
      </c>
      <c r="BF26" s="93">
        <f t="shared" si="34"/>
        <v>181888</v>
      </c>
      <c r="BG26" s="103">
        <f t="shared" si="22"/>
        <v>20420416</v>
      </c>
    </row>
    <row r="27" spans="1:59">
      <c r="A27" s="165" t="s">
        <v>81</v>
      </c>
      <c r="B27" s="167"/>
      <c r="C27" s="171">
        <v>5054176</v>
      </c>
      <c r="D27" s="172">
        <v>6405936</v>
      </c>
      <c r="E27" s="172">
        <v>11620976</v>
      </c>
      <c r="F27" s="172">
        <v>26646864</v>
      </c>
      <c r="G27" s="172">
        <v>50898896</v>
      </c>
      <c r="H27" s="172">
        <v>71750560</v>
      </c>
      <c r="I27" s="172">
        <v>130210256</v>
      </c>
      <c r="J27" s="172">
        <v>108247520</v>
      </c>
      <c r="K27" s="172">
        <v>95383936</v>
      </c>
      <c r="L27" s="172">
        <v>53903024</v>
      </c>
      <c r="M27" s="172">
        <v>42425040</v>
      </c>
      <c r="N27" s="172">
        <v>32405136</v>
      </c>
      <c r="O27" s="190">
        <v>15802896</v>
      </c>
      <c r="P27" s="165" t="s">
        <v>81</v>
      </c>
      <c r="Q27" s="167"/>
      <c r="R27" s="171">
        <v>14504912</v>
      </c>
      <c r="S27" s="172">
        <v>10279376</v>
      </c>
      <c r="T27" s="172">
        <v>6974352</v>
      </c>
      <c r="U27" s="172">
        <v>5032832</v>
      </c>
      <c r="V27" s="172">
        <v>3864176</v>
      </c>
      <c r="W27" s="172">
        <v>3399008</v>
      </c>
      <c r="X27" s="172">
        <v>3149936</v>
      </c>
      <c r="Y27" s="172">
        <v>3084656</v>
      </c>
      <c r="Z27" s="172">
        <v>3039120</v>
      </c>
      <c r="AA27" s="172">
        <v>2954608</v>
      </c>
      <c r="AB27" s="172">
        <v>2843392</v>
      </c>
      <c r="AC27" s="172">
        <v>2728640</v>
      </c>
      <c r="AD27" s="190">
        <v>2563184</v>
      </c>
      <c r="AE27" s="3" t="str">
        <f t="shared" si="19"/>
        <v>Pine Units Total</v>
      </c>
      <c r="AF27" s="3" t="str">
        <f t="shared" si="20"/>
        <v/>
      </c>
      <c r="AG27" s="93">
        <f t="shared" si="0"/>
        <v>5054176</v>
      </c>
      <c r="AH27" s="93">
        <f t="shared" si="12"/>
        <v>6405936</v>
      </c>
      <c r="AI27" s="93">
        <f t="shared" si="2"/>
        <v>11620976</v>
      </c>
      <c r="AJ27" s="93">
        <f t="shared" si="13"/>
        <v>26646864</v>
      </c>
      <c r="AK27" s="93">
        <f t="shared" si="4"/>
        <v>50898896</v>
      </c>
      <c r="AL27" s="93">
        <f t="shared" si="14"/>
        <v>71750560</v>
      </c>
      <c r="AM27" s="93">
        <f t="shared" si="6"/>
        <v>130210256</v>
      </c>
      <c r="AN27" s="93">
        <f t="shared" si="15"/>
        <v>108247520</v>
      </c>
      <c r="AO27" s="93">
        <f t="shared" si="8"/>
        <v>95383936</v>
      </c>
      <c r="AP27" s="93">
        <f t="shared" si="16"/>
        <v>53903024</v>
      </c>
      <c r="AQ27" s="93">
        <f t="shared" si="10"/>
        <v>42425040</v>
      </c>
      <c r="AR27" s="93">
        <f t="shared" si="17"/>
        <v>32405136</v>
      </c>
      <c r="AS27" s="93">
        <f t="shared" si="17"/>
        <v>15802896</v>
      </c>
      <c r="AT27" s="93">
        <f t="shared" si="21"/>
        <v>14504912</v>
      </c>
      <c r="AU27" s="93">
        <f t="shared" si="23"/>
        <v>10279376</v>
      </c>
      <c r="AV27" s="93">
        <f t="shared" si="24"/>
        <v>6974352</v>
      </c>
      <c r="AW27" s="93">
        <f t="shared" si="25"/>
        <v>5032832</v>
      </c>
      <c r="AX27" s="93">
        <f t="shared" si="26"/>
        <v>3864176</v>
      </c>
      <c r="AY27" s="93">
        <f t="shared" si="27"/>
        <v>3399008</v>
      </c>
      <c r="AZ27" s="93">
        <f t="shared" si="28"/>
        <v>3149936</v>
      </c>
      <c r="BA27" s="93">
        <f t="shared" si="29"/>
        <v>3084656</v>
      </c>
      <c r="BB27" s="93">
        <f t="shared" si="30"/>
        <v>3039120</v>
      </c>
      <c r="BC27" s="93">
        <f t="shared" si="31"/>
        <v>2954608</v>
      </c>
      <c r="BD27" s="93">
        <f t="shared" si="32"/>
        <v>2843392</v>
      </c>
      <c r="BE27" s="93">
        <f t="shared" si="33"/>
        <v>2728640</v>
      </c>
      <c r="BF27" s="93">
        <f t="shared" si="34"/>
        <v>2563184</v>
      </c>
      <c r="BG27" s="103">
        <f t="shared" si="22"/>
        <v>130210256</v>
      </c>
    </row>
    <row r="28" spans="1:59">
      <c r="A28" s="165" t="s">
        <v>215</v>
      </c>
      <c r="B28" s="165" t="s">
        <v>189</v>
      </c>
      <c r="C28" s="171">
        <v>0</v>
      </c>
      <c r="D28" s="172">
        <v>0</v>
      </c>
      <c r="E28" s="172">
        <v>0</v>
      </c>
      <c r="F28" s="172">
        <v>0</v>
      </c>
      <c r="G28" s="172">
        <v>0</v>
      </c>
      <c r="H28" s="172">
        <v>0</v>
      </c>
      <c r="I28" s="172">
        <v>0</v>
      </c>
      <c r="J28" s="172">
        <v>0</v>
      </c>
      <c r="K28" s="172">
        <v>0</v>
      </c>
      <c r="L28" s="172">
        <v>0</v>
      </c>
      <c r="M28" s="172">
        <v>0</v>
      </c>
      <c r="N28" s="172">
        <v>0</v>
      </c>
      <c r="O28" s="190">
        <v>0</v>
      </c>
      <c r="P28" s="165" t="s">
        <v>215</v>
      </c>
      <c r="Q28" s="165" t="s">
        <v>189</v>
      </c>
      <c r="R28" s="171">
        <v>0</v>
      </c>
      <c r="S28" s="172">
        <v>0</v>
      </c>
      <c r="T28" s="172">
        <v>0</v>
      </c>
      <c r="U28" s="172">
        <v>0</v>
      </c>
      <c r="V28" s="172">
        <v>0</v>
      </c>
      <c r="W28" s="172">
        <v>0</v>
      </c>
      <c r="X28" s="172">
        <v>0</v>
      </c>
      <c r="Y28" s="172">
        <v>0</v>
      </c>
      <c r="Z28" s="172">
        <v>0</v>
      </c>
      <c r="AA28" s="172">
        <v>0</v>
      </c>
      <c r="AB28" s="172">
        <v>0</v>
      </c>
      <c r="AC28" s="172">
        <v>0</v>
      </c>
      <c r="AD28" s="190">
        <v>0</v>
      </c>
      <c r="AE28" s="3" t="str">
        <f t="shared" si="19"/>
        <v>Non-pine Units</v>
      </c>
      <c r="AF28" s="3" t="str">
        <f t="shared" si="20"/>
        <v>Arrowsmith TSA</v>
      </c>
      <c r="AG28" s="93" t="str">
        <f t="shared" si="0"/>
        <v/>
      </c>
      <c r="AH28" s="93" t="str">
        <f t="shared" si="12"/>
        <v/>
      </c>
      <c r="AI28" s="93" t="str">
        <f t="shared" si="2"/>
        <v/>
      </c>
      <c r="AJ28" s="93" t="str">
        <f t="shared" si="13"/>
        <v/>
      </c>
      <c r="AK28" s="93" t="str">
        <f t="shared" si="4"/>
        <v/>
      </c>
      <c r="AL28" s="93" t="str">
        <f t="shared" si="14"/>
        <v/>
      </c>
      <c r="AM28" s="93" t="str">
        <f t="shared" si="6"/>
        <v/>
      </c>
      <c r="AN28" s="93" t="str">
        <f t="shared" si="15"/>
        <v/>
      </c>
      <c r="AO28" s="93" t="str">
        <f t="shared" si="8"/>
        <v/>
      </c>
      <c r="AP28" s="93" t="str">
        <f t="shared" si="16"/>
        <v/>
      </c>
      <c r="AQ28" s="93" t="str">
        <f t="shared" si="10"/>
        <v/>
      </c>
      <c r="AR28" s="93" t="str">
        <f t="shared" si="17"/>
        <v/>
      </c>
      <c r="AS28" s="93" t="str">
        <f t="shared" si="17"/>
        <v/>
      </c>
      <c r="AT28" s="93" t="str">
        <f t="shared" si="21"/>
        <v/>
      </c>
      <c r="AU28" s="93" t="str">
        <f t="shared" si="23"/>
        <v/>
      </c>
      <c r="AV28" s="93" t="str">
        <f t="shared" si="24"/>
        <v/>
      </c>
      <c r="AW28" s="93" t="str">
        <f t="shared" si="25"/>
        <v/>
      </c>
      <c r="AX28" s="93" t="str">
        <f t="shared" si="26"/>
        <v/>
      </c>
      <c r="AY28" s="93" t="str">
        <f t="shared" si="27"/>
        <v/>
      </c>
      <c r="AZ28" s="93" t="str">
        <f t="shared" si="28"/>
        <v/>
      </c>
      <c r="BA28" s="93" t="str">
        <f t="shared" si="29"/>
        <v/>
      </c>
      <c r="BB28" s="93" t="str">
        <f t="shared" si="30"/>
        <v/>
      </c>
      <c r="BC28" s="93" t="str">
        <f t="shared" si="31"/>
        <v/>
      </c>
      <c r="BD28" s="93" t="str">
        <f t="shared" si="32"/>
        <v/>
      </c>
      <c r="BE28" s="93" t="str">
        <f t="shared" si="33"/>
        <v/>
      </c>
      <c r="BF28" s="93" t="str">
        <f t="shared" si="34"/>
        <v/>
      </c>
      <c r="BG28" s="103">
        <f t="shared" si="22"/>
        <v>0</v>
      </c>
    </row>
    <row r="29" spans="1:59">
      <c r="A29" s="90"/>
      <c r="B29" s="173" t="s">
        <v>190</v>
      </c>
      <c r="C29" s="174">
        <v>0</v>
      </c>
      <c r="D29" s="144">
        <v>0</v>
      </c>
      <c r="E29" s="144">
        <v>352</v>
      </c>
      <c r="F29" s="144">
        <v>0</v>
      </c>
      <c r="G29" s="144">
        <v>0</v>
      </c>
      <c r="H29" s="144">
        <v>0</v>
      </c>
      <c r="I29" s="144">
        <v>0</v>
      </c>
      <c r="J29" s="144">
        <v>0</v>
      </c>
      <c r="K29" s="144">
        <v>0</v>
      </c>
      <c r="L29" s="144">
        <v>0</v>
      </c>
      <c r="M29" s="144">
        <v>1376</v>
      </c>
      <c r="N29" s="144">
        <v>832</v>
      </c>
      <c r="O29" s="145">
        <v>0</v>
      </c>
      <c r="P29" s="90"/>
      <c r="Q29" s="173" t="s">
        <v>190</v>
      </c>
      <c r="R29" s="174">
        <v>32</v>
      </c>
      <c r="S29" s="144">
        <v>4352</v>
      </c>
      <c r="T29" s="144">
        <v>8576</v>
      </c>
      <c r="U29" s="144">
        <v>15840</v>
      </c>
      <c r="V29" s="144">
        <v>43568</v>
      </c>
      <c r="W29" s="144">
        <v>87760</v>
      </c>
      <c r="X29" s="144">
        <v>135440</v>
      </c>
      <c r="Y29" s="144">
        <v>173984</v>
      </c>
      <c r="Z29" s="144">
        <v>175888</v>
      </c>
      <c r="AA29" s="144">
        <v>149968</v>
      </c>
      <c r="AB29" s="144">
        <v>119472</v>
      </c>
      <c r="AC29" s="144">
        <v>103760</v>
      </c>
      <c r="AD29" s="145">
        <v>64608</v>
      </c>
      <c r="AE29" s="3" t="str">
        <f t="shared" ref="AE29:AE82" si="35">IF(A29&lt;&gt;0,A29,"")</f>
        <v/>
      </c>
      <c r="AF29" s="3" t="str">
        <f t="shared" ref="AF29:AF82" si="36">IF(B29&lt;&gt;0,B29,"")</f>
        <v>Cassiar TSA</v>
      </c>
      <c r="AG29" s="93" t="str">
        <f t="shared" si="0"/>
        <v/>
      </c>
      <c r="AH29" s="93" t="str">
        <f t="shared" si="12"/>
        <v/>
      </c>
      <c r="AI29" s="93">
        <f t="shared" si="2"/>
        <v>352</v>
      </c>
      <c r="AJ29" s="93" t="str">
        <f t="shared" si="13"/>
        <v/>
      </c>
      <c r="AK29" s="93" t="str">
        <f t="shared" si="4"/>
        <v/>
      </c>
      <c r="AL29" s="93" t="str">
        <f t="shared" si="14"/>
        <v/>
      </c>
      <c r="AM29" s="93" t="str">
        <f t="shared" si="6"/>
        <v/>
      </c>
      <c r="AN29" s="93" t="str">
        <f t="shared" si="15"/>
        <v/>
      </c>
      <c r="AO29" s="93" t="str">
        <f t="shared" si="8"/>
        <v/>
      </c>
      <c r="AP29" s="93" t="str">
        <f t="shared" si="16"/>
        <v/>
      </c>
      <c r="AQ29" s="93">
        <f t="shared" si="10"/>
        <v>1376</v>
      </c>
      <c r="AR29" s="93">
        <f t="shared" si="17"/>
        <v>832</v>
      </c>
      <c r="AS29" s="93" t="str">
        <f t="shared" si="17"/>
        <v/>
      </c>
      <c r="AT29" s="93">
        <f t="shared" si="21"/>
        <v>32</v>
      </c>
      <c r="AU29" s="93">
        <f t="shared" si="23"/>
        <v>4352</v>
      </c>
      <c r="AV29" s="93">
        <f t="shared" si="24"/>
        <v>8576</v>
      </c>
      <c r="AW29" s="93">
        <f t="shared" si="25"/>
        <v>15840</v>
      </c>
      <c r="AX29" s="93">
        <f t="shared" si="26"/>
        <v>43568</v>
      </c>
      <c r="AY29" s="93">
        <f t="shared" si="27"/>
        <v>87760</v>
      </c>
      <c r="AZ29" s="93">
        <f t="shared" si="28"/>
        <v>135440</v>
      </c>
      <c r="BA29" s="93">
        <f t="shared" si="29"/>
        <v>173984</v>
      </c>
      <c r="BB29" s="93">
        <f t="shared" si="30"/>
        <v>175888</v>
      </c>
      <c r="BC29" s="93">
        <f t="shared" si="31"/>
        <v>149968</v>
      </c>
      <c r="BD29" s="93">
        <f t="shared" si="32"/>
        <v>119472</v>
      </c>
      <c r="BE29" s="93">
        <f t="shared" si="33"/>
        <v>103760</v>
      </c>
      <c r="BF29" s="93">
        <f t="shared" si="34"/>
        <v>64608</v>
      </c>
      <c r="BG29" s="103">
        <f t="shared" si="22"/>
        <v>175888</v>
      </c>
    </row>
    <row r="30" spans="1:59">
      <c r="A30" s="90"/>
      <c r="B30" s="173" t="s">
        <v>191</v>
      </c>
      <c r="C30" s="174">
        <v>0</v>
      </c>
      <c r="D30" s="144">
        <v>0</v>
      </c>
      <c r="E30" s="144">
        <v>0</v>
      </c>
      <c r="F30" s="144">
        <v>0</v>
      </c>
      <c r="G30" s="144">
        <v>0</v>
      </c>
      <c r="H30" s="144">
        <v>0</v>
      </c>
      <c r="I30" s="144">
        <v>0</v>
      </c>
      <c r="J30" s="144">
        <v>0</v>
      </c>
      <c r="K30" s="144">
        <v>0</v>
      </c>
      <c r="L30" s="144">
        <v>1664</v>
      </c>
      <c r="M30" s="144">
        <v>0</v>
      </c>
      <c r="N30" s="144">
        <v>0</v>
      </c>
      <c r="O30" s="145">
        <v>1104</v>
      </c>
      <c r="P30" s="90"/>
      <c r="Q30" s="173" t="s">
        <v>191</v>
      </c>
      <c r="R30" s="174">
        <v>5888</v>
      </c>
      <c r="S30" s="144">
        <v>7152</v>
      </c>
      <c r="T30" s="144">
        <v>6976</v>
      </c>
      <c r="U30" s="144">
        <v>15840</v>
      </c>
      <c r="V30" s="144">
        <v>13760</v>
      </c>
      <c r="W30" s="144">
        <v>19568</v>
      </c>
      <c r="X30" s="144">
        <v>30352</v>
      </c>
      <c r="Y30" s="144">
        <v>31408</v>
      </c>
      <c r="Z30" s="144">
        <v>30656</v>
      </c>
      <c r="AA30" s="144">
        <v>33408</v>
      </c>
      <c r="AB30" s="144">
        <v>22848</v>
      </c>
      <c r="AC30" s="144">
        <v>20096</v>
      </c>
      <c r="AD30" s="145">
        <v>26000</v>
      </c>
      <c r="AE30" s="3" t="str">
        <f t="shared" si="35"/>
        <v/>
      </c>
      <c r="AF30" s="3" t="str">
        <f t="shared" si="36"/>
        <v>Cranberry TSA</v>
      </c>
      <c r="AG30" s="93" t="str">
        <f t="shared" si="0"/>
        <v/>
      </c>
      <c r="AH30" s="93" t="str">
        <f t="shared" si="12"/>
        <v/>
      </c>
      <c r="AI30" s="93" t="str">
        <f t="shared" si="2"/>
        <v/>
      </c>
      <c r="AJ30" s="93" t="str">
        <f t="shared" si="13"/>
        <v/>
      </c>
      <c r="AK30" s="93" t="str">
        <f t="shared" si="4"/>
        <v/>
      </c>
      <c r="AL30" s="93" t="str">
        <f t="shared" si="14"/>
        <v/>
      </c>
      <c r="AM30" s="93" t="str">
        <f t="shared" si="6"/>
        <v/>
      </c>
      <c r="AN30" s="93" t="str">
        <f t="shared" si="15"/>
        <v/>
      </c>
      <c r="AO30" s="93" t="str">
        <f t="shared" si="8"/>
        <v/>
      </c>
      <c r="AP30" s="93">
        <f t="shared" si="16"/>
        <v>1664</v>
      </c>
      <c r="AQ30" s="93" t="str">
        <f t="shared" si="10"/>
        <v/>
      </c>
      <c r="AR30" s="93" t="str">
        <f t="shared" si="17"/>
        <v/>
      </c>
      <c r="AS30" s="93">
        <f t="shared" si="17"/>
        <v>1104</v>
      </c>
      <c r="AT30" s="93">
        <f t="shared" si="21"/>
        <v>5888</v>
      </c>
      <c r="AU30" s="93">
        <f t="shared" si="23"/>
        <v>7152</v>
      </c>
      <c r="AV30" s="93">
        <f t="shared" si="24"/>
        <v>6976</v>
      </c>
      <c r="AW30" s="93">
        <f t="shared" si="25"/>
        <v>15840</v>
      </c>
      <c r="AX30" s="93">
        <f t="shared" si="26"/>
        <v>13760</v>
      </c>
      <c r="AY30" s="93">
        <f t="shared" si="27"/>
        <v>19568</v>
      </c>
      <c r="AZ30" s="93">
        <f t="shared" si="28"/>
        <v>30352</v>
      </c>
      <c r="BA30" s="93">
        <f t="shared" si="29"/>
        <v>31408</v>
      </c>
      <c r="BB30" s="93">
        <f t="shared" si="30"/>
        <v>30656</v>
      </c>
      <c r="BC30" s="93">
        <f t="shared" si="31"/>
        <v>33408</v>
      </c>
      <c r="BD30" s="93">
        <f t="shared" si="32"/>
        <v>22848</v>
      </c>
      <c r="BE30" s="93">
        <f t="shared" si="33"/>
        <v>20096</v>
      </c>
      <c r="BF30" s="93">
        <f t="shared" si="34"/>
        <v>26000</v>
      </c>
      <c r="BG30" s="103">
        <f t="shared" si="22"/>
        <v>33408</v>
      </c>
    </row>
    <row r="31" spans="1:59">
      <c r="A31" s="90"/>
      <c r="B31" s="173" t="s">
        <v>192</v>
      </c>
      <c r="C31" s="174">
        <v>0</v>
      </c>
      <c r="D31" s="144">
        <v>0</v>
      </c>
      <c r="E31" s="144">
        <v>0</v>
      </c>
      <c r="F31" s="144">
        <v>0</v>
      </c>
      <c r="G31" s="144">
        <v>0</v>
      </c>
      <c r="H31" s="144">
        <v>0</v>
      </c>
      <c r="I31" s="144">
        <v>0</v>
      </c>
      <c r="J31" s="144">
        <v>0</v>
      </c>
      <c r="K31" s="144">
        <v>0</v>
      </c>
      <c r="L31" s="144">
        <v>144</v>
      </c>
      <c r="M31" s="144">
        <v>5344</v>
      </c>
      <c r="N31" s="144">
        <v>816</v>
      </c>
      <c r="O31" s="145">
        <v>11472</v>
      </c>
      <c r="P31" s="90"/>
      <c r="Q31" s="173" t="s">
        <v>192</v>
      </c>
      <c r="R31" s="174">
        <v>48624</v>
      </c>
      <c r="S31" s="144">
        <v>108944</v>
      </c>
      <c r="T31" s="144">
        <v>137232</v>
      </c>
      <c r="U31" s="144">
        <v>169344</v>
      </c>
      <c r="V31" s="144">
        <v>165040</v>
      </c>
      <c r="W31" s="144">
        <v>146112</v>
      </c>
      <c r="X31" s="144">
        <v>134032</v>
      </c>
      <c r="Y31" s="144">
        <v>101328</v>
      </c>
      <c r="Z31" s="144">
        <v>74736</v>
      </c>
      <c r="AA31" s="144">
        <v>53104</v>
      </c>
      <c r="AB31" s="144">
        <v>33984</v>
      </c>
      <c r="AC31" s="144">
        <v>20816</v>
      </c>
      <c r="AD31" s="145">
        <v>11024</v>
      </c>
      <c r="AE31" s="3" t="str">
        <f t="shared" si="35"/>
        <v/>
      </c>
      <c r="AF31" s="3" t="str">
        <f t="shared" si="36"/>
        <v>Fort Nelson TSA</v>
      </c>
      <c r="AG31" s="93" t="str">
        <f t="shared" si="0"/>
        <v/>
      </c>
      <c r="AH31" s="93" t="str">
        <f t="shared" si="12"/>
        <v/>
      </c>
      <c r="AI31" s="93" t="str">
        <f t="shared" si="2"/>
        <v/>
      </c>
      <c r="AJ31" s="93" t="str">
        <f t="shared" si="13"/>
        <v/>
      </c>
      <c r="AK31" s="93" t="str">
        <f t="shared" si="4"/>
        <v/>
      </c>
      <c r="AL31" s="93" t="str">
        <f t="shared" si="14"/>
        <v/>
      </c>
      <c r="AM31" s="93" t="str">
        <f t="shared" si="6"/>
        <v/>
      </c>
      <c r="AN31" s="93" t="str">
        <f t="shared" si="15"/>
        <v/>
      </c>
      <c r="AO31" s="93" t="str">
        <f t="shared" si="8"/>
        <v/>
      </c>
      <c r="AP31" s="93">
        <f t="shared" si="16"/>
        <v>144</v>
      </c>
      <c r="AQ31" s="93">
        <f t="shared" si="10"/>
        <v>5344</v>
      </c>
      <c r="AR31" s="93">
        <f t="shared" si="17"/>
        <v>816</v>
      </c>
      <c r="AS31" s="93">
        <f t="shared" si="17"/>
        <v>11472</v>
      </c>
      <c r="AT31" s="93">
        <f t="shared" si="21"/>
        <v>48624</v>
      </c>
      <c r="AU31" s="93">
        <f t="shared" si="23"/>
        <v>108944</v>
      </c>
      <c r="AV31" s="93">
        <f t="shared" si="24"/>
        <v>137232</v>
      </c>
      <c r="AW31" s="93">
        <f t="shared" si="25"/>
        <v>169344</v>
      </c>
      <c r="AX31" s="93">
        <f t="shared" si="26"/>
        <v>165040</v>
      </c>
      <c r="AY31" s="93">
        <f t="shared" si="27"/>
        <v>146112</v>
      </c>
      <c r="AZ31" s="93">
        <f t="shared" si="28"/>
        <v>134032</v>
      </c>
      <c r="BA31" s="93">
        <f t="shared" si="29"/>
        <v>101328</v>
      </c>
      <c r="BB31" s="93">
        <f t="shared" si="30"/>
        <v>74736</v>
      </c>
      <c r="BC31" s="93">
        <f t="shared" si="31"/>
        <v>53104</v>
      </c>
      <c r="BD31" s="93">
        <f t="shared" si="32"/>
        <v>33984</v>
      </c>
      <c r="BE31" s="93">
        <f t="shared" si="33"/>
        <v>20816</v>
      </c>
      <c r="BF31" s="93">
        <f t="shared" si="34"/>
        <v>11024</v>
      </c>
      <c r="BG31" s="103">
        <f t="shared" si="22"/>
        <v>169344</v>
      </c>
    </row>
    <row r="32" spans="1:59">
      <c r="A32" s="90"/>
      <c r="B32" s="173" t="s">
        <v>193</v>
      </c>
      <c r="C32" s="174">
        <v>352</v>
      </c>
      <c r="D32" s="144">
        <v>352</v>
      </c>
      <c r="E32" s="144">
        <v>1440</v>
      </c>
      <c r="F32" s="144">
        <v>4304</v>
      </c>
      <c r="G32" s="144">
        <v>1968</v>
      </c>
      <c r="H32" s="144">
        <v>5120</v>
      </c>
      <c r="I32" s="144">
        <v>2320</v>
      </c>
      <c r="J32" s="144">
        <v>21408</v>
      </c>
      <c r="K32" s="144">
        <v>58432</v>
      </c>
      <c r="L32" s="144">
        <v>63904</v>
      </c>
      <c r="M32" s="144">
        <v>27296</v>
      </c>
      <c r="N32" s="144">
        <v>18336</v>
      </c>
      <c r="O32" s="145">
        <v>8608</v>
      </c>
      <c r="P32" s="90"/>
      <c r="Q32" s="173" t="s">
        <v>193</v>
      </c>
      <c r="R32" s="174">
        <v>8240</v>
      </c>
      <c r="S32" s="144">
        <v>10432</v>
      </c>
      <c r="T32" s="144">
        <v>5840</v>
      </c>
      <c r="U32" s="144">
        <v>4112</v>
      </c>
      <c r="V32" s="144">
        <v>4416</v>
      </c>
      <c r="W32" s="144">
        <v>3744</v>
      </c>
      <c r="X32" s="144">
        <v>4336</v>
      </c>
      <c r="Y32" s="144">
        <v>2832</v>
      </c>
      <c r="Z32" s="144">
        <v>2896</v>
      </c>
      <c r="AA32" s="144">
        <v>2304</v>
      </c>
      <c r="AB32" s="144">
        <v>3264</v>
      </c>
      <c r="AC32" s="144">
        <v>2576</v>
      </c>
      <c r="AD32" s="145">
        <v>1696</v>
      </c>
      <c r="AE32" s="3" t="str">
        <f t="shared" si="35"/>
        <v/>
      </c>
      <c r="AF32" s="3" t="str">
        <f t="shared" si="36"/>
        <v>Fraser TSA</v>
      </c>
      <c r="AG32" s="93">
        <f t="shared" si="0"/>
        <v>352</v>
      </c>
      <c r="AH32" s="93">
        <f t="shared" si="12"/>
        <v>352</v>
      </c>
      <c r="AI32" s="93">
        <f t="shared" si="2"/>
        <v>1440</v>
      </c>
      <c r="AJ32" s="93">
        <f t="shared" si="13"/>
        <v>4304</v>
      </c>
      <c r="AK32" s="93">
        <f t="shared" si="4"/>
        <v>1968</v>
      </c>
      <c r="AL32" s="93">
        <f t="shared" si="14"/>
        <v>5120</v>
      </c>
      <c r="AM32" s="93">
        <f t="shared" si="6"/>
        <v>2320</v>
      </c>
      <c r="AN32" s="93">
        <f t="shared" si="15"/>
        <v>21408</v>
      </c>
      <c r="AO32" s="93">
        <f t="shared" si="8"/>
        <v>58432</v>
      </c>
      <c r="AP32" s="93">
        <f t="shared" si="16"/>
        <v>63904</v>
      </c>
      <c r="AQ32" s="93">
        <f t="shared" si="10"/>
        <v>27296</v>
      </c>
      <c r="AR32" s="93">
        <f t="shared" si="17"/>
        <v>18336</v>
      </c>
      <c r="AS32" s="93">
        <f t="shared" si="17"/>
        <v>8608</v>
      </c>
      <c r="AT32" s="93">
        <f t="shared" si="21"/>
        <v>8240</v>
      </c>
      <c r="AU32" s="93">
        <f t="shared" si="23"/>
        <v>10432</v>
      </c>
      <c r="AV32" s="93">
        <f t="shared" si="24"/>
        <v>5840</v>
      </c>
      <c r="AW32" s="93">
        <f t="shared" si="25"/>
        <v>4112</v>
      </c>
      <c r="AX32" s="93">
        <f t="shared" si="26"/>
        <v>4416</v>
      </c>
      <c r="AY32" s="93">
        <f t="shared" si="27"/>
        <v>3744</v>
      </c>
      <c r="AZ32" s="93">
        <f t="shared" si="28"/>
        <v>4336</v>
      </c>
      <c r="BA32" s="93">
        <f t="shared" si="29"/>
        <v>2832</v>
      </c>
      <c r="BB32" s="93">
        <f t="shared" si="30"/>
        <v>2896</v>
      </c>
      <c r="BC32" s="93">
        <f t="shared" si="31"/>
        <v>2304</v>
      </c>
      <c r="BD32" s="93">
        <f t="shared" si="32"/>
        <v>3264</v>
      </c>
      <c r="BE32" s="93">
        <f t="shared" si="33"/>
        <v>2576</v>
      </c>
      <c r="BF32" s="93">
        <f t="shared" si="34"/>
        <v>1696</v>
      </c>
      <c r="BG32" s="103">
        <f t="shared" si="22"/>
        <v>63904</v>
      </c>
    </row>
    <row r="33" spans="1:59">
      <c r="A33" s="90"/>
      <c r="B33" s="173" t="s">
        <v>195</v>
      </c>
      <c r="C33" s="174">
        <v>0</v>
      </c>
      <c r="D33" s="144">
        <v>0</v>
      </c>
      <c r="E33" s="144">
        <v>128</v>
      </c>
      <c r="F33" s="144">
        <v>0</v>
      </c>
      <c r="G33" s="144">
        <v>80</v>
      </c>
      <c r="H33" s="144">
        <v>14432</v>
      </c>
      <c r="I33" s="144">
        <v>112</v>
      </c>
      <c r="J33" s="144">
        <v>0</v>
      </c>
      <c r="K33" s="144">
        <v>32784</v>
      </c>
      <c r="L33" s="144">
        <v>420880</v>
      </c>
      <c r="M33" s="144">
        <v>1223840</v>
      </c>
      <c r="N33" s="144">
        <v>3891888</v>
      </c>
      <c r="O33" s="145">
        <v>3484704</v>
      </c>
      <c r="P33" s="90"/>
      <c r="Q33" s="173" t="s">
        <v>195</v>
      </c>
      <c r="R33" s="174">
        <v>2978704</v>
      </c>
      <c r="S33" s="144">
        <v>2166704</v>
      </c>
      <c r="T33" s="144">
        <v>1439536</v>
      </c>
      <c r="U33" s="144">
        <v>987984</v>
      </c>
      <c r="V33" s="144">
        <v>691536</v>
      </c>
      <c r="W33" s="144">
        <v>522512</v>
      </c>
      <c r="X33" s="144">
        <v>418928</v>
      </c>
      <c r="Y33" s="144">
        <v>358720</v>
      </c>
      <c r="Z33" s="144">
        <v>298624</v>
      </c>
      <c r="AA33" s="144">
        <v>223760</v>
      </c>
      <c r="AB33" s="144">
        <v>157424</v>
      </c>
      <c r="AC33" s="144">
        <v>148144</v>
      </c>
      <c r="AD33" s="145">
        <v>148144</v>
      </c>
      <c r="AE33" s="3" t="str">
        <f t="shared" si="35"/>
        <v/>
      </c>
      <c r="AF33" s="3" t="str">
        <f t="shared" si="36"/>
        <v>Ft. St. John TSA</v>
      </c>
      <c r="AG33" s="93" t="str">
        <f t="shared" si="0"/>
        <v/>
      </c>
      <c r="AH33" s="93" t="str">
        <f t="shared" si="12"/>
        <v/>
      </c>
      <c r="AI33" s="93">
        <f t="shared" si="2"/>
        <v>128</v>
      </c>
      <c r="AJ33" s="93" t="str">
        <f t="shared" si="13"/>
        <v/>
      </c>
      <c r="AK33" s="93">
        <f t="shared" si="4"/>
        <v>80</v>
      </c>
      <c r="AL33" s="93">
        <f t="shared" si="14"/>
        <v>14432</v>
      </c>
      <c r="AM33" s="93">
        <f t="shared" si="6"/>
        <v>112</v>
      </c>
      <c r="AN33" s="93" t="str">
        <f t="shared" si="15"/>
        <v/>
      </c>
      <c r="AO33" s="93">
        <f t="shared" si="8"/>
        <v>32784</v>
      </c>
      <c r="AP33" s="93">
        <f t="shared" si="16"/>
        <v>420880</v>
      </c>
      <c r="AQ33" s="93">
        <f t="shared" si="10"/>
        <v>1223840</v>
      </c>
      <c r="AR33" s="93">
        <f t="shared" si="17"/>
        <v>3891888</v>
      </c>
      <c r="AS33" s="93">
        <f t="shared" si="17"/>
        <v>3484704</v>
      </c>
      <c r="AT33" s="93">
        <f t="shared" si="21"/>
        <v>2978704</v>
      </c>
      <c r="AU33" s="93">
        <f t="shared" si="23"/>
        <v>2166704</v>
      </c>
      <c r="AV33" s="93">
        <f t="shared" si="24"/>
        <v>1439536</v>
      </c>
      <c r="AW33" s="93">
        <f t="shared" si="25"/>
        <v>987984</v>
      </c>
      <c r="AX33" s="93">
        <f t="shared" si="26"/>
        <v>691536</v>
      </c>
      <c r="AY33" s="93">
        <f t="shared" si="27"/>
        <v>522512</v>
      </c>
      <c r="AZ33" s="93">
        <f t="shared" si="28"/>
        <v>418928</v>
      </c>
      <c r="BA33" s="93">
        <f t="shared" si="29"/>
        <v>358720</v>
      </c>
      <c r="BB33" s="93">
        <f t="shared" si="30"/>
        <v>298624</v>
      </c>
      <c r="BC33" s="93">
        <f t="shared" si="31"/>
        <v>223760</v>
      </c>
      <c r="BD33" s="93">
        <f t="shared" si="32"/>
        <v>157424</v>
      </c>
      <c r="BE33" s="93">
        <f t="shared" si="33"/>
        <v>148144</v>
      </c>
      <c r="BF33" s="93">
        <f t="shared" si="34"/>
        <v>148144</v>
      </c>
      <c r="BG33" s="103">
        <f t="shared" si="22"/>
        <v>3891888</v>
      </c>
    </row>
    <row r="34" spans="1:59">
      <c r="A34" s="90"/>
      <c r="B34" s="173" t="s">
        <v>196</v>
      </c>
      <c r="C34" s="174">
        <v>1168</v>
      </c>
      <c r="D34" s="144">
        <v>352</v>
      </c>
      <c r="E34" s="144">
        <v>0</v>
      </c>
      <c r="F34" s="144">
        <v>192</v>
      </c>
      <c r="G34" s="144">
        <v>0</v>
      </c>
      <c r="H34" s="144">
        <v>0</v>
      </c>
      <c r="I34" s="144">
        <v>0</v>
      </c>
      <c r="J34" s="144">
        <v>0</v>
      </c>
      <c r="K34" s="144">
        <v>0</v>
      </c>
      <c r="L34" s="144">
        <v>15952</v>
      </c>
      <c r="M34" s="144">
        <v>6080</v>
      </c>
      <c r="N34" s="144">
        <v>11344</v>
      </c>
      <c r="O34" s="145">
        <v>11232</v>
      </c>
      <c r="P34" s="90"/>
      <c r="Q34" s="173" t="s">
        <v>196</v>
      </c>
      <c r="R34" s="174">
        <v>15104</v>
      </c>
      <c r="S34" s="144">
        <v>16432</v>
      </c>
      <c r="T34" s="144">
        <v>16976</v>
      </c>
      <c r="U34" s="144">
        <v>14544</v>
      </c>
      <c r="V34" s="144">
        <v>13936</v>
      </c>
      <c r="W34" s="144">
        <v>14640</v>
      </c>
      <c r="X34" s="144">
        <v>11472</v>
      </c>
      <c r="Y34" s="144">
        <v>8848</v>
      </c>
      <c r="Z34" s="144">
        <v>9680</v>
      </c>
      <c r="AA34" s="144">
        <v>9872</v>
      </c>
      <c r="AB34" s="144">
        <v>13216</v>
      </c>
      <c r="AC34" s="144">
        <v>7856</v>
      </c>
      <c r="AD34" s="145">
        <v>5632</v>
      </c>
      <c r="AE34" s="3" t="str">
        <f t="shared" si="35"/>
        <v/>
      </c>
      <c r="AF34" s="3" t="str">
        <f t="shared" si="36"/>
        <v>Kalum TSA</v>
      </c>
      <c r="AG34" s="93">
        <f t="shared" si="0"/>
        <v>1168</v>
      </c>
      <c r="AH34" s="93">
        <f t="shared" si="12"/>
        <v>352</v>
      </c>
      <c r="AI34" s="93" t="str">
        <f t="shared" si="2"/>
        <v/>
      </c>
      <c r="AJ34" s="93">
        <f t="shared" si="13"/>
        <v>192</v>
      </c>
      <c r="AK34" s="93" t="str">
        <f t="shared" si="4"/>
        <v/>
      </c>
      <c r="AL34" s="93" t="str">
        <f t="shared" si="14"/>
        <v/>
      </c>
      <c r="AM34" s="93" t="str">
        <f t="shared" si="6"/>
        <v/>
      </c>
      <c r="AN34" s="93" t="str">
        <f t="shared" si="15"/>
        <v/>
      </c>
      <c r="AO34" s="93" t="str">
        <f t="shared" si="8"/>
        <v/>
      </c>
      <c r="AP34" s="93">
        <f t="shared" si="16"/>
        <v>15952</v>
      </c>
      <c r="AQ34" s="93">
        <f t="shared" si="10"/>
        <v>6080</v>
      </c>
      <c r="AR34" s="93">
        <f t="shared" si="17"/>
        <v>11344</v>
      </c>
      <c r="AS34" s="93">
        <f t="shared" si="17"/>
        <v>11232</v>
      </c>
      <c r="AT34" s="93">
        <f t="shared" si="21"/>
        <v>15104</v>
      </c>
      <c r="AU34" s="93">
        <f t="shared" si="23"/>
        <v>16432</v>
      </c>
      <c r="AV34" s="93">
        <f t="shared" si="24"/>
        <v>16976</v>
      </c>
      <c r="AW34" s="93">
        <f t="shared" si="25"/>
        <v>14544</v>
      </c>
      <c r="AX34" s="93">
        <f t="shared" si="26"/>
        <v>13936</v>
      </c>
      <c r="AY34" s="93">
        <f t="shared" si="27"/>
        <v>14640</v>
      </c>
      <c r="AZ34" s="93">
        <f t="shared" si="28"/>
        <v>11472</v>
      </c>
      <c r="BA34" s="93">
        <f t="shared" si="29"/>
        <v>8848</v>
      </c>
      <c r="BB34" s="93">
        <f t="shared" si="30"/>
        <v>9680</v>
      </c>
      <c r="BC34" s="93">
        <f t="shared" si="31"/>
        <v>9872</v>
      </c>
      <c r="BD34" s="93">
        <f t="shared" si="32"/>
        <v>13216</v>
      </c>
      <c r="BE34" s="93">
        <f t="shared" si="33"/>
        <v>7856</v>
      </c>
      <c r="BF34" s="93">
        <f t="shared" si="34"/>
        <v>5632</v>
      </c>
      <c r="BG34" s="103">
        <f t="shared" si="22"/>
        <v>16976</v>
      </c>
    </row>
    <row r="35" spans="1:59">
      <c r="A35" s="90"/>
      <c r="B35" s="173" t="s">
        <v>197</v>
      </c>
      <c r="C35" s="174">
        <v>0</v>
      </c>
      <c r="D35" s="144">
        <v>0</v>
      </c>
      <c r="E35" s="144">
        <v>0</v>
      </c>
      <c r="F35" s="144">
        <v>0</v>
      </c>
      <c r="G35" s="144">
        <v>0</v>
      </c>
      <c r="H35" s="144">
        <v>0</v>
      </c>
      <c r="I35" s="144">
        <v>0</v>
      </c>
      <c r="J35" s="144">
        <v>0</v>
      </c>
      <c r="K35" s="144">
        <v>0</v>
      </c>
      <c r="L35" s="144">
        <v>0</v>
      </c>
      <c r="M35" s="144">
        <v>0</v>
      </c>
      <c r="N35" s="144">
        <v>0</v>
      </c>
      <c r="O35" s="145">
        <v>0</v>
      </c>
      <c r="P35" s="90"/>
      <c r="Q35" s="173" t="s">
        <v>197</v>
      </c>
      <c r="R35" s="174">
        <v>0</v>
      </c>
      <c r="S35" s="144">
        <v>0</v>
      </c>
      <c r="T35" s="144">
        <v>0</v>
      </c>
      <c r="U35" s="144">
        <v>0</v>
      </c>
      <c r="V35" s="144">
        <v>0</v>
      </c>
      <c r="W35" s="144">
        <v>0</v>
      </c>
      <c r="X35" s="144">
        <v>16</v>
      </c>
      <c r="Y35" s="144">
        <v>0</v>
      </c>
      <c r="Z35" s="144">
        <v>0</v>
      </c>
      <c r="AA35" s="144">
        <v>0</v>
      </c>
      <c r="AB35" s="144">
        <v>0</v>
      </c>
      <c r="AC35" s="144">
        <v>0</v>
      </c>
      <c r="AD35" s="145">
        <v>0</v>
      </c>
      <c r="AE35" s="3" t="str">
        <f t="shared" si="35"/>
        <v/>
      </c>
      <c r="AF35" s="3" t="str">
        <f t="shared" si="36"/>
        <v>Kingcome TSA</v>
      </c>
      <c r="AG35" s="93" t="str">
        <f t="shared" si="0"/>
        <v/>
      </c>
      <c r="AH35" s="93" t="str">
        <f t="shared" si="12"/>
        <v/>
      </c>
      <c r="AI35" s="93" t="str">
        <f t="shared" si="2"/>
        <v/>
      </c>
      <c r="AJ35" s="93" t="str">
        <f t="shared" si="13"/>
        <v/>
      </c>
      <c r="AK35" s="93" t="str">
        <f t="shared" si="4"/>
        <v/>
      </c>
      <c r="AL35" s="93" t="str">
        <f t="shared" si="14"/>
        <v/>
      </c>
      <c r="AM35" s="93" t="str">
        <f t="shared" si="6"/>
        <v/>
      </c>
      <c r="AN35" s="93" t="str">
        <f t="shared" si="15"/>
        <v/>
      </c>
      <c r="AO35" s="93" t="str">
        <f t="shared" si="8"/>
        <v/>
      </c>
      <c r="AP35" s="93" t="str">
        <f t="shared" si="16"/>
        <v/>
      </c>
      <c r="AQ35" s="93" t="str">
        <f t="shared" si="10"/>
        <v/>
      </c>
      <c r="AR35" s="93" t="str">
        <f t="shared" si="17"/>
        <v/>
      </c>
      <c r="AS35" s="93" t="str">
        <f t="shared" si="17"/>
        <v/>
      </c>
      <c r="AT35" s="93" t="str">
        <f t="shared" si="21"/>
        <v/>
      </c>
      <c r="AU35" s="93" t="str">
        <f t="shared" si="23"/>
        <v/>
      </c>
      <c r="AV35" s="93" t="str">
        <f t="shared" si="24"/>
        <v/>
      </c>
      <c r="AW35" s="93" t="str">
        <f t="shared" si="25"/>
        <v/>
      </c>
      <c r="AX35" s="93" t="str">
        <f t="shared" si="26"/>
        <v/>
      </c>
      <c r="AY35" s="93" t="str">
        <f t="shared" si="27"/>
        <v/>
      </c>
      <c r="AZ35" s="93">
        <f t="shared" si="28"/>
        <v>16</v>
      </c>
      <c r="BA35" s="93" t="str">
        <f t="shared" si="29"/>
        <v/>
      </c>
      <c r="BB35" s="93" t="str">
        <f t="shared" si="30"/>
        <v/>
      </c>
      <c r="BC35" s="93" t="str">
        <f t="shared" si="31"/>
        <v/>
      </c>
      <c r="BD35" s="93" t="str">
        <f t="shared" si="32"/>
        <v/>
      </c>
      <c r="BE35" s="93" t="str">
        <f t="shared" si="33"/>
        <v/>
      </c>
      <c r="BF35" s="93" t="str">
        <f t="shared" si="34"/>
        <v/>
      </c>
      <c r="BG35" s="103">
        <f t="shared" si="22"/>
        <v>16</v>
      </c>
    </row>
    <row r="36" spans="1:59">
      <c r="A36" s="90"/>
      <c r="B36" s="173" t="s">
        <v>198</v>
      </c>
      <c r="C36" s="174">
        <v>0</v>
      </c>
      <c r="D36" s="144">
        <v>0</v>
      </c>
      <c r="E36" s="144">
        <v>912</v>
      </c>
      <c r="F36" s="144">
        <v>288</v>
      </c>
      <c r="G36" s="144">
        <v>320</v>
      </c>
      <c r="H36" s="144">
        <v>1824</v>
      </c>
      <c r="I36" s="144">
        <v>160</v>
      </c>
      <c r="J36" s="144">
        <v>144</v>
      </c>
      <c r="K36" s="144">
        <v>7248</v>
      </c>
      <c r="L36" s="144">
        <v>82432</v>
      </c>
      <c r="M36" s="144">
        <v>29344</v>
      </c>
      <c r="N36" s="144">
        <v>47984</v>
      </c>
      <c r="O36" s="145">
        <v>82992</v>
      </c>
      <c r="P36" s="90"/>
      <c r="Q36" s="173" t="s">
        <v>198</v>
      </c>
      <c r="R36" s="174">
        <v>139728</v>
      </c>
      <c r="S36" s="144">
        <v>178672</v>
      </c>
      <c r="T36" s="144">
        <v>172400</v>
      </c>
      <c r="U36" s="144">
        <v>172928</v>
      </c>
      <c r="V36" s="144">
        <v>158624</v>
      </c>
      <c r="W36" s="144">
        <v>140192</v>
      </c>
      <c r="X36" s="144">
        <v>119312</v>
      </c>
      <c r="Y36" s="144">
        <v>91616</v>
      </c>
      <c r="Z36" s="144">
        <v>75136</v>
      </c>
      <c r="AA36" s="144">
        <v>74528</v>
      </c>
      <c r="AB36" s="144">
        <v>56816</v>
      </c>
      <c r="AC36" s="144">
        <v>45424</v>
      </c>
      <c r="AD36" s="145">
        <v>36496</v>
      </c>
      <c r="AE36" s="3" t="str">
        <f t="shared" si="35"/>
        <v/>
      </c>
      <c r="AF36" s="3" t="str">
        <f t="shared" si="36"/>
        <v>Kispiox TSA</v>
      </c>
      <c r="AG36" s="93" t="str">
        <f t="shared" si="0"/>
        <v/>
      </c>
      <c r="AH36" s="93" t="str">
        <f t="shared" si="12"/>
        <v/>
      </c>
      <c r="AI36" s="93">
        <f t="shared" si="2"/>
        <v>912</v>
      </c>
      <c r="AJ36" s="93">
        <f t="shared" si="13"/>
        <v>288</v>
      </c>
      <c r="AK36" s="93">
        <f t="shared" si="4"/>
        <v>320</v>
      </c>
      <c r="AL36" s="93">
        <f t="shared" si="14"/>
        <v>1824</v>
      </c>
      <c r="AM36" s="93">
        <f t="shared" si="6"/>
        <v>160</v>
      </c>
      <c r="AN36" s="93">
        <f t="shared" si="15"/>
        <v>144</v>
      </c>
      <c r="AO36" s="93">
        <f t="shared" si="8"/>
        <v>7248</v>
      </c>
      <c r="AP36" s="93">
        <f t="shared" si="16"/>
        <v>82432</v>
      </c>
      <c r="AQ36" s="93">
        <f t="shared" si="10"/>
        <v>29344</v>
      </c>
      <c r="AR36" s="93">
        <f t="shared" si="17"/>
        <v>47984</v>
      </c>
      <c r="AS36" s="93">
        <f t="shared" si="17"/>
        <v>82992</v>
      </c>
      <c r="AT36" s="93">
        <f t="shared" si="21"/>
        <v>139728</v>
      </c>
      <c r="AU36" s="93">
        <f t="shared" si="23"/>
        <v>178672</v>
      </c>
      <c r="AV36" s="93">
        <f t="shared" si="24"/>
        <v>172400</v>
      </c>
      <c r="AW36" s="93">
        <f t="shared" si="25"/>
        <v>172928</v>
      </c>
      <c r="AX36" s="93">
        <f t="shared" si="26"/>
        <v>158624</v>
      </c>
      <c r="AY36" s="93">
        <f t="shared" si="27"/>
        <v>140192</v>
      </c>
      <c r="AZ36" s="93">
        <f t="shared" si="28"/>
        <v>119312</v>
      </c>
      <c r="BA36" s="93">
        <f t="shared" si="29"/>
        <v>91616</v>
      </c>
      <c r="BB36" s="93">
        <f t="shared" si="30"/>
        <v>75136</v>
      </c>
      <c r="BC36" s="93">
        <f t="shared" si="31"/>
        <v>74528</v>
      </c>
      <c r="BD36" s="93">
        <f t="shared" si="32"/>
        <v>56816</v>
      </c>
      <c r="BE36" s="93">
        <f t="shared" si="33"/>
        <v>45424</v>
      </c>
      <c r="BF36" s="93">
        <f t="shared" si="34"/>
        <v>36496</v>
      </c>
      <c r="BG36" s="103">
        <f t="shared" si="22"/>
        <v>178672</v>
      </c>
    </row>
    <row r="37" spans="1:59">
      <c r="A37" s="90"/>
      <c r="B37" s="173" t="s">
        <v>199</v>
      </c>
      <c r="C37" s="174">
        <v>688</v>
      </c>
      <c r="D37" s="144">
        <v>5936</v>
      </c>
      <c r="E37" s="144">
        <v>1568</v>
      </c>
      <c r="F37" s="144">
        <v>10800</v>
      </c>
      <c r="G37" s="144">
        <v>1584</v>
      </c>
      <c r="H37" s="144">
        <v>3808</v>
      </c>
      <c r="I37" s="144">
        <v>2672</v>
      </c>
      <c r="J37" s="144">
        <v>1568</v>
      </c>
      <c r="K37" s="144">
        <v>720</v>
      </c>
      <c r="L37" s="144">
        <v>0</v>
      </c>
      <c r="M37" s="144">
        <v>0</v>
      </c>
      <c r="N37" s="144">
        <v>0</v>
      </c>
      <c r="O37" s="145">
        <v>0</v>
      </c>
      <c r="P37" s="90"/>
      <c r="Q37" s="173" t="s">
        <v>199</v>
      </c>
      <c r="R37" s="174">
        <v>0</v>
      </c>
      <c r="S37" s="144">
        <v>224</v>
      </c>
      <c r="T37" s="144">
        <v>80</v>
      </c>
      <c r="U37" s="144">
        <v>48</v>
      </c>
      <c r="V37" s="144">
        <v>32</v>
      </c>
      <c r="W37" s="144">
        <v>304</v>
      </c>
      <c r="X37" s="144">
        <v>400</v>
      </c>
      <c r="Y37" s="144">
        <v>1328</v>
      </c>
      <c r="Z37" s="144">
        <v>768</v>
      </c>
      <c r="AA37" s="144">
        <v>576</v>
      </c>
      <c r="AB37" s="144">
        <v>2144</v>
      </c>
      <c r="AC37" s="144">
        <v>2416</v>
      </c>
      <c r="AD37" s="145">
        <v>3216</v>
      </c>
      <c r="AE37" s="3" t="str">
        <f t="shared" si="35"/>
        <v/>
      </c>
      <c r="AF37" s="3" t="str">
        <f t="shared" si="36"/>
        <v>Mid Coast TSA</v>
      </c>
      <c r="AG37" s="93">
        <f t="shared" si="0"/>
        <v>688</v>
      </c>
      <c r="AH37" s="93">
        <f t="shared" si="12"/>
        <v>5936</v>
      </c>
      <c r="AI37" s="93">
        <f t="shared" si="2"/>
        <v>1568</v>
      </c>
      <c r="AJ37" s="93">
        <f t="shared" si="13"/>
        <v>10800</v>
      </c>
      <c r="AK37" s="93">
        <f t="shared" si="4"/>
        <v>1584</v>
      </c>
      <c r="AL37" s="93">
        <f t="shared" si="14"/>
        <v>3808</v>
      </c>
      <c r="AM37" s="93">
        <f t="shared" si="6"/>
        <v>2672</v>
      </c>
      <c r="AN37" s="93">
        <f t="shared" si="15"/>
        <v>1568</v>
      </c>
      <c r="AO37" s="93">
        <f t="shared" si="8"/>
        <v>720</v>
      </c>
      <c r="AP37" s="93" t="str">
        <f t="shared" si="16"/>
        <v/>
      </c>
      <c r="AQ37" s="93" t="str">
        <f t="shared" si="10"/>
        <v/>
      </c>
      <c r="AR37" s="93" t="str">
        <f t="shared" ref="AR37:AS68" si="37">IF(N37&lt;&gt;0,N37,"")</f>
        <v/>
      </c>
      <c r="AS37" s="93" t="str">
        <f t="shared" si="37"/>
        <v/>
      </c>
      <c r="AT37" s="93" t="str">
        <f t="shared" si="21"/>
        <v/>
      </c>
      <c r="AU37" s="93">
        <f t="shared" si="23"/>
        <v>224</v>
      </c>
      <c r="AV37" s="93">
        <f t="shared" si="24"/>
        <v>80</v>
      </c>
      <c r="AW37" s="93">
        <f t="shared" si="25"/>
        <v>48</v>
      </c>
      <c r="AX37" s="93">
        <f t="shared" si="26"/>
        <v>32</v>
      </c>
      <c r="AY37" s="93">
        <f t="shared" si="27"/>
        <v>304</v>
      </c>
      <c r="AZ37" s="93">
        <f t="shared" si="28"/>
        <v>400</v>
      </c>
      <c r="BA37" s="93">
        <f t="shared" si="29"/>
        <v>1328</v>
      </c>
      <c r="BB37" s="93">
        <f t="shared" si="30"/>
        <v>768</v>
      </c>
      <c r="BC37" s="93">
        <f t="shared" si="31"/>
        <v>576</v>
      </c>
      <c r="BD37" s="93">
        <f t="shared" si="32"/>
        <v>2144</v>
      </c>
      <c r="BE37" s="93">
        <f t="shared" si="33"/>
        <v>2416</v>
      </c>
      <c r="BF37" s="93">
        <f t="shared" si="34"/>
        <v>3216</v>
      </c>
      <c r="BG37" s="103">
        <f t="shared" si="22"/>
        <v>10800</v>
      </c>
    </row>
    <row r="38" spans="1:59">
      <c r="A38" s="90"/>
      <c r="B38" s="173" t="s">
        <v>200</v>
      </c>
      <c r="C38" s="174">
        <v>0</v>
      </c>
      <c r="D38" s="144">
        <v>2208</v>
      </c>
      <c r="E38" s="144">
        <v>0</v>
      </c>
      <c r="F38" s="144">
        <v>512</v>
      </c>
      <c r="G38" s="144">
        <v>0</v>
      </c>
      <c r="H38" s="144">
        <v>0</v>
      </c>
      <c r="I38" s="144">
        <v>1232</v>
      </c>
      <c r="J38" s="144">
        <v>0</v>
      </c>
      <c r="K38" s="144">
        <v>304</v>
      </c>
      <c r="L38" s="144">
        <v>752</v>
      </c>
      <c r="M38" s="144">
        <v>0</v>
      </c>
      <c r="N38" s="144">
        <v>0</v>
      </c>
      <c r="O38" s="145">
        <v>0</v>
      </c>
      <c r="P38" s="90"/>
      <c r="Q38" s="173" t="s">
        <v>200</v>
      </c>
      <c r="R38" s="174">
        <v>1136</v>
      </c>
      <c r="S38" s="144">
        <v>3856</v>
      </c>
      <c r="T38" s="144">
        <v>8000</v>
      </c>
      <c r="U38" s="144">
        <v>10144</v>
      </c>
      <c r="V38" s="144">
        <v>16992</v>
      </c>
      <c r="W38" s="144">
        <v>27216</v>
      </c>
      <c r="X38" s="144">
        <v>38064</v>
      </c>
      <c r="Y38" s="144">
        <v>50736</v>
      </c>
      <c r="Z38" s="144">
        <v>50880</v>
      </c>
      <c r="AA38" s="144">
        <v>60224</v>
      </c>
      <c r="AB38" s="144">
        <v>50784</v>
      </c>
      <c r="AC38" s="144">
        <v>49104</v>
      </c>
      <c r="AD38" s="145">
        <v>43120</v>
      </c>
      <c r="AE38" s="3" t="str">
        <f t="shared" si="35"/>
        <v/>
      </c>
      <c r="AF38" s="3" t="str">
        <f t="shared" si="36"/>
        <v>Nass TSA</v>
      </c>
      <c r="AG38" s="93" t="str">
        <f t="shared" si="0"/>
        <v/>
      </c>
      <c r="AH38" s="93">
        <f t="shared" si="12"/>
        <v>2208</v>
      </c>
      <c r="AI38" s="93" t="str">
        <f t="shared" si="2"/>
        <v/>
      </c>
      <c r="AJ38" s="93">
        <f t="shared" si="13"/>
        <v>512</v>
      </c>
      <c r="AK38" s="93" t="str">
        <f t="shared" si="4"/>
        <v/>
      </c>
      <c r="AL38" s="93" t="str">
        <f t="shared" si="14"/>
        <v/>
      </c>
      <c r="AM38" s="93">
        <f t="shared" si="6"/>
        <v>1232</v>
      </c>
      <c r="AN38" s="93" t="str">
        <f t="shared" si="15"/>
        <v/>
      </c>
      <c r="AO38" s="93">
        <f t="shared" si="8"/>
        <v>304</v>
      </c>
      <c r="AP38" s="93">
        <f t="shared" si="16"/>
        <v>752</v>
      </c>
      <c r="AQ38" s="93" t="str">
        <f t="shared" si="10"/>
        <v/>
      </c>
      <c r="AR38" s="93" t="str">
        <f t="shared" si="37"/>
        <v/>
      </c>
      <c r="AS38" s="93" t="str">
        <f t="shared" si="37"/>
        <v/>
      </c>
      <c r="AT38" s="93">
        <f t="shared" si="21"/>
        <v>1136</v>
      </c>
      <c r="AU38" s="93">
        <f t="shared" si="23"/>
        <v>3856</v>
      </c>
      <c r="AV38" s="93">
        <f t="shared" si="24"/>
        <v>8000</v>
      </c>
      <c r="AW38" s="93">
        <f t="shared" si="25"/>
        <v>10144</v>
      </c>
      <c r="AX38" s="93">
        <f t="shared" si="26"/>
        <v>16992</v>
      </c>
      <c r="AY38" s="93">
        <f t="shared" si="27"/>
        <v>27216</v>
      </c>
      <c r="AZ38" s="93">
        <f t="shared" si="28"/>
        <v>38064</v>
      </c>
      <c r="BA38" s="93">
        <f t="shared" si="29"/>
        <v>50736</v>
      </c>
      <c r="BB38" s="93">
        <f t="shared" si="30"/>
        <v>50880</v>
      </c>
      <c r="BC38" s="93">
        <f t="shared" si="31"/>
        <v>60224</v>
      </c>
      <c r="BD38" s="93">
        <f t="shared" si="32"/>
        <v>50784</v>
      </c>
      <c r="BE38" s="93">
        <f t="shared" si="33"/>
        <v>49104</v>
      </c>
      <c r="BF38" s="93">
        <f t="shared" si="34"/>
        <v>43120</v>
      </c>
      <c r="BG38" s="103">
        <f t="shared" si="22"/>
        <v>60224</v>
      </c>
    </row>
    <row r="39" spans="1:59">
      <c r="A39" s="90"/>
      <c r="B39" s="173" t="s">
        <v>201</v>
      </c>
      <c r="C39" s="174">
        <v>0</v>
      </c>
      <c r="D39" s="144">
        <v>0</v>
      </c>
      <c r="E39" s="144">
        <v>0</v>
      </c>
      <c r="F39" s="144">
        <v>0</v>
      </c>
      <c r="G39" s="144">
        <v>0</v>
      </c>
      <c r="H39" s="144">
        <v>0</v>
      </c>
      <c r="I39" s="144">
        <v>0</v>
      </c>
      <c r="J39" s="144">
        <v>0</v>
      </c>
      <c r="K39" s="144">
        <v>0</v>
      </c>
      <c r="L39" s="144">
        <v>0</v>
      </c>
      <c r="M39" s="144">
        <v>0</v>
      </c>
      <c r="N39" s="144">
        <v>0</v>
      </c>
      <c r="O39" s="145">
        <v>0</v>
      </c>
      <c r="P39" s="90"/>
      <c r="Q39" s="173" t="s">
        <v>201</v>
      </c>
      <c r="R39" s="174">
        <v>0</v>
      </c>
      <c r="S39" s="144">
        <v>0</v>
      </c>
      <c r="T39" s="144">
        <v>0</v>
      </c>
      <c r="U39" s="144">
        <v>0</v>
      </c>
      <c r="V39" s="144">
        <v>0</v>
      </c>
      <c r="W39" s="144">
        <v>0</v>
      </c>
      <c r="X39" s="144">
        <v>0</v>
      </c>
      <c r="Y39" s="144">
        <v>0</v>
      </c>
      <c r="Z39" s="144">
        <v>0</v>
      </c>
      <c r="AA39" s="144">
        <v>0</v>
      </c>
      <c r="AB39" s="144">
        <v>0</v>
      </c>
      <c r="AC39" s="144">
        <v>0</v>
      </c>
      <c r="AD39" s="145">
        <v>0</v>
      </c>
      <c r="AE39" s="3" t="str">
        <f t="shared" si="35"/>
        <v/>
      </c>
      <c r="AF39" s="3" t="str">
        <f t="shared" si="36"/>
        <v>North Coast TSA</v>
      </c>
      <c r="AG39" s="93" t="str">
        <f t="shared" si="0"/>
        <v/>
      </c>
      <c r="AH39" s="93" t="str">
        <f t="shared" si="12"/>
        <v/>
      </c>
      <c r="AI39" s="93" t="str">
        <f t="shared" si="2"/>
        <v/>
      </c>
      <c r="AJ39" s="93" t="str">
        <f t="shared" si="13"/>
        <v/>
      </c>
      <c r="AK39" s="93" t="str">
        <f t="shared" si="4"/>
        <v/>
      </c>
      <c r="AL39" s="93" t="str">
        <f t="shared" si="14"/>
        <v/>
      </c>
      <c r="AM39" s="93" t="str">
        <f t="shared" si="6"/>
        <v/>
      </c>
      <c r="AN39" s="93" t="str">
        <f t="shared" si="15"/>
        <v/>
      </c>
      <c r="AO39" s="93" t="str">
        <f t="shared" si="8"/>
        <v/>
      </c>
      <c r="AP39" s="93" t="str">
        <f t="shared" si="16"/>
        <v/>
      </c>
      <c r="AQ39" s="93" t="str">
        <f t="shared" si="10"/>
        <v/>
      </c>
      <c r="AR39" s="93" t="str">
        <f t="shared" si="37"/>
        <v/>
      </c>
      <c r="AS39" s="93" t="str">
        <f t="shared" si="37"/>
        <v/>
      </c>
      <c r="AT39" s="93" t="str">
        <f t="shared" si="21"/>
        <v/>
      </c>
      <c r="AU39" s="93" t="str">
        <f t="shared" si="23"/>
        <v/>
      </c>
      <c r="AV39" s="93" t="str">
        <f t="shared" si="24"/>
        <v/>
      </c>
      <c r="AW39" s="93" t="str">
        <f t="shared" si="25"/>
        <v/>
      </c>
      <c r="AX39" s="93" t="str">
        <f t="shared" si="26"/>
        <v/>
      </c>
      <c r="AY39" s="93" t="str">
        <f t="shared" si="27"/>
        <v/>
      </c>
      <c r="AZ39" s="93" t="str">
        <f t="shared" si="28"/>
        <v/>
      </c>
      <c r="BA39" s="93" t="str">
        <f t="shared" si="29"/>
        <v/>
      </c>
      <c r="BB39" s="93" t="str">
        <f t="shared" si="30"/>
        <v/>
      </c>
      <c r="BC39" s="93" t="str">
        <f t="shared" si="31"/>
        <v/>
      </c>
      <c r="BD39" s="93" t="str">
        <f t="shared" si="32"/>
        <v/>
      </c>
      <c r="BE39" s="93" t="str">
        <f t="shared" si="33"/>
        <v/>
      </c>
      <c r="BF39" s="93" t="str">
        <f t="shared" si="34"/>
        <v/>
      </c>
      <c r="BG39" s="103">
        <f t="shared" si="22"/>
        <v>0</v>
      </c>
    </row>
    <row r="40" spans="1:59">
      <c r="A40" s="90"/>
      <c r="B40" s="173" t="s">
        <v>202</v>
      </c>
      <c r="C40" s="174">
        <v>0</v>
      </c>
      <c r="D40" s="144">
        <v>0</v>
      </c>
      <c r="E40" s="144">
        <v>0</v>
      </c>
      <c r="F40" s="144">
        <v>0</v>
      </c>
      <c r="G40" s="144">
        <v>0</v>
      </c>
      <c r="H40" s="144">
        <v>0</v>
      </c>
      <c r="I40" s="144">
        <v>0</v>
      </c>
      <c r="J40" s="144">
        <v>0</v>
      </c>
      <c r="K40" s="144">
        <v>0</v>
      </c>
      <c r="L40" s="144">
        <v>0</v>
      </c>
      <c r="M40" s="144">
        <v>0</v>
      </c>
      <c r="N40" s="144">
        <v>0</v>
      </c>
      <c r="O40" s="145">
        <v>0</v>
      </c>
      <c r="P40" s="90"/>
      <c r="Q40" s="173" t="s">
        <v>202</v>
      </c>
      <c r="R40" s="174">
        <v>0</v>
      </c>
      <c r="S40" s="144">
        <v>0</v>
      </c>
      <c r="T40" s="144">
        <v>0</v>
      </c>
      <c r="U40" s="144">
        <v>0</v>
      </c>
      <c r="V40" s="144">
        <v>0</v>
      </c>
      <c r="W40" s="144">
        <v>0</v>
      </c>
      <c r="X40" s="144">
        <v>0</v>
      </c>
      <c r="Y40" s="144">
        <v>0</v>
      </c>
      <c r="Z40" s="144">
        <v>0</v>
      </c>
      <c r="AA40" s="144">
        <v>0</v>
      </c>
      <c r="AB40" s="144">
        <v>0</v>
      </c>
      <c r="AC40" s="144">
        <v>0</v>
      </c>
      <c r="AD40" s="145">
        <v>0</v>
      </c>
      <c r="AE40" s="3" t="str">
        <f t="shared" si="35"/>
        <v/>
      </c>
      <c r="AF40" s="3" t="str">
        <f t="shared" si="36"/>
        <v>Queen Charlotte TSA</v>
      </c>
      <c r="AG40" s="93" t="str">
        <f t="shared" si="0"/>
        <v/>
      </c>
      <c r="AH40" s="93" t="str">
        <f t="shared" si="12"/>
        <v/>
      </c>
      <c r="AI40" s="93" t="str">
        <f t="shared" si="2"/>
        <v/>
      </c>
      <c r="AJ40" s="93" t="str">
        <f t="shared" si="13"/>
        <v/>
      </c>
      <c r="AK40" s="93" t="str">
        <f t="shared" si="4"/>
        <v/>
      </c>
      <c r="AL40" s="93" t="str">
        <f t="shared" si="14"/>
        <v/>
      </c>
      <c r="AM40" s="93" t="str">
        <f t="shared" si="6"/>
        <v/>
      </c>
      <c r="AN40" s="93" t="str">
        <f t="shared" si="15"/>
        <v/>
      </c>
      <c r="AO40" s="93" t="str">
        <f t="shared" si="8"/>
        <v/>
      </c>
      <c r="AP40" s="93" t="str">
        <f t="shared" si="16"/>
        <v/>
      </c>
      <c r="AQ40" s="93" t="str">
        <f t="shared" si="10"/>
        <v/>
      </c>
      <c r="AR40" s="93" t="str">
        <f t="shared" si="37"/>
        <v/>
      </c>
      <c r="AS40" s="93" t="str">
        <f t="shared" si="37"/>
        <v/>
      </c>
      <c r="AT40" s="93" t="str">
        <f t="shared" si="21"/>
        <v/>
      </c>
      <c r="AU40" s="93" t="str">
        <f t="shared" si="23"/>
        <v/>
      </c>
      <c r="AV40" s="93" t="str">
        <f t="shared" si="24"/>
        <v/>
      </c>
      <c r="AW40" s="93" t="str">
        <f t="shared" si="25"/>
        <v/>
      </c>
      <c r="AX40" s="93" t="str">
        <f t="shared" si="26"/>
        <v/>
      </c>
      <c r="AY40" s="93" t="str">
        <f t="shared" si="27"/>
        <v/>
      </c>
      <c r="AZ40" s="93" t="str">
        <f t="shared" si="28"/>
        <v/>
      </c>
      <c r="BA40" s="93" t="str">
        <f t="shared" si="29"/>
        <v/>
      </c>
      <c r="BB40" s="93" t="str">
        <f t="shared" si="30"/>
        <v/>
      </c>
      <c r="BC40" s="93" t="str">
        <f t="shared" si="31"/>
        <v/>
      </c>
      <c r="BD40" s="93" t="str">
        <f t="shared" si="32"/>
        <v/>
      </c>
      <c r="BE40" s="93" t="str">
        <f t="shared" si="33"/>
        <v/>
      </c>
      <c r="BF40" s="93" t="str">
        <f t="shared" si="34"/>
        <v/>
      </c>
      <c r="BG40" s="103">
        <f t="shared" si="22"/>
        <v>0</v>
      </c>
    </row>
    <row r="41" spans="1:59">
      <c r="A41" s="90"/>
      <c r="B41" s="173" t="s">
        <v>203</v>
      </c>
      <c r="C41" s="174">
        <v>0</v>
      </c>
      <c r="D41" s="144">
        <v>0</v>
      </c>
      <c r="E41" s="144">
        <v>320</v>
      </c>
      <c r="F41" s="144">
        <v>128</v>
      </c>
      <c r="G41" s="144">
        <v>16</v>
      </c>
      <c r="H41" s="144">
        <v>192</v>
      </c>
      <c r="I41" s="144">
        <v>656</v>
      </c>
      <c r="J41" s="144">
        <v>1392</v>
      </c>
      <c r="K41" s="144">
        <v>464</v>
      </c>
      <c r="L41" s="144">
        <v>2912</v>
      </c>
      <c r="M41" s="144">
        <v>1616</v>
      </c>
      <c r="N41" s="144">
        <v>1280</v>
      </c>
      <c r="O41" s="145">
        <v>576</v>
      </c>
      <c r="P41" s="90"/>
      <c r="Q41" s="173" t="s">
        <v>203</v>
      </c>
      <c r="R41" s="174">
        <v>2128</v>
      </c>
      <c r="S41" s="144">
        <v>2784</v>
      </c>
      <c r="T41" s="144">
        <v>1424</v>
      </c>
      <c r="U41" s="144">
        <v>1680</v>
      </c>
      <c r="V41" s="144">
        <v>2160</v>
      </c>
      <c r="W41" s="144">
        <v>2960</v>
      </c>
      <c r="X41" s="144">
        <v>2048</v>
      </c>
      <c r="Y41" s="144">
        <v>2288</v>
      </c>
      <c r="Z41" s="144">
        <v>1680</v>
      </c>
      <c r="AA41" s="144">
        <v>2896</v>
      </c>
      <c r="AB41" s="144">
        <v>2992</v>
      </c>
      <c r="AC41" s="144">
        <v>2016</v>
      </c>
      <c r="AD41" s="145">
        <v>1856</v>
      </c>
      <c r="AE41" s="3" t="str">
        <f t="shared" si="35"/>
        <v/>
      </c>
      <c r="AF41" s="3" t="str">
        <f t="shared" si="36"/>
        <v>Revelstoke TSA</v>
      </c>
      <c r="AG41" s="93" t="str">
        <f t="shared" si="0"/>
        <v/>
      </c>
      <c r="AH41" s="93" t="str">
        <f t="shared" si="12"/>
        <v/>
      </c>
      <c r="AI41" s="93">
        <f t="shared" si="2"/>
        <v>320</v>
      </c>
      <c r="AJ41" s="93">
        <f t="shared" si="13"/>
        <v>128</v>
      </c>
      <c r="AK41" s="93">
        <f t="shared" si="4"/>
        <v>16</v>
      </c>
      <c r="AL41" s="93">
        <f t="shared" si="14"/>
        <v>192</v>
      </c>
      <c r="AM41" s="93">
        <f t="shared" si="6"/>
        <v>656</v>
      </c>
      <c r="AN41" s="93">
        <f t="shared" si="15"/>
        <v>1392</v>
      </c>
      <c r="AO41" s="93">
        <f t="shared" si="8"/>
        <v>464</v>
      </c>
      <c r="AP41" s="93">
        <f t="shared" si="16"/>
        <v>2912</v>
      </c>
      <c r="AQ41" s="93">
        <f t="shared" si="10"/>
        <v>1616</v>
      </c>
      <c r="AR41" s="93">
        <f t="shared" si="37"/>
        <v>1280</v>
      </c>
      <c r="AS41" s="93">
        <f t="shared" si="37"/>
        <v>576</v>
      </c>
      <c r="AT41" s="93">
        <f t="shared" si="21"/>
        <v>2128</v>
      </c>
      <c r="AU41" s="93">
        <f t="shared" si="23"/>
        <v>2784</v>
      </c>
      <c r="AV41" s="93">
        <f t="shared" si="24"/>
        <v>1424</v>
      </c>
      <c r="AW41" s="93">
        <f t="shared" si="25"/>
        <v>1680</v>
      </c>
      <c r="AX41" s="93">
        <f t="shared" si="26"/>
        <v>2160</v>
      </c>
      <c r="AY41" s="93">
        <f t="shared" si="27"/>
        <v>2960</v>
      </c>
      <c r="AZ41" s="93">
        <f t="shared" si="28"/>
        <v>2048</v>
      </c>
      <c r="BA41" s="93">
        <f t="shared" si="29"/>
        <v>2288</v>
      </c>
      <c r="BB41" s="93">
        <f t="shared" si="30"/>
        <v>1680</v>
      </c>
      <c r="BC41" s="93">
        <f t="shared" si="31"/>
        <v>2896</v>
      </c>
      <c r="BD41" s="93">
        <f t="shared" si="32"/>
        <v>2992</v>
      </c>
      <c r="BE41" s="93">
        <f t="shared" si="33"/>
        <v>2016</v>
      </c>
      <c r="BF41" s="93">
        <f t="shared" si="34"/>
        <v>1856</v>
      </c>
      <c r="BG41" s="103">
        <f t="shared" si="22"/>
        <v>2992</v>
      </c>
    </row>
    <row r="42" spans="1:59">
      <c r="A42" s="90"/>
      <c r="B42" s="173" t="s">
        <v>204</v>
      </c>
      <c r="C42" s="174">
        <v>31424</v>
      </c>
      <c r="D42" s="144">
        <v>17360</v>
      </c>
      <c r="E42" s="144">
        <v>21360</v>
      </c>
      <c r="F42" s="144">
        <v>23808</v>
      </c>
      <c r="G42" s="144">
        <v>19856</v>
      </c>
      <c r="H42" s="144">
        <v>23776</v>
      </c>
      <c r="I42" s="144">
        <v>6512</v>
      </c>
      <c r="J42" s="144">
        <v>55600</v>
      </c>
      <c r="K42" s="144">
        <v>45984</v>
      </c>
      <c r="L42" s="144">
        <v>17984</v>
      </c>
      <c r="M42" s="144">
        <v>7616</v>
      </c>
      <c r="N42" s="144">
        <v>5760</v>
      </c>
      <c r="O42" s="145">
        <v>7120</v>
      </c>
      <c r="P42" s="90"/>
      <c r="Q42" s="173" t="s">
        <v>204</v>
      </c>
      <c r="R42" s="174">
        <v>6256</v>
      </c>
      <c r="S42" s="144">
        <v>6480</v>
      </c>
      <c r="T42" s="144">
        <v>6960</v>
      </c>
      <c r="U42" s="144">
        <v>7776</v>
      </c>
      <c r="V42" s="144">
        <v>7712</v>
      </c>
      <c r="W42" s="144">
        <v>4384</v>
      </c>
      <c r="X42" s="144">
        <v>5552</v>
      </c>
      <c r="Y42" s="144">
        <v>3200</v>
      </c>
      <c r="Z42" s="144">
        <v>4272</v>
      </c>
      <c r="AA42" s="144">
        <v>4096</v>
      </c>
      <c r="AB42" s="144">
        <v>3504</v>
      </c>
      <c r="AC42" s="144">
        <v>3648</v>
      </c>
      <c r="AD42" s="145">
        <v>2912</v>
      </c>
      <c r="AE42" s="3" t="str">
        <f t="shared" si="35"/>
        <v/>
      </c>
      <c r="AF42" s="3" t="str">
        <f t="shared" si="36"/>
        <v>Soo TSA</v>
      </c>
      <c r="AG42" s="93">
        <f t="shared" si="0"/>
        <v>31424</v>
      </c>
      <c r="AH42" s="93">
        <f t="shared" si="12"/>
        <v>17360</v>
      </c>
      <c r="AI42" s="93">
        <f t="shared" si="2"/>
        <v>21360</v>
      </c>
      <c r="AJ42" s="93">
        <f t="shared" si="13"/>
        <v>23808</v>
      </c>
      <c r="AK42" s="93">
        <f t="shared" si="4"/>
        <v>19856</v>
      </c>
      <c r="AL42" s="93">
        <f t="shared" si="14"/>
        <v>23776</v>
      </c>
      <c r="AM42" s="93">
        <f t="shared" si="6"/>
        <v>6512</v>
      </c>
      <c r="AN42" s="93">
        <f t="shared" si="15"/>
        <v>55600</v>
      </c>
      <c r="AO42" s="93">
        <f t="shared" si="8"/>
        <v>45984</v>
      </c>
      <c r="AP42" s="93">
        <f t="shared" si="16"/>
        <v>17984</v>
      </c>
      <c r="AQ42" s="93">
        <f t="shared" si="10"/>
        <v>7616</v>
      </c>
      <c r="AR42" s="93">
        <f t="shared" si="37"/>
        <v>5760</v>
      </c>
      <c r="AS42" s="93">
        <f t="shared" si="37"/>
        <v>7120</v>
      </c>
      <c r="AT42" s="93">
        <f t="shared" si="21"/>
        <v>6256</v>
      </c>
      <c r="AU42" s="93">
        <f t="shared" si="23"/>
        <v>6480</v>
      </c>
      <c r="AV42" s="93">
        <f t="shared" si="24"/>
        <v>6960</v>
      </c>
      <c r="AW42" s="93">
        <f t="shared" si="25"/>
        <v>7776</v>
      </c>
      <c r="AX42" s="93">
        <f t="shared" si="26"/>
        <v>7712</v>
      </c>
      <c r="AY42" s="93">
        <f t="shared" si="27"/>
        <v>4384</v>
      </c>
      <c r="AZ42" s="93">
        <f t="shared" si="28"/>
        <v>5552</v>
      </c>
      <c r="BA42" s="93">
        <f t="shared" si="29"/>
        <v>3200</v>
      </c>
      <c r="BB42" s="93">
        <f t="shared" si="30"/>
        <v>4272</v>
      </c>
      <c r="BC42" s="93">
        <f t="shared" si="31"/>
        <v>4096</v>
      </c>
      <c r="BD42" s="93">
        <f t="shared" si="32"/>
        <v>3504</v>
      </c>
      <c r="BE42" s="93">
        <f t="shared" si="33"/>
        <v>3648</v>
      </c>
      <c r="BF42" s="93">
        <f t="shared" si="34"/>
        <v>2912</v>
      </c>
      <c r="BG42" s="103">
        <f t="shared" si="22"/>
        <v>55600</v>
      </c>
    </row>
    <row r="43" spans="1:59">
      <c r="A43" s="90"/>
      <c r="B43" s="173" t="s">
        <v>205</v>
      </c>
      <c r="C43" s="174">
        <v>0</v>
      </c>
      <c r="D43" s="144">
        <v>0</v>
      </c>
      <c r="E43" s="144">
        <v>0</v>
      </c>
      <c r="F43" s="144">
        <v>0</v>
      </c>
      <c r="G43" s="144">
        <v>0</v>
      </c>
      <c r="H43" s="144">
        <v>0</v>
      </c>
      <c r="I43" s="144">
        <v>0</v>
      </c>
      <c r="J43" s="144">
        <v>0</v>
      </c>
      <c r="K43" s="144">
        <v>0</v>
      </c>
      <c r="L43" s="144">
        <v>0</v>
      </c>
      <c r="M43" s="144">
        <v>0</v>
      </c>
      <c r="N43" s="144">
        <v>0</v>
      </c>
      <c r="O43" s="145">
        <v>0</v>
      </c>
      <c r="P43" s="90"/>
      <c r="Q43" s="173" t="s">
        <v>205</v>
      </c>
      <c r="R43" s="174">
        <v>0</v>
      </c>
      <c r="S43" s="144">
        <v>0</v>
      </c>
      <c r="T43" s="144">
        <v>0</v>
      </c>
      <c r="U43" s="144">
        <v>16</v>
      </c>
      <c r="V43" s="144">
        <v>0</v>
      </c>
      <c r="W43" s="144">
        <v>0</v>
      </c>
      <c r="X43" s="144">
        <v>0</v>
      </c>
      <c r="Y43" s="144">
        <v>0</v>
      </c>
      <c r="Z43" s="144">
        <v>0</v>
      </c>
      <c r="AA43" s="144">
        <v>112</v>
      </c>
      <c r="AB43" s="144">
        <v>32</v>
      </c>
      <c r="AC43" s="144">
        <v>0</v>
      </c>
      <c r="AD43" s="145">
        <v>64</v>
      </c>
      <c r="AE43" s="3" t="str">
        <f t="shared" si="35"/>
        <v/>
      </c>
      <c r="AF43" s="3" t="str">
        <f t="shared" si="36"/>
        <v>Strathcona TSA</v>
      </c>
      <c r="AG43" s="93" t="str">
        <f t="shared" si="0"/>
        <v/>
      </c>
      <c r="AH43" s="93" t="str">
        <f t="shared" si="12"/>
        <v/>
      </c>
      <c r="AI43" s="93" t="str">
        <f t="shared" si="2"/>
        <v/>
      </c>
      <c r="AJ43" s="93" t="str">
        <f t="shared" si="13"/>
        <v/>
      </c>
      <c r="AK43" s="93" t="str">
        <f t="shared" si="4"/>
        <v/>
      </c>
      <c r="AL43" s="93" t="str">
        <f t="shared" si="14"/>
        <v/>
      </c>
      <c r="AM43" s="93" t="str">
        <f t="shared" si="6"/>
        <v/>
      </c>
      <c r="AN43" s="93" t="str">
        <f t="shared" si="15"/>
        <v/>
      </c>
      <c r="AO43" s="93" t="str">
        <f t="shared" si="8"/>
        <v/>
      </c>
      <c r="AP43" s="93" t="str">
        <f t="shared" si="16"/>
        <v/>
      </c>
      <c r="AQ43" s="93" t="str">
        <f t="shared" si="10"/>
        <v/>
      </c>
      <c r="AR43" s="93" t="str">
        <f t="shared" si="37"/>
        <v/>
      </c>
      <c r="AS43" s="93" t="str">
        <f t="shared" si="37"/>
        <v/>
      </c>
      <c r="AT43" s="93" t="str">
        <f t="shared" si="21"/>
        <v/>
      </c>
      <c r="AU43" s="93" t="str">
        <f t="shared" si="23"/>
        <v/>
      </c>
      <c r="AV43" s="93" t="str">
        <f t="shared" si="24"/>
        <v/>
      </c>
      <c r="AW43" s="93">
        <f t="shared" si="25"/>
        <v>16</v>
      </c>
      <c r="AX43" s="93" t="str">
        <f t="shared" si="26"/>
        <v/>
      </c>
      <c r="AY43" s="93" t="str">
        <f t="shared" si="27"/>
        <v/>
      </c>
      <c r="AZ43" s="93" t="str">
        <f t="shared" si="28"/>
        <v/>
      </c>
      <c r="BA43" s="93" t="str">
        <f t="shared" si="29"/>
        <v/>
      </c>
      <c r="BB43" s="93" t="str">
        <f t="shared" si="30"/>
        <v/>
      </c>
      <c r="BC43" s="93">
        <f t="shared" si="31"/>
        <v>112</v>
      </c>
      <c r="BD43" s="93">
        <f t="shared" si="32"/>
        <v>32</v>
      </c>
      <c r="BE43" s="93" t="str">
        <f t="shared" si="33"/>
        <v/>
      </c>
      <c r="BF43" s="93">
        <f t="shared" si="34"/>
        <v>64</v>
      </c>
      <c r="BG43" s="103">
        <f t="shared" si="22"/>
        <v>112</v>
      </c>
    </row>
    <row r="44" spans="1:59">
      <c r="A44" s="90"/>
      <c r="B44" s="173" t="s">
        <v>206</v>
      </c>
      <c r="C44" s="174">
        <v>0</v>
      </c>
      <c r="D44" s="144">
        <v>0</v>
      </c>
      <c r="E44" s="144">
        <v>0</v>
      </c>
      <c r="F44" s="144">
        <v>0</v>
      </c>
      <c r="G44" s="144">
        <v>0</v>
      </c>
      <c r="H44" s="144">
        <v>0</v>
      </c>
      <c r="I44" s="144">
        <v>0</v>
      </c>
      <c r="J44" s="144">
        <v>0</v>
      </c>
      <c r="K44" s="144">
        <v>176</v>
      </c>
      <c r="L44" s="144">
        <v>0</v>
      </c>
      <c r="M44" s="144">
        <v>0</v>
      </c>
      <c r="N44" s="144">
        <v>608</v>
      </c>
      <c r="O44" s="145">
        <v>32</v>
      </c>
      <c r="P44" s="90"/>
      <c r="Q44" s="173" t="s">
        <v>206</v>
      </c>
      <c r="R44" s="174">
        <v>384</v>
      </c>
      <c r="S44" s="144">
        <v>1376</v>
      </c>
      <c r="T44" s="144">
        <v>1344</v>
      </c>
      <c r="U44" s="144">
        <v>2128</v>
      </c>
      <c r="V44" s="144">
        <v>2304</v>
      </c>
      <c r="W44" s="144">
        <v>3648</v>
      </c>
      <c r="X44" s="144">
        <v>6752</v>
      </c>
      <c r="Y44" s="144">
        <v>7568</v>
      </c>
      <c r="Z44" s="144">
        <v>13056</v>
      </c>
      <c r="AA44" s="144">
        <v>9584</v>
      </c>
      <c r="AB44" s="144">
        <v>13808</v>
      </c>
      <c r="AC44" s="144">
        <v>14192</v>
      </c>
      <c r="AD44" s="145">
        <v>15136</v>
      </c>
      <c r="AE44" s="3" t="str">
        <f t="shared" si="35"/>
        <v/>
      </c>
      <c r="AF44" s="3" t="str">
        <f t="shared" si="36"/>
        <v>Sunshine Coast TSA</v>
      </c>
      <c r="AG44" s="93" t="str">
        <f t="shared" si="0"/>
        <v/>
      </c>
      <c r="AH44" s="93" t="str">
        <f t="shared" si="12"/>
        <v/>
      </c>
      <c r="AI44" s="93" t="str">
        <f t="shared" si="2"/>
        <v/>
      </c>
      <c r="AJ44" s="93" t="str">
        <f t="shared" si="13"/>
        <v/>
      </c>
      <c r="AK44" s="93" t="str">
        <f t="shared" si="4"/>
        <v/>
      </c>
      <c r="AL44" s="93" t="str">
        <f t="shared" si="14"/>
        <v/>
      </c>
      <c r="AM44" s="93" t="str">
        <f t="shared" si="6"/>
        <v/>
      </c>
      <c r="AN44" s="93" t="str">
        <f t="shared" si="15"/>
        <v/>
      </c>
      <c r="AO44" s="93">
        <f t="shared" si="8"/>
        <v>176</v>
      </c>
      <c r="AP44" s="93" t="str">
        <f t="shared" si="16"/>
        <v/>
      </c>
      <c r="AQ44" s="93" t="str">
        <f t="shared" si="10"/>
        <v/>
      </c>
      <c r="AR44" s="93">
        <f t="shared" si="37"/>
        <v>608</v>
      </c>
      <c r="AS44" s="93">
        <f t="shared" si="37"/>
        <v>32</v>
      </c>
      <c r="AT44" s="93">
        <f t="shared" si="21"/>
        <v>384</v>
      </c>
      <c r="AU44" s="93">
        <f t="shared" si="23"/>
        <v>1376</v>
      </c>
      <c r="AV44" s="93">
        <f t="shared" si="24"/>
        <v>1344</v>
      </c>
      <c r="AW44" s="93">
        <f t="shared" si="25"/>
        <v>2128</v>
      </c>
      <c r="AX44" s="93">
        <f t="shared" si="26"/>
        <v>2304</v>
      </c>
      <c r="AY44" s="93">
        <f t="shared" si="27"/>
        <v>3648</v>
      </c>
      <c r="AZ44" s="93">
        <f t="shared" si="28"/>
        <v>6752</v>
      </c>
      <c r="BA44" s="93">
        <f t="shared" si="29"/>
        <v>7568</v>
      </c>
      <c r="BB44" s="93">
        <f t="shared" si="30"/>
        <v>13056</v>
      </c>
      <c r="BC44" s="93">
        <f t="shared" si="31"/>
        <v>9584</v>
      </c>
      <c r="BD44" s="93">
        <f t="shared" si="32"/>
        <v>13808</v>
      </c>
      <c r="BE44" s="93">
        <f t="shared" si="33"/>
        <v>14192</v>
      </c>
      <c r="BF44" s="93">
        <f t="shared" si="34"/>
        <v>15136</v>
      </c>
      <c r="BG44" s="103">
        <f t="shared" si="22"/>
        <v>15136</v>
      </c>
    </row>
    <row r="45" spans="1:59">
      <c r="A45" s="165" t="s">
        <v>216</v>
      </c>
      <c r="B45" s="167"/>
      <c r="C45" s="171">
        <v>33632</v>
      </c>
      <c r="D45" s="172">
        <v>26208</v>
      </c>
      <c r="E45" s="172">
        <v>26080</v>
      </c>
      <c r="F45" s="172">
        <v>40032</v>
      </c>
      <c r="G45" s="172">
        <v>23824</v>
      </c>
      <c r="H45" s="172">
        <v>49152</v>
      </c>
      <c r="I45" s="172">
        <v>13664</v>
      </c>
      <c r="J45" s="172">
        <v>80112</v>
      </c>
      <c r="K45" s="172">
        <v>146112</v>
      </c>
      <c r="L45" s="172">
        <v>606624</v>
      </c>
      <c r="M45" s="172">
        <v>1302512</v>
      </c>
      <c r="N45" s="172">
        <v>3978848</v>
      </c>
      <c r="O45" s="190">
        <v>3607840</v>
      </c>
      <c r="P45" s="165" t="s">
        <v>216</v>
      </c>
      <c r="Q45" s="167"/>
      <c r="R45" s="171">
        <v>3206224</v>
      </c>
      <c r="S45" s="172">
        <v>2507408</v>
      </c>
      <c r="T45" s="172">
        <v>1805344</v>
      </c>
      <c r="U45" s="172">
        <v>1402384</v>
      </c>
      <c r="V45" s="172">
        <v>1120080</v>
      </c>
      <c r="W45" s="172">
        <v>973040</v>
      </c>
      <c r="X45" s="172">
        <v>906704</v>
      </c>
      <c r="Y45" s="172">
        <v>833856</v>
      </c>
      <c r="Z45" s="172">
        <v>738272</v>
      </c>
      <c r="AA45" s="172">
        <v>624432</v>
      </c>
      <c r="AB45" s="172">
        <v>480288</v>
      </c>
      <c r="AC45" s="172">
        <v>420048</v>
      </c>
      <c r="AD45" s="190">
        <v>359904</v>
      </c>
      <c r="AE45" s="3" t="str">
        <f t="shared" si="35"/>
        <v>Non-pine Units Total</v>
      </c>
      <c r="AF45" s="3" t="str">
        <f t="shared" si="36"/>
        <v/>
      </c>
      <c r="AG45" s="93">
        <f t="shared" si="0"/>
        <v>33632</v>
      </c>
      <c r="AH45" s="93">
        <f t="shared" si="12"/>
        <v>26208</v>
      </c>
      <c r="AI45" s="93">
        <f t="shared" si="2"/>
        <v>26080</v>
      </c>
      <c r="AJ45" s="93">
        <f t="shared" si="13"/>
        <v>40032</v>
      </c>
      <c r="AK45" s="93">
        <f t="shared" si="4"/>
        <v>23824</v>
      </c>
      <c r="AL45" s="93">
        <f t="shared" si="14"/>
        <v>49152</v>
      </c>
      <c r="AM45" s="93">
        <f t="shared" si="6"/>
        <v>13664</v>
      </c>
      <c r="AN45" s="93">
        <f t="shared" si="15"/>
        <v>80112</v>
      </c>
      <c r="AO45" s="93">
        <f t="shared" si="8"/>
        <v>146112</v>
      </c>
      <c r="AP45" s="93">
        <f t="shared" si="16"/>
        <v>606624</v>
      </c>
      <c r="AQ45" s="93">
        <f t="shared" si="10"/>
        <v>1302512</v>
      </c>
      <c r="AR45" s="93">
        <f t="shared" si="37"/>
        <v>3978848</v>
      </c>
      <c r="AS45" s="93">
        <f t="shared" si="37"/>
        <v>3607840</v>
      </c>
      <c r="AT45" s="93">
        <f t="shared" si="21"/>
        <v>3206224</v>
      </c>
      <c r="AU45" s="93">
        <f t="shared" si="23"/>
        <v>2507408</v>
      </c>
      <c r="AV45" s="93">
        <f t="shared" si="24"/>
        <v>1805344</v>
      </c>
      <c r="AW45" s="93">
        <f t="shared" si="25"/>
        <v>1402384</v>
      </c>
      <c r="AX45" s="93">
        <f t="shared" si="26"/>
        <v>1120080</v>
      </c>
      <c r="AY45" s="93">
        <f t="shared" si="27"/>
        <v>973040</v>
      </c>
      <c r="AZ45" s="93">
        <f t="shared" si="28"/>
        <v>906704</v>
      </c>
      <c r="BA45" s="93">
        <f t="shared" si="29"/>
        <v>833856</v>
      </c>
      <c r="BB45" s="93">
        <f t="shared" si="30"/>
        <v>738272</v>
      </c>
      <c r="BC45" s="93">
        <f t="shared" si="31"/>
        <v>624432</v>
      </c>
      <c r="BD45" s="93">
        <f t="shared" si="32"/>
        <v>480288</v>
      </c>
      <c r="BE45" s="93">
        <f t="shared" si="33"/>
        <v>420048</v>
      </c>
      <c r="BF45" s="93">
        <f t="shared" si="34"/>
        <v>359904</v>
      </c>
      <c r="BG45" s="103">
        <f t="shared" si="22"/>
        <v>3978848</v>
      </c>
    </row>
    <row r="46" spans="1:59">
      <c r="A46" s="165" t="s">
        <v>280</v>
      </c>
      <c r="B46" s="167"/>
      <c r="C46" s="171">
        <v>520144</v>
      </c>
      <c r="D46" s="172">
        <v>571024</v>
      </c>
      <c r="E46" s="172">
        <v>677392</v>
      </c>
      <c r="F46" s="172">
        <v>1372656</v>
      </c>
      <c r="G46" s="172">
        <v>3238896</v>
      </c>
      <c r="H46" s="172">
        <v>6887072</v>
      </c>
      <c r="I46" s="172">
        <v>9587616</v>
      </c>
      <c r="J46" s="172">
        <v>4555504</v>
      </c>
      <c r="K46" s="172">
        <v>8363264</v>
      </c>
      <c r="L46" s="172">
        <v>5996352</v>
      </c>
      <c r="M46" s="172">
        <v>3584384</v>
      </c>
      <c r="N46" s="172">
        <v>3415392</v>
      </c>
      <c r="O46" s="190">
        <v>503488</v>
      </c>
      <c r="P46" s="165" t="s">
        <v>280</v>
      </c>
      <c r="Q46" s="167"/>
      <c r="R46" s="171">
        <v>514080</v>
      </c>
      <c r="S46" s="172">
        <v>436304</v>
      </c>
      <c r="T46" s="172">
        <v>397584</v>
      </c>
      <c r="U46" s="172">
        <v>348416</v>
      </c>
      <c r="V46" s="172">
        <v>312656</v>
      </c>
      <c r="W46" s="172">
        <v>311552</v>
      </c>
      <c r="X46" s="172">
        <v>316128</v>
      </c>
      <c r="Y46" s="172">
        <v>362848</v>
      </c>
      <c r="Z46" s="172">
        <v>379056</v>
      </c>
      <c r="AA46" s="172">
        <v>340928</v>
      </c>
      <c r="AB46" s="172">
        <v>390416</v>
      </c>
      <c r="AC46" s="172">
        <v>359200</v>
      </c>
      <c r="AD46" s="190">
        <v>362208</v>
      </c>
      <c r="AE46" s="3" t="str">
        <f t="shared" si="35"/>
        <v>Interior TFLs</v>
      </c>
      <c r="AF46" s="3" t="str">
        <f t="shared" si="36"/>
        <v/>
      </c>
      <c r="AG46" s="93">
        <f t="shared" si="0"/>
        <v>520144</v>
      </c>
      <c r="AH46" s="93">
        <f t="shared" si="12"/>
        <v>571024</v>
      </c>
      <c r="AI46" s="93">
        <f t="shared" si="2"/>
        <v>677392</v>
      </c>
      <c r="AJ46" s="93">
        <f t="shared" si="13"/>
        <v>1372656</v>
      </c>
      <c r="AK46" s="93">
        <f t="shared" si="4"/>
        <v>3238896</v>
      </c>
      <c r="AL46" s="93">
        <f t="shared" si="14"/>
        <v>6887072</v>
      </c>
      <c r="AM46" s="93">
        <f t="shared" si="6"/>
        <v>9587616</v>
      </c>
      <c r="AN46" s="93">
        <f t="shared" si="15"/>
        <v>4555504</v>
      </c>
      <c r="AO46" s="93">
        <f t="shared" si="8"/>
        <v>8363264</v>
      </c>
      <c r="AP46" s="93">
        <f t="shared" si="16"/>
        <v>5996352</v>
      </c>
      <c r="AQ46" s="93">
        <f t="shared" si="10"/>
        <v>3584384</v>
      </c>
      <c r="AR46" s="93">
        <f t="shared" si="37"/>
        <v>3415392</v>
      </c>
      <c r="AS46" s="93">
        <f t="shared" si="37"/>
        <v>503488</v>
      </c>
      <c r="AT46" s="93">
        <f t="shared" si="21"/>
        <v>514080</v>
      </c>
      <c r="AU46" s="93">
        <f t="shared" si="23"/>
        <v>436304</v>
      </c>
      <c r="AV46" s="93">
        <f t="shared" si="24"/>
        <v>397584</v>
      </c>
      <c r="AW46" s="93">
        <f t="shared" si="25"/>
        <v>348416</v>
      </c>
      <c r="AX46" s="93">
        <f t="shared" si="26"/>
        <v>312656</v>
      </c>
      <c r="AY46" s="93">
        <f t="shared" si="27"/>
        <v>311552</v>
      </c>
      <c r="AZ46" s="93">
        <f t="shared" si="28"/>
        <v>316128</v>
      </c>
      <c r="BA46" s="93">
        <f t="shared" si="29"/>
        <v>362848</v>
      </c>
      <c r="BB46" s="93">
        <f t="shared" si="30"/>
        <v>379056</v>
      </c>
      <c r="BC46" s="93">
        <f t="shared" si="31"/>
        <v>340928</v>
      </c>
      <c r="BD46" s="93">
        <f t="shared" si="32"/>
        <v>390416</v>
      </c>
      <c r="BE46" s="93">
        <f t="shared" si="33"/>
        <v>359200</v>
      </c>
      <c r="BF46" s="93">
        <f t="shared" si="34"/>
        <v>362208</v>
      </c>
      <c r="BG46" s="103">
        <f t="shared" si="22"/>
        <v>9587616</v>
      </c>
    </row>
    <row r="47" spans="1:59">
      <c r="A47" s="165" t="s">
        <v>282</v>
      </c>
      <c r="B47" s="167"/>
      <c r="C47" s="171">
        <v>0</v>
      </c>
      <c r="D47" s="172">
        <v>0</v>
      </c>
      <c r="E47" s="172">
        <v>0</v>
      </c>
      <c r="F47" s="172">
        <v>0</v>
      </c>
      <c r="G47" s="172">
        <v>0</v>
      </c>
      <c r="H47" s="172">
        <v>0</v>
      </c>
      <c r="I47" s="172">
        <v>0</v>
      </c>
      <c r="J47" s="172">
        <v>0</v>
      </c>
      <c r="K47" s="172">
        <v>0</v>
      </c>
      <c r="L47" s="172">
        <v>0</v>
      </c>
      <c r="M47" s="172">
        <v>0</v>
      </c>
      <c r="N47" s="172">
        <v>0</v>
      </c>
      <c r="O47" s="190">
        <v>0</v>
      </c>
      <c r="P47" s="165" t="s">
        <v>282</v>
      </c>
      <c r="Q47" s="167"/>
      <c r="R47" s="171">
        <v>0</v>
      </c>
      <c r="S47" s="172">
        <v>0</v>
      </c>
      <c r="T47" s="172">
        <v>0</v>
      </c>
      <c r="U47" s="172">
        <v>0</v>
      </c>
      <c r="V47" s="172">
        <v>0</v>
      </c>
      <c r="W47" s="172">
        <v>192</v>
      </c>
      <c r="X47" s="172">
        <v>128</v>
      </c>
      <c r="Y47" s="172">
        <v>128</v>
      </c>
      <c r="Z47" s="172">
        <v>0</v>
      </c>
      <c r="AA47" s="172">
        <v>16</v>
      </c>
      <c r="AB47" s="172">
        <v>160</v>
      </c>
      <c r="AC47" s="172">
        <v>0</v>
      </c>
      <c r="AD47" s="190">
        <v>0</v>
      </c>
      <c r="AE47" s="3" t="str">
        <f t="shared" si="35"/>
        <v>Coast TFLs</v>
      </c>
      <c r="AF47" s="3" t="str">
        <f t="shared" si="36"/>
        <v/>
      </c>
      <c r="AG47" s="93" t="str">
        <f t="shared" si="0"/>
        <v/>
      </c>
      <c r="AH47" s="93" t="str">
        <f t="shared" si="12"/>
        <v/>
      </c>
      <c r="AI47" s="93" t="str">
        <f t="shared" si="2"/>
        <v/>
      </c>
      <c r="AJ47" s="93" t="str">
        <f t="shared" si="13"/>
        <v/>
      </c>
      <c r="AK47" s="93" t="str">
        <f t="shared" si="4"/>
        <v/>
      </c>
      <c r="AL47" s="93" t="str">
        <f t="shared" si="14"/>
        <v/>
      </c>
      <c r="AM47" s="93" t="str">
        <f t="shared" si="6"/>
        <v/>
      </c>
      <c r="AN47" s="93" t="str">
        <f t="shared" si="15"/>
        <v/>
      </c>
      <c r="AO47" s="93" t="str">
        <f t="shared" si="8"/>
        <v/>
      </c>
      <c r="AP47" s="93" t="str">
        <f t="shared" si="16"/>
        <v/>
      </c>
      <c r="AQ47" s="93" t="str">
        <f t="shared" si="10"/>
        <v/>
      </c>
      <c r="AR47" s="93" t="str">
        <f t="shared" si="37"/>
        <v/>
      </c>
      <c r="AS47" s="93" t="str">
        <f t="shared" si="37"/>
        <v/>
      </c>
      <c r="AT47" s="93" t="str">
        <f t="shared" si="21"/>
        <v/>
      </c>
      <c r="AU47" s="93" t="str">
        <f t="shared" si="23"/>
        <v/>
      </c>
      <c r="AV47" s="93" t="str">
        <f t="shared" si="24"/>
        <v/>
      </c>
      <c r="AW47" s="93" t="str">
        <f t="shared" si="25"/>
        <v/>
      </c>
      <c r="AX47" s="93" t="str">
        <f t="shared" si="26"/>
        <v/>
      </c>
      <c r="AY47" s="93">
        <f t="shared" si="27"/>
        <v>192</v>
      </c>
      <c r="AZ47" s="93">
        <f t="shared" si="28"/>
        <v>128</v>
      </c>
      <c r="BA47" s="93">
        <f t="shared" si="29"/>
        <v>128</v>
      </c>
      <c r="BB47" s="93" t="str">
        <f t="shared" si="30"/>
        <v/>
      </c>
      <c r="BC47" s="93">
        <f t="shared" si="31"/>
        <v>16</v>
      </c>
      <c r="BD47" s="93">
        <f t="shared" si="32"/>
        <v>160</v>
      </c>
      <c r="BE47" s="93" t="str">
        <f t="shared" si="33"/>
        <v/>
      </c>
      <c r="BF47" s="93" t="str">
        <f t="shared" si="34"/>
        <v/>
      </c>
      <c r="BG47" s="103">
        <f t="shared" si="22"/>
        <v>192</v>
      </c>
    </row>
    <row r="48" spans="1:59">
      <c r="A48" s="191" t="s">
        <v>44</v>
      </c>
      <c r="B48" s="192"/>
      <c r="C48" s="193">
        <v>5607952</v>
      </c>
      <c r="D48" s="194">
        <v>7003168</v>
      </c>
      <c r="E48" s="194">
        <v>12324448</v>
      </c>
      <c r="F48" s="194">
        <v>28059552</v>
      </c>
      <c r="G48" s="194">
        <v>54161616</v>
      </c>
      <c r="H48" s="194">
        <v>78686784</v>
      </c>
      <c r="I48" s="194">
        <v>139811536</v>
      </c>
      <c r="J48" s="194">
        <v>112883136</v>
      </c>
      <c r="K48" s="194">
        <v>103893312</v>
      </c>
      <c r="L48" s="194">
        <v>60506000</v>
      </c>
      <c r="M48" s="194">
        <v>47311936</v>
      </c>
      <c r="N48" s="194">
        <v>39799376</v>
      </c>
      <c r="O48" s="195">
        <v>19914224</v>
      </c>
      <c r="P48" s="191" t="s">
        <v>44</v>
      </c>
      <c r="Q48" s="192"/>
      <c r="R48" s="193">
        <v>18225216</v>
      </c>
      <c r="S48" s="194">
        <v>13223088</v>
      </c>
      <c r="T48" s="194">
        <v>9177280</v>
      </c>
      <c r="U48" s="194">
        <v>6783632</v>
      </c>
      <c r="V48" s="194">
        <v>5296912</v>
      </c>
      <c r="W48" s="194">
        <v>4683792</v>
      </c>
      <c r="X48" s="194">
        <v>4372896</v>
      </c>
      <c r="Y48" s="194">
        <v>4281488</v>
      </c>
      <c r="Z48" s="194">
        <v>4156448</v>
      </c>
      <c r="AA48" s="194">
        <v>3919984</v>
      </c>
      <c r="AB48" s="194">
        <v>3714256</v>
      </c>
      <c r="AC48" s="194">
        <v>3507888</v>
      </c>
      <c r="AD48" s="195">
        <v>3285296</v>
      </c>
      <c r="AE48" s="3" t="str">
        <f t="shared" si="35"/>
        <v>Grand Total</v>
      </c>
      <c r="AF48" s="3" t="str">
        <f t="shared" si="36"/>
        <v/>
      </c>
      <c r="AG48" s="93">
        <f t="shared" si="0"/>
        <v>5607952</v>
      </c>
      <c r="AH48" s="93">
        <f t="shared" si="12"/>
        <v>7003168</v>
      </c>
      <c r="AI48" s="93">
        <f t="shared" si="2"/>
        <v>12324448</v>
      </c>
      <c r="AJ48" s="93">
        <f t="shared" si="13"/>
        <v>28059552</v>
      </c>
      <c r="AK48" s="93">
        <f t="shared" si="4"/>
        <v>54161616</v>
      </c>
      <c r="AL48" s="93">
        <f t="shared" si="14"/>
        <v>78686784</v>
      </c>
      <c r="AM48" s="93">
        <f t="shared" si="6"/>
        <v>139811536</v>
      </c>
      <c r="AN48" s="93">
        <f t="shared" si="15"/>
        <v>112883136</v>
      </c>
      <c r="AO48" s="93">
        <f t="shared" si="8"/>
        <v>103893312</v>
      </c>
      <c r="AP48" s="93">
        <f t="shared" si="16"/>
        <v>60506000</v>
      </c>
      <c r="AQ48" s="93">
        <f t="shared" si="10"/>
        <v>47311936</v>
      </c>
      <c r="AR48" s="93">
        <f t="shared" si="37"/>
        <v>39799376</v>
      </c>
      <c r="AS48" s="93">
        <f t="shared" si="37"/>
        <v>19914224</v>
      </c>
      <c r="AT48" s="93">
        <f t="shared" si="21"/>
        <v>18225216</v>
      </c>
      <c r="AU48" s="93">
        <f t="shared" si="23"/>
        <v>13223088</v>
      </c>
      <c r="AV48" s="93">
        <f t="shared" si="24"/>
        <v>9177280</v>
      </c>
      <c r="AW48" s="93">
        <f t="shared" si="25"/>
        <v>6783632</v>
      </c>
      <c r="AX48" s="93">
        <f t="shared" si="26"/>
        <v>5296912</v>
      </c>
      <c r="AY48" s="93">
        <f t="shared" si="27"/>
        <v>4683792</v>
      </c>
      <c r="AZ48" s="93">
        <f t="shared" si="28"/>
        <v>4372896</v>
      </c>
      <c r="BA48" s="93">
        <f t="shared" si="29"/>
        <v>4281488</v>
      </c>
      <c r="BB48" s="93">
        <f t="shared" si="30"/>
        <v>4156448</v>
      </c>
      <c r="BC48" s="93">
        <f t="shared" si="31"/>
        <v>3919984</v>
      </c>
      <c r="BD48" s="93">
        <f t="shared" si="32"/>
        <v>3714256</v>
      </c>
      <c r="BE48" s="93">
        <f t="shared" si="33"/>
        <v>3507888</v>
      </c>
      <c r="BF48" s="93">
        <f t="shared" si="34"/>
        <v>3285296</v>
      </c>
      <c r="BG48" s="103">
        <f t="shared" si="22"/>
        <v>139811536</v>
      </c>
    </row>
    <row r="49" spans="31:59">
      <c r="AE49" s="3" t="str">
        <f t="shared" si="35"/>
        <v/>
      </c>
      <c r="AF49" s="3" t="str">
        <f t="shared" si="36"/>
        <v/>
      </c>
      <c r="AG49" s="93" t="str">
        <f t="shared" si="0"/>
        <v/>
      </c>
      <c r="AH49" s="93" t="str">
        <f t="shared" si="12"/>
        <v/>
      </c>
      <c r="AI49" s="93" t="str">
        <f t="shared" si="2"/>
        <v/>
      </c>
      <c r="AJ49" s="93" t="str">
        <f t="shared" si="13"/>
        <v/>
      </c>
      <c r="AK49" s="93" t="str">
        <f t="shared" si="4"/>
        <v/>
      </c>
      <c r="AL49" s="93" t="str">
        <f t="shared" si="14"/>
        <v/>
      </c>
      <c r="AM49" s="93" t="str">
        <f t="shared" si="6"/>
        <v/>
      </c>
      <c r="AN49" s="93" t="str">
        <f t="shared" si="15"/>
        <v/>
      </c>
      <c r="AO49" s="93" t="str">
        <f t="shared" si="8"/>
        <v/>
      </c>
      <c r="AP49" s="93" t="str">
        <f t="shared" si="16"/>
        <v/>
      </c>
      <c r="AQ49" s="93" t="str">
        <f t="shared" si="10"/>
        <v/>
      </c>
      <c r="AR49" s="93" t="str">
        <f t="shared" si="37"/>
        <v/>
      </c>
      <c r="AS49" s="93" t="str">
        <f t="shared" si="37"/>
        <v/>
      </c>
      <c r="AT49" s="93" t="str">
        <f t="shared" si="21"/>
        <v/>
      </c>
      <c r="AU49" s="93" t="str">
        <f t="shared" si="23"/>
        <v/>
      </c>
      <c r="AV49" s="93" t="str">
        <f t="shared" si="24"/>
        <v/>
      </c>
      <c r="AW49" s="93" t="str">
        <f t="shared" si="25"/>
        <v/>
      </c>
      <c r="AX49" s="93" t="str">
        <f t="shared" si="26"/>
        <v/>
      </c>
      <c r="AY49" s="93" t="str">
        <f t="shared" si="27"/>
        <v/>
      </c>
      <c r="AZ49" s="93" t="str">
        <f t="shared" si="28"/>
        <v/>
      </c>
      <c r="BA49" s="93" t="str">
        <f t="shared" si="29"/>
        <v/>
      </c>
      <c r="BB49" s="93" t="str">
        <f t="shared" si="30"/>
        <v/>
      </c>
      <c r="BC49" s="93" t="str">
        <f t="shared" si="31"/>
        <v/>
      </c>
      <c r="BD49" s="93" t="str">
        <f t="shared" si="32"/>
        <v/>
      </c>
      <c r="BE49" s="93" t="str">
        <f t="shared" si="33"/>
        <v/>
      </c>
      <c r="BF49" s="93" t="str">
        <f t="shared" si="34"/>
        <v/>
      </c>
      <c r="BG49" s="103">
        <f t="shared" si="22"/>
        <v>0</v>
      </c>
    </row>
    <row r="50" spans="31:59">
      <c r="AE50" s="3" t="str">
        <f t="shared" si="35"/>
        <v/>
      </c>
      <c r="AF50" s="3" t="str">
        <f t="shared" si="36"/>
        <v/>
      </c>
      <c r="AG50" s="93" t="str">
        <f t="shared" si="0"/>
        <v/>
      </c>
      <c r="AH50" s="93" t="str">
        <f t="shared" si="12"/>
        <v/>
      </c>
      <c r="AI50" s="93" t="str">
        <f t="shared" si="2"/>
        <v/>
      </c>
      <c r="AJ50" s="93" t="str">
        <f t="shared" si="13"/>
        <v/>
      </c>
      <c r="AK50" s="93" t="str">
        <f t="shared" si="4"/>
        <v/>
      </c>
      <c r="AL50" s="93" t="str">
        <f t="shared" si="14"/>
        <v/>
      </c>
      <c r="AM50" s="93" t="str">
        <f t="shared" si="6"/>
        <v/>
      </c>
      <c r="AN50" s="93" t="str">
        <f t="shared" si="15"/>
        <v/>
      </c>
      <c r="AO50" s="93" t="str">
        <f t="shared" si="8"/>
        <v/>
      </c>
      <c r="AP50" s="93" t="str">
        <f t="shared" si="16"/>
        <v/>
      </c>
      <c r="AQ50" s="93" t="str">
        <f t="shared" si="10"/>
        <v/>
      </c>
      <c r="AR50" s="93" t="str">
        <f t="shared" si="37"/>
        <v/>
      </c>
      <c r="AS50" s="93" t="str">
        <f t="shared" si="37"/>
        <v/>
      </c>
      <c r="AT50" s="93" t="str">
        <f t="shared" si="21"/>
        <v/>
      </c>
      <c r="AU50" s="93" t="str">
        <f t="shared" si="23"/>
        <v/>
      </c>
      <c r="AV50" s="93" t="str">
        <f t="shared" si="24"/>
        <v/>
      </c>
      <c r="AW50" s="93" t="str">
        <f t="shared" si="25"/>
        <v/>
      </c>
      <c r="AX50" s="93" t="str">
        <f t="shared" si="26"/>
        <v/>
      </c>
      <c r="AY50" s="93" t="str">
        <f t="shared" si="27"/>
        <v/>
      </c>
      <c r="AZ50" s="93" t="str">
        <f t="shared" si="28"/>
        <v/>
      </c>
      <c r="BA50" s="93" t="str">
        <f t="shared" si="29"/>
        <v/>
      </c>
      <c r="BB50" s="93" t="str">
        <f t="shared" si="30"/>
        <v/>
      </c>
      <c r="BC50" s="93" t="str">
        <f t="shared" si="31"/>
        <v/>
      </c>
      <c r="BD50" s="93" t="str">
        <f t="shared" si="32"/>
        <v/>
      </c>
      <c r="BE50" s="93" t="str">
        <f t="shared" si="33"/>
        <v/>
      </c>
      <c r="BF50" s="93" t="str">
        <f t="shared" si="34"/>
        <v/>
      </c>
      <c r="BG50" s="103">
        <f t="shared" si="22"/>
        <v>0</v>
      </c>
    </row>
    <row r="51" spans="31:59">
      <c r="AE51" s="3" t="str">
        <f t="shared" si="35"/>
        <v/>
      </c>
      <c r="AF51" s="3" t="str">
        <f t="shared" si="36"/>
        <v/>
      </c>
      <c r="AG51" s="93" t="str">
        <f t="shared" si="0"/>
        <v/>
      </c>
      <c r="AH51" s="93" t="str">
        <f t="shared" si="12"/>
        <v/>
      </c>
      <c r="AI51" s="93" t="str">
        <f t="shared" si="2"/>
        <v/>
      </c>
      <c r="AJ51" s="93" t="str">
        <f t="shared" si="13"/>
        <v/>
      </c>
      <c r="AK51" s="93" t="str">
        <f t="shared" si="4"/>
        <v/>
      </c>
      <c r="AL51" s="93" t="str">
        <f t="shared" si="14"/>
        <v/>
      </c>
      <c r="AM51" s="93" t="str">
        <f t="shared" si="6"/>
        <v/>
      </c>
      <c r="AN51" s="93" t="str">
        <f t="shared" si="15"/>
        <v/>
      </c>
      <c r="AO51" s="93" t="str">
        <f t="shared" si="8"/>
        <v/>
      </c>
      <c r="AP51" s="93" t="str">
        <f t="shared" si="16"/>
        <v/>
      </c>
      <c r="AQ51" s="93" t="str">
        <f t="shared" si="10"/>
        <v/>
      </c>
      <c r="AR51" s="93" t="str">
        <f t="shared" si="37"/>
        <v/>
      </c>
      <c r="AS51" s="93" t="str">
        <f t="shared" si="37"/>
        <v/>
      </c>
      <c r="AT51" s="93" t="str">
        <f t="shared" si="21"/>
        <v/>
      </c>
      <c r="AU51" s="93" t="str">
        <f t="shared" si="23"/>
        <v/>
      </c>
      <c r="AV51" s="93" t="str">
        <f t="shared" si="24"/>
        <v/>
      </c>
      <c r="AW51" s="93" t="str">
        <f t="shared" si="25"/>
        <v/>
      </c>
      <c r="AX51" s="93" t="str">
        <f t="shared" si="26"/>
        <v/>
      </c>
      <c r="AY51" s="93" t="str">
        <f t="shared" si="27"/>
        <v/>
      </c>
      <c r="AZ51" s="93" t="str">
        <f t="shared" si="28"/>
        <v/>
      </c>
      <c r="BA51" s="93" t="str">
        <f t="shared" si="29"/>
        <v/>
      </c>
      <c r="BB51" s="93" t="str">
        <f t="shared" si="30"/>
        <v/>
      </c>
      <c r="BC51" s="93" t="str">
        <f t="shared" si="31"/>
        <v/>
      </c>
      <c r="BD51" s="93" t="str">
        <f t="shared" si="32"/>
        <v/>
      </c>
      <c r="BE51" s="93" t="str">
        <f t="shared" si="33"/>
        <v/>
      </c>
      <c r="BF51" s="93" t="str">
        <f t="shared" si="34"/>
        <v/>
      </c>
      <c r="BG51" s="103">
        <f t="shared" si="22"/>
        <v>0</v>
      </c>
    </row>
    <row r="52" spans="31:59">
      <c r="AE52" s="3" t="str">
        <f t="shared" si="35"/>
        <v/>
      </c>
      <c r="AF52" s="3" t="str">
        <f t="shared" si="36"/>
        <v/>
      </c>
      <c r="AG52" s="93" t="str">
        <f t="shared" si="0"/>
        <v/>
      </c>
      <c r="AH52" s="93" t="str">
        <f t="shared" si="12"/>
        <v/>
      </c>
      <c r="AI52" s="93" t="str">
        <f t="shared" si="2"/>
        <v/>
      </c>
      <c r="AJ52" s="93" t="str">
        <f t="shared" si="13"/>
        <v/>
      </c>
      <c r="AK52" s="93" t="str">
        <f t="shared" si="4"/>
        <v/>
      </c>
      <c r="AL52" s="93" t="str">
        <f t="shared" si="14"/>
        <v/>
      </c>
      <c r="AM52" s="93" t="str">
        <f t="shared" si="6"/>
        <v/>
      </c>
      <c r="AN52" s="93" t="str">
        <f t="shared" si="15"/>
        <v/>
      </c>
      <c r="AO52" s="93" t="str">
        <f t="shared" si="8"/>
        <v/>
      </c>
      <c r="AP52" s="93" t="str">
        <f t="shared" si="16"/>
        <v/>
      </c>
      <c r="AQ52" s="93" t="str">
        <f t="shared" si="10"/>
        <v/>
      </c>
      <c r="AR52" s="93" t="str">
        <f t="shared" si="37"/>
        <v/>
      </c>
      <c r="AS52" s="93" t="str">
        <f t="shared" si="37"/>
        <v/>
      </c>
      <c r="AT52" s="93" t="str">
        <f t="shared" si="21"/>
        <v/>
      </c>
      <c r="AU52" s="93" t="str">
        <f t="shared" si="23"/>
        <v/>
      </c>
      <c r="AV52" s="93" t="str">
        <f t="shared" si="24"/>
        <v/>
      </c>
      <c r="AW52" s="93" t="str">
        <f t="shared" si="25"/>
        <v/>
      </c>
      <c r="AX52" s="93" t="str">
        <f t="shared" si="26"/>
        <v/>
      </c>
      <c r="AY52" s="93" t="str">
        <f t="shared" si="27"/>
        <v/>
      </c>
      <c r="AZ52" s="93" t="str">
        <f t="shared" si="28"/>
        <v/>
      </c>
      <c r="BA52" s="93" t="str">
        <f t="shared" si="29"/>
        <v/>
      </c>
      <c r="BB52" s="93" t="str">
        <f t="shared" si="30"/>
        <v/>
      </c>
      <c r="BC52" s="93" t="str">
        <f t="shared" si="31"/>
        <v/>
      </c>
      <c r="BD52" s="93" t="str">
        <f t="shared" si="32"/>
        <v/>
      </c>
      <c r="BE52" s="93" t="str">
        <f t="shared" si="33"/>
        <v/>
      </c>
      <c r="BF52" s="93" t="str">
        <f t="shared" si="34"/>
        <v/>
      </c>
      <c r="BG52" s="103">
        <f t="shared" si="22"/>
        <v>0</v>
      </c>
    </row>
    <row r="53" spans="31:59">
      <c r="AE53" s="3" t="str">
        <f t="shared" si="35"/>
        <v/>
      </c>
      <c r="AF53" s="3" t="str">
        <f t="shared" si="36"/>
        <v/>
      </c>
      <c r="AG53" s="93" t="str">
        <f t="shared" si="0"/>
        <v/>
      </c>
      <c r="AH53" s="93" t="str">
        <f t="shared" si="12"/>
        <v/>
      </c>
      <c r="AI53" s="93" t="str">
        <f t="shared" si="2"/>
        <v/>
      </c>
      <c r="AJ53" s="93" t="str">
        <f t="shared" si="13"/>
        <v/>
      </c>
      <c r="AK53" s="93" t="str">
        <f t="shared" si="4"/>
        <v/>
      </c>
      <c r="AL53" s="93" t="str">
        <f t="shared" si="14"/>
        <v/>
      </c>
      <c r="AM53" s="93" t="str">
        <f t="shared" si="6"/>
        <v/>
      </c>
      <c r="AN53" s="93" t="str">
        <f t="shared" si="15"/>
        <v/>
      </c>
      <c r="AO53" s="93" t="str">
        <f t="shared" si="8"/>
        <v/>
      </c>
      <c r="AP53" s="93" t="str">
        <f t="shared" si="16"/>
        <v/>
      </c>
      <c r="AQ53" s="93" t="str">
        <f t="shared" si="10"/>
        <v/>
      </c>
      <c r="AR53" s="93" t="str">
        <f t="shared" si="37"/>
        <v/>
      </c>
      <c r="AS53" s="93" t="str">
        <f t="shared" si="37"/>
        <v/>
      </c>
      <c r="AT53" s="93" t="str">
        <f t="shared" si="21"/>
        <v/>
      </c>
      <c r="AU53" s="93" t="str">
        <f t="shared" si="23"/>
        <v/>
      </c>
      <c r="AV53" s="93" t="str">
        <f t="shared" si="24"/>
        <v/>
      </c>
      <c r="AW53" s="93" t="str">
        <f t="shared" si="25"/>
        <v/>
      </c>
      <c r="AX53" s="93" t="str">
        <f t="shared" si="26"/>
        <v/>
      </c>
      <c r="AY53" s="93" t="str">
        <f t="shared" si="27"/>
        <v/>
      </c>
      <c r="AZ53" s="93" t="str">
        <f t="shared" si="28"/>
        <v/>
      </c>
      <c r="BA53" s="93" t="str">
        <f t="shared" si="29"/>
        <v/>
      </c>
      <c r="BB53" s="93" t="str">
        <f t="shared" si="30"/>
        <v/>
      </c>
      <c r="BC53" s="93" t="str">
        <f t="shared" si="31"/>
        <v/>
      </c>
      <c r="BD53" s="93" t="str">
        <f t="shared" si="32"/>
        <v/>
      </c>
      <c r="BE53" s="93" t="str">
        <f t="shared" si="33"/>
        <v/>
      </c>
      <c r="BF53" s="93" t="str">
        <f t="shared" si="34"/>
        <v/>
      </c>
      <c r="BG53" s="103">
        <f t="shared" si="22"/>
        <v>0</v>
      </c>
    </row>
    <row r="54" spans="31:59">
      <c r="AE54" s="3" t="str">
        <f t="shared" si="35"/>
        <v/>
      </c>
      <c r="AF54" s="3" t="str">
        <f t="shared" si="36"/>
        <v/>
      </c>
      <c r="AG54" s="93" t="str">
        <f t="shared" si="0"/>
        <v/>
      </c>
      <c r="AH54" s="93" t="str">
        <f t="shared" si="12"/>
        <v/>
      </c>
      <c r="AI54" s="93" t="str">
        <f t="shared" si="2"/>
        <v/>
      </c>
      <c r="AJ54" s="93" t="str">
        <f t="shared" si="13"/>
        <v/>
      </c>
      <c r="AK54" s="93" t="str">
        <f t="shared" si="4"/>
        <v/>
      </c>
      <c r="AL54" s="93" t="str">
        <f t="shared" si="14"/>
        <v/>
      </c>
      <c r="AM54" s="93" t="str">
        <f t="shared" si="6"/>
        <v/>
      </c>
      <c r="AN54" s="93" t="str">
        <f t="shared" si="15"/>
        <v/>
      </c>
      <c r="AO54" s="93" t="str">
        <f t="shared" si="8"/>
        <v/>
      </c>
      <c r="AP54" s="93" t="str">
        <f t="shared" si="16"/>
        <v/>
      </c>
      <c r="AQ54" s="93" t="str">
        <f t="shared" si="10"/>
        <v/>
      </c>
      <c r="AR54" s="93" t="str">
        <f t="shared" si="37"/>
        <v/>
      </c>
      <c r="AS54" s="93" t="str">
        <f t="shared" si="37"/>
        <v/>
      </c>
      <c r="AT54" s="93" t="str">
        <f t="shared" si="21"/>
        <v/>
      </c>
      <c r="AU54" s="93" t="str">
        <f t="shared" si="23"/>
        <v/>
      </c>
      <c r="AV54" s="93" t="str">
        <f t="shared" si="24"/>
        <v/>
      </c>
      <c r="AW54" s="93" t="str">
        <f t="shared" si="25"/>
        <v/>
      </c>
      <c r="AX54" s="93" t="str">
        <f t="shared" si="26"/>
        <v/>
      </c>
      <c r="AY54" s="93" t="str">
        <f t="shared" si="27"/>
        <v/>
      </c>
      <c r="AZ54" s="93" t="str">
        <f t="shared" si="28"/>
        <v/>
      </c>
      <c r="BA54" s="93" t="str">
        <f t="shared" si="29"/>
        <v/>
      </c>
      <c r="BB54" s="93" t="str">
        <f t="shared" si="30"/>
        <v/>
      </c>
      <c r="BC54" s="93" t="str">
        <f t="shared" si="31"/>
        <v/>
      </c>
      <c r="BD54" s="93" t="str">
        <f t="shared" si="32"/>
        <v/>
      </c>
      <c r="BE54" s="93" t="str">
        <f t="shared" si="33"/>
        <v/>
      </c>
      <c r="BF54" s="93" t="str">
        <f t="shared" si="34"/>
        <v/>
      </c>
      <c r="BG54" s="103">
        <f t="shared" si="22"/>
        <v>0</v>
      </c>
    </row>
    <row r="55" spans="31:59">
      <c r="AE55" s="3" t="str">
        <f t="shared" si="35"/>
        <v/>
      </c>
      <c r="AF55" s="3" t="str">
        <f t="shared" si="36"/>
        <v/>
      </c>
      <c r="AG55" s="93" t="str">
        <f t="shared" si="0"/>
        <v/>
      </c>
      <c r="AH55" s="93" t="str">
        <f t="shared" si="12"/>
        <v/>
      </c>
      <c r="AI55" s="93" t="str">
        <f t="shared" si="2"/>
        <v/>
      </c>
      <c r="AJ55" s="93" t="str">
        <f t="shared" si="13"/>
        <v/>
      </c>
      <c r="AK55" s="93" t="str">
        <f t="shared" si="4"/>
        <v/>
      </c>
      <c r="AL55" s="93" t="str">
        <f t="shared" si="14"/>
        <v/>
      </c>
      <c r="AM55" s="93" t="str">
        <f t="shared" si="6"/>
        <v/>
      </c>
      <c r="AN55" s="93" t="str">
        <f t="shared" si="15"/>
        <v/>
      </c>
      <c r="AO55" s="93" t="str">
        <f t="shared" si="8"/>
        <v/>
      </c>
      <c r="AP55" s="93" t="str">
        <f t="shared" si="16"/>
        <v/>
      </c>
      <c r="AQ55" s="93" t="str">
        <f t="shared" si="10"/>
        <v/>
      </c>
      <c r="AR55" s="93" t="str">
        <f t="shared" si="37"/>
        <v/>
      </c>
      <c r="AS55" s="93" t="str">
        <f t="shared" si="37"/>
        <v/>
      </c>
      <c r="AT55" s="93" t="str">
        <f t="shared" si="21"/>
        <v/>
      </c>
      <c r="AU55" s="93" t="str">
        <f t="shared" si="23"/>
        <v/>
      </c>
      <c r="AV55" s="93" t="str">
        <f t="shared" si="24"/>
        <v/>
      </c>
      <c r="AW55" s="93" t="str">
        <f t="shared" si="25"/>
        <v/>
      </c>
      <c r="AX55" s="93" t="str">
        <f t="shared" si="26"/>
        <v/>
      </c>
      <c r="AY55" s="93" t="str">
        <f t="shared" si="27"/>
        <v/>
      </c>
      <c r="AZ55" s="93" t="str">
        <f t="shared" si="28"/>
        <v/>
      </c>
      <c r="BA55" s="93" t="str">
        <f t="shared" si="29"/>
        <v/>
      </c>
      <c r="BB55" s="93" t="str">
        <f t="shared" si="30"/>
        <v/>
      </c>
      <c r="BC55" s="93" t="str">
        <f t="shared" si="31"/>
        <v/>
      </c>
      <c r="BD55" s="93" t="str">
        <f t="shared" si="32"/>
        <v/>
      </c>
      <c r="BE55" s="93" t="str">
        <f t="shared" si="33"/>
        <v/>
      </c>
      <c r="BF55" s="93" t="str">
        <f t="shared" si="34"/>
        <v/>
      </c>
      <c r="BG55" s="103">
        <f t="shared" si="22"/>
        <v>0</v>
      </c>
    </row>
    <row r="56" spans="31:59">
      <c r="AE56" s="3" t="str">
        <f t="shared" si="35"/>
        <v/>
      </c>
      <c r="AF56" s="3" t="str">
        <f t="shared" si="36"/>
        <v/>
      </c>
      <c r="AG56" s="93" t="str">
        <f t="shared" si="0"/>
        <v/>
      </c>
      <c r="AH56" s="93" t="str">
        <f t="shared" si="12"/>
        <v/>
      </c>
      <c r="AI56" s="93" t="str">
        <f t="shared" si="2"/>
        <v/>
      </c>
      <c r="AJ56" s="93" t="str">
        <f t="shared" si="13"/>
        <v/>
      </c>
      <c r="AK56" s="93" t="str">
        <f t="shared" si="4"/>
        <v/>
      </c>
      <c r="AL56" s="93" t="str">
        <f t="shared" si="14"/>
        <v/>
      </c>
      <c r="AM56" s="93" t="str">
        <f t="shared" si="6"/>
        <v/>
      </c>
      <c r="AN56" s="93" t="str">
        <f t="shared" si="15"/>
        <v/>
      </c>
      <c r="AO56" s="93" t="str">
        <f t="shared" si="8"/>
        <v/>
      </c>
      <c r="AP56" s="93" t="str">
        <f t="shared" si="16"/>
        <v/>
      </c>
      <c r="AQ56" s="93" t="str">
        <f t="shared" si="10"/>
        <v/>
      </c>
      <c r="AR56" s="93" t="str">
        <f t="shared" si="37"/>
        <v/>
      </c>
      <c r="AS56" s="93" t="str">
        <f t="shared" si="37"/>
        <v/>
      </c>
      <c r="AT56" s="93" t="str">
        <f t="shared" si="21"/>
        <v/>
      </c>
      <c r="AU56" s="93" t="str">
        <f t="shared" si="23"/>
        <v/>
      </c>
      <c r="AV56" s="93" t="str">
        <f t="shared" si="24"/>
        <v/>
      </c>
      <c r="AW56" s="93" t="str">
        <f t="shared" si="25"/>
        <v/>
      </c>
      <c r="AX56" s="93" t="str">
        <f t="shared" si="26"/>
        <v/>
      </c>
      <c r="AY56" s="93" t="str">
        <f t="shared" si="27"/>
        <v/>
      </c>
      <c r="AZ56" s="93" t="str">
        <f t="shared" si="28"/>
        <v/>
      </c>
      <c r="BA56" s="93" t="str">
        <f t="shared" si="29"/>
        <v/>
      </c>
      <c r="BB56" s="93" t="str">
        <f t="shared" si="30"/>
        <v/>
      </c>
      <c r="BC56" s="93" t="str">
        <f t="shared" si="31"/>
        <v/>
      </c>
      <c r="BD56" s="93" t="str">
        <f t="shared" si="32"/>
        <v/>
      </c>
      <c r="BE56" s="93" t="str">
        <f t="shared" si="33"/>
        <v/>
      </c>
      <c r="BF56" s="93" t="str">
        <f t="shared" si="34"/>
        <v/>
      </c>
      <c r="BG56" s="103">
        <f t="shared" si="22"/>
        <v>0</v>
      </c>
    </row>
    <row r="57" spans="31:59">
      <c r="AE57" s="3" t="str">
        <f t="shared" si="35"/>
        <v/>
      </c>
      <c r="AF57" s="3" t="str">
        <f t="shared" si="36"/>
        <v/>
      </c>
      <c r="AG57" s="93" t="str">
        <f t="shared" si="0"/>
        <v/>
      </c>
      <c r="AH57" s="93" t="str">
        <f t="shared" si="12"/>
        <v/>
      </c>
      <c r="AI57" s="93" t="str">
        <f t="shared" si="2"/>
        <v/>
      </c>
      <c r="AJ57" s="93" t="str">
        <f t="shared" si="13"/>
        <v/>
      </c>
      <c r="AK57" s="93" t="str">
        <f t="shared" si="4"/>
        <v/>
      </c>
      <c r="AL57" s="93" t="str">
        <f t="shared" si="14"/>
        <v/>
      </c>
      <c r="AM57" s="93" t="str">
        <f t="shared" si="6"/>
        <v/>
      </c>
      <c r="AN57" s="93" t="str">
        <f t="shared" si="15"/>
        <v/>
      </c>
      <c r="AO57" s="93" t="str">
        <f t="shared" si="8"/>
        <v/>
      </c>
      <c r="AP57" s="93" t="str">
        <f t="shared" si="16"/>
        <v/>
      </c>
      <c r="AQ57" s="93" t="str">
        <f t="shared" si="10"/>
        <v/>
      </c>
      <c r="AR57" s="93" t="str">
        <f t="shared" si="37"/>
        <v/>
      </c>
      <c r="AS57" s="93" t="str">
        <f t="shared" si="37"/>
        <v/>
      </c>
      <c r="AT57" s="93" t="str">
        <f t="shared" si="21"/>
        <v/>
      </c>
      <c r="AU57" s="93" t="str">
        <f t="shared" si="23"/>
        <v/>
      </c>
      <c r="AV57" s="93" t="str">
        <f t="shared" si="24"/>
        <v/>
      </c>
      <c r="AW57" s="93" t="str">
        <f t="shared" si="25"/>
        <v/>
      </c>
      <c r="AX57" s="93" t="str">
        <f t="shared" si="26"/>
        <v/>
      </c>
      <c r="AY57" s="93" t="str">
        <f t="shared" si="27"/>
        <v/>
      </c>
      <c r="AZ57" s="93" t="str">
        <f t="shared" si="28"/>
        <v/>
      </c>
      <c r="BA57" s="93" t="str">
        <f t="shared" si="29"/>
        <v/>
      </c>
      <c r="BB57" s="93" t="str">
        <f t="shared" si="30"/>
        <v/>
      </c>
      <c r="BC57" s="93" t="str">
        <f t="shared" si="31"/>
        <v/>
      </c>
      <c r="BD57" s="93" t="str">
        <f t="shared" si="32"/>
        <v/>
      </c>
      <c r="BE57" s="93" t="str">
        <f t="shared" si="33"/>
        <v/>
      </c>
      <c r="BF57" s="93" t="str">
        <f t="shared" si="34"/>
        <v/>
      </c>
      <c r="BG57" s="103">
        <f t="shared" si="22"/>
        <v>0</v>
      </c>
    </row>
    <row r="58" spans="31:59">
      <c r="AE58" s="3" t="str">
        <f t="shared" si="35"/>
        <v/>
      </c>
      <c r="AF58" s="3" t="str">
        <f t="shared" si="36"/>
        <v/>
      </c>
      <c r="AG58" s="93" t="str">
        <f t="shared" si="0"/>
        <v/>
      </c>
      <c r="AH58" s="93" t="str">
        <f t="shared" si="12"/>
        <v/>
      </c>
      <c r="AI58" s="93" t="str">
        <f t="shared" si="2"/>
        <v/>
      </c>
      <c r="AJ58" s="93" t="str">
        <f t="shared" si="13"/>
        <v/>
      </c>
      <c r="AK58" s="93" t="str">
        <f t="shared" si="4"/>
        <v/>
      </c>
      <c r="AL58" s="93" t="str">
        <f t="shared" si="14"/>
        <v/>
      </c>
      <c r="AM58" s="93" t="str">
        <f t="shared" si="6"/>
        <v/>
      </c>
      <c r="AN58" s="93" t="str">
        <f t="shared" si="15"/>
        <v/>
      </c>
      <c r="AO58" s="93" t="str">
        <f t="shared" si="8"/>
        <v/>
      </c>
      <c r="AP58" s="93" t="str">
        <f t="shared" si="16"/>
        <v/>
      </c>
      <c r="AQ58" s="93" t="str">
        <f t="shared" si="10"/>
        <v/>
      </c>
      <c r="AR58" s="93" t="str">
        <f t="shared" si="37"/>
        <v/>
      </c>
      <c r="AS58" s="93" t="str">
        <f t="shared" si="37"/>
        <v/>
      </c>
      <c r="AT58" s="93" t="str">
        <f t="shared" si="21"/>
        <v/>
      </c>
      <c r="AU58" s="93" t="str">
        <f t="shared" si="23"/>
        <v/>
      </c>
      <c r="AV58" s="93" t="str">
        <f t="shared" si="24"/>
        <v/>
      </c>
      <c r="AW58" s="93" t="str">
        <f t="shared" si="25"/>
        <v/>
      </c>
      <c r="AX58" s="93" t="str">
        <f t="shared" si="26"/>
        <v/>
      </c>
      <c r="AY58" s="93" t="str">
        <f t="shared" si="27"/>
        <v/>
      </c>
      <c r="AZ58" s="93" t="str">
        <f t="shared" si="28"/>
        <v/>
      </c>
      <c r="BA58" s="93" t="str">
        <f t="shared" si="29"/>
        <v/>
      </c>
      <c r="BB58" s="93" t="str">
        <f t="shared" si="30"/>
        <v/>
      </c>
      <c r="BC58" s="93" t="str">
        <f t="shared" si="31"/>
        <v/>
      </c>
      <c r="BD58" s="93" t="str">
        <f t="shared" si="32"/>
        <v/>
      </c>
      <c r="BE58" s="93" t="str">
        <f t="shared" si="33"/>
        <v/>
      </c>
      <c r="BF58" s="93" t="str">
        <f t="shared" si="34"/>
        <v/>
      </c>
      <c r="BG58" s="103">
        <f t="shared" si="22"/>
        <v>0</v>
      </c>
    </row>
    <row r="59" spans="31:59">
      <c r="AE59" s="3" t="str">
        <f t="shared" si="35"/>
        <v/>
      </c>
      <c r="AF59" s="3" t="str">
        <f t="shared" si="36"/>
        <v/>
      </c>
      <c r="AG59" s="93" t="str">
        <f t="shared" si="0"/>
        <v/>
      </c>
      <c r="AH59" s="93" t="str">
        <f t="shared" si="12"/>
        <v/>
      </c>
      <c r="AI59" s="93" t="str">
        <f t="shared" si="2"/>
        <v/>
      </c>
      <c r="AJ59" s="93" t="str">
        <f t="shared" si="13"/>
        <v/>
      </c>
      <c r="AK59" s="93" t="str">
        <f t="shared" si="4"/>
        <v/>
      </c>
      <c r="AL59" s="93" t="str">
        <f t="shared" si="14"/>
        <v/>
      </c>
      <c r="AM59" s="93" t="str">
        <f t="shared" si="6"/>
        <v/>
      </c>
      <c r="AN59" s="93" t="str">
        <f t="shared" si="15"/>
        <v/>
      </c>
      <c r="AO59" s="93" t="str">
        <f t="shared" si="8"/>
        <v/>
      </c>
      <c r="AP59" s="93" t="str">
        <f t="shared" si="16"/>
        <v/>
      </c>
      <c r="AQ59" s="93" t="str">
        <f t="shared" si="10"/>
        <v/>
      </c>
      <c r="AR59" s="93" t="str">
        <f t="shared" si="37"/>
        <v/>
      </c>
      <c r="AS59" s="93" t="str">
        <f t="shared" si="37"/>
        <v/>
      </c>
      <c r="AT59" s="93" t="str">
        <f t="shared" si="21"/>
        <v/>
      </c>
      <c r="AU59" s="93" t="str">
        <f t="shared" si="23"/>
        <v/>
      </c>
      <c r="AV59" s="93" t="str">
        <f t="shared" si="24"/>
        <v/>
      </c>
      <c r="AW59" s="93" t="str">
        <f t="shared" si="25"/>
        <v/>
      </c>
      <c r="AX59" s="93" t="str">
        <f t="shared" si="26"/>
        <v/>
      </c>
      <c r="AY59" s="93" t="str">
        <f t="shared" si="27"/>
        <v/>
      </c>
      <c r="AZ59" s="93" t="str">
        <f t="shared" si="28"/>
        <v/>
      </c>
      <c r="BA59" s="93" t="str">
        <f t="shared" si="29"/>
        <v/>
      </c>
      <c r="BB59" s="93" t="str">
        <f t="shared" si="30"/>
        <v/>
      </c>
      <c r="BC59" s="93" t="str">
        <f t="shared" si="31"/>
        <v/>
      </c>
      <c r="BD59" s="93" t="str">
        <f t="shared" si="32"/>
        <v/>
      </c>
      <c r="BE59" s="93" t="str">
        <f t="shared" si="33"/>
        <v/>
      </c>
      <c r="BF59" s="93" t="str">
        <f t="shared" si="34"/>
        <v/>
      </c>
      <c r="BG59" s="103">
        <f t="shared" si="22"/>
        <v>0</v>
      </c>
    </row>
    <row r="60" spans="31:59">
      <c r="AE60" s="3" t="str">
        <f t="shared" si="35"/>
        <v/>
      </c>
      <c r="AF60" s="3" t="str">
        <f t="shared" si="36"/>
        <v/>
      </c>
      <c r="AG60" s="93" t="str">
        <f t="shared" si="0"/>
        <v/>
      </c>
      <c r="AH60" s="93" t="str">
        <f t="shared" si="12"/>
        <v/>
      </c>
      <c r="AI60" s="93" t="str">
        <f t="shared" si="2"/>
        <v/>
      </c>
      <c r="AJ60" s="93" t="str">
        <f t="shared" si="13"/>
        <v/>
      </c>
      <c r="AK60" s="93" t="str">
        <f t="shared" si="4"/>
        <v/>
      </c>
      <c r="AL60" s="93" t="str">
        <f t="shared" si="14"/>
        <v/>
      </c>
      <c r="AM60" s="93" t="str">
        <f t="shared" si="6"/>
        <v/>
      </c>
      <c r="AN60" s="93" t="str">
        <f t="shared" si="15"/>
        <v/>
      </c>
      <c r="AO60" s="93" t="str">
        <f t="shared" si="8"/>
        <v/>
      </c>
      <c r="AP60" s="93" t="str">
        <f t="shared" si="16"/>
        <v/>
      </c>
      <c r="AQ60" s="93" t="str">
        <f t="shared" si="10"/>
        <v/>
      </c>
      <c r="AR60" s="93" t="str">
        <f t="shared" si="37"/>
        <v/>
      </c>
      <c r="AS60" s="93" t="str">
        <f t="shared" si="37"/>
        <v/>
      </c>
      <c r="AT60" s="93" t="str">
        <f t="shared" si="21"/>
        <v/>
      </c>
      <c r="AU60" s="93" t="str">
        <f t="shared" si="23"/>
        <v/>
      </c>
      <c r="AV60" s="93" t="str">
        <f t="shared" si="24"/>
        <v/>
      </c>
      <c r="AW60" s="93" t="str">
        <f t="shared" si="25"/>
        <v/>
      </c>
      <c r="AX60" s="93" t="str">
        <f t="shared" si="26"/>
        <v/>
      </c>
      <c r="AY60" s="93" t="str">
        <f t="shared" si="27"/>
        <v/>
      </c>
      <c r="AZ60" s="93" t="str">
        <f t="shared" si="28"/>
        <v/>
      </c>
      <c r="BA60" s="93" t="str">
        <f t="shared" si="29"/>
        <v/>
      </c>
      <c r="BB60" s="93" t="str">
        <f t="shared" si="30"/>
        <v/>
      </c>
      <c r="BC60" s="93" t="str">
        <f t="shared" si="31"/>
        <v/>
      </c>
      <c r="BD60" s="93" t="str">
        <f t="shared" si="32"/>
        <v/>
      </c>
      <c r="BE60" s="93" t="str">
        <f t="shared" si="33"/>
        <v/>
      </c>
      <c r="BF60" s="93" t="str">
        <f t="shared" si="34"/>
        <v/>
      </c>
      <c r="BG60" s="103">
        <f t="shared" si="22"/>
        <v>0</v>
      </c>
    </row>
    <row r="61" spans="31:59">
      <c r="AE61" s="3" t="str">
        <f t="shared" si="35"/>
        <v/>
      </c>
      <c r="AF61" s="3" t="str">
        <f t="shared" si="36"/>
        <v/>
      </c>
      <c r="AG61" s="93" t="str">
        <f t="shared" si="0"/>
        <v/>
      </c>
      <c r="AH61" s="93" t="str">
        <f t="shared" si="12"/>
        <v/>
      </c>
      <c r="AI61" s="93" t="str">
        <f t="shared" si="2"/>
        <v/>
      </c>
      <c r="AJ61" s="93" t="str">
        <f t="shared" si="13"/>
        <v/>
      </c>
      <c r="AK61" s="93" t="str">
        <f t="shared" si="4"/>
        <v/>
      </c>
      <c r="AL61" s="93" t="str">
        <f t="shared" si="14"/>
        <v/>
      </c>
      <c r="AM61" s="93" t="str">
        <f t="shared" si="6"/>
        <v/>
      </c>
      <c r="AN61" s="93" t="str">
        <f t="shared" si="15"/>
        <v/>
      </c>
      <c r="AO61" s="93" t="str">
        <f t="shared" si="8"/>
        <v/>
      </c>
      <c r="AP61" s="93" t="str">
        <f t="shared" si="16"/>
        <v/>
      </c>
      <c r="AQ61" s="93" t="str">
        <f t="shared" si="10"/>
        <v/>
      </c>
      <c r="AR61" s="93" t="str">
        <f t="shared" si="37"/>
        <v/>
      </c>
      <c r="AS61" s="93" t="str">
        <f t="shared" si="37"/>
        <v/>
      </c>
      <c r="AT61" s="93" t="str">
        <f t="shared" si="21"/>
        <v/>
      </c>
      <c r="AU61" s="93" t="str">
        <f t="shared" si="23"/>
        <v/>
      </c>
      <c r="AV61" s="93" t="str">
        <f t="shared" si="24"/>
        <v/>
      </c>
      <c r="AW61" s="93" t="str">
        <f t="shared" si="25"/>
        <v/>
      </c>
      <c r="AX61" s="93" t="str">
        <f t="shared" si="26"/>
        <v/>
      </c>
      <c r="AY61" s="93" t="str">
        <f t="shared" si="27"/>
        <v/>
      </c>
      <c r="AZ61" s="93" t="str">
        <f t="shared" si="28"/>
        <v/>
      </c>
      <c r="BA61" s="93" t="str">
        <f t="shared" si="29"/>
        <v/>
      </c>
      <c r="BB61" s="93" t="str">
        <f t="shared" si="30"/>
        <v/>
      </c>
      <c r="BC61" s="93" t="str">
        <f t="shared" si="31"/>
        <v/>
      </c>
      <c r="BD61" s="93" t="str">
        <f t="shared" si="32"/>
        <v/>
      </c>
      <c r="BE61" s="93" t="str">
        <f t="shared" si="33"/>
        <v/>
      </c>
      <c r="BF61" s="93" t="str">
        <f t="shared" si="34"/>
        <v/>
      </c>
      <c r="BG61" s="103">
        <f t="shared" si="22"/>
        <v>0</v>
      </c>
    </row>
    <row r="62" spans="31:59">
      <c r="AE62" s="3" t="str">
        <f t="shared" si="35"/>
        <v/>
      </c>
      <c r="AF62" s="3" t="str">
        <f t="shared" si="36"/>
        <v/>
      </c>
      <c r="AG62" s="93" t="str">
        <f t="shared" si="0"/>
        <v/>
      </c>
      <c r="AH62" s="93" t="str">
        <f t="shared" si="12"/>
        <v/>
      </c>
      <c r="AI62" s="93" t="str">
        <f t="shared" si="2"/>
        <v/>
      </c>
      <c r="AJ62" s="93" t="str">
        <f t="shared" si="13"/>
        <v/>
      </c>
      <c r="AK62" s="93" t="str">
        <f t="shared" si="4"/>
        <v/>
      </c>
      <c r="AL62" s="93" t="str">
        <f t="shared" si="14"/>
        <v/>
      </c>
      <c r="AM62" s="93" t="str">
        <f t="shared" si="6"/>
        <v/>
      </c>
      <c r="AN62" s="93" t="str">
        <f t="shared" si="15"/>
        <v/>
      </c>
      <c r="AO62" s="93" t="str">
        <f t="shared" si="8"/>
        <v/>
      </c>
      <c r="AP62" s="93" t="str">
        <f t="shared" si="16"/>
        <v/>
      </c>
      <c r="AQ62" s="93" t="str">
        <f t="shared" si="10"/>
        <v/>
      </c>
      <c r="AR62" s="93" t="str">
        <f t="shared" si="37"/>
        <v/>
      </c>
      <c r="AS62" s="93" t="str">
        <f t="shared" si="37"/>
        <v/>
      </c>
      <c r="AT62" s="93" t="str">
        <f t="shared" si="21"/>
        <v/>
      </c>
      <c r="AU62" s="93" t="str">
        <f t="shared" si="23"/>
        <v/>
      </c>
      <c r="AV62" s="93" t="str">
        <f t="shared" si="24"/>
        <v/>
      </c>
      <c r="AW62" s="93" t="str">
        <f t="shared" si="25"/>
        <v/>
      </c>
      <c r="AX62" s="93" t="str">
        <f t="shared" si="26"/>
        <v/>
      </c>
      <c r="AY62" s="93" t="str">
        <f t="shared" si="27"/>
        <v/>
      </c>
      <c r="AZ62" s="93" t="str">
        <f t="shared" si="28"/>
        <v/>
      </c>
      <c r="BA62" s="93" t="str">
        <f t="shared" si="29"/>
        <v/>
      </c>
      <c r="BB62" s="93" t="str">
        <f t="shared" si="30"/>
        <v/>
      </c>
      <c r="BC62" s="93" t="str">
        <f t="shared" si="31"/>
        <v/>
      </c>
      <c r="BD62" s="93" t="str">
        <f t="shared" si="32"/>
        <v/>
      </c>
      <c r="BE62" s="93" t="str">
        <f t="shared" si="33"/>
        <v/>
      </c>
      <c r="BF62" s="93" t="str">
        <f t="shared" si="34"/>
        <v/>
      </c>
      <c r="BG62" s="103">
        <f t="shared" si="22"/>
        <v>0</v>
      </c>
    </row>
    <row r="63" spans="31:59">
      <c r="AE63" s="3" t="str">
        <f t="shared" si="35"/>
        <v/>
      </c>
      <c r="AF63" s="3" t="str">
        <f t="shared" si="36"/>
        <v/>
      </c>
      <c r="AG63" s="93" t="str">
        <f t="shared" si="0"/>
        <v/>
      </c>
      <c r="AH63" s="93" t="str">
        <f t="shared" si="12"/>
        <v/>
      </c>
      <c r="AI63" s="93" t="str">
        <f t="shared" si="2"/>
        <v/>
      </c>
      <c r="AJ63" s="93" t="str">
        <f t="shared" si="13"/>
        <v/>
      </c>
      <c r="AK63" s="93" t="str">
        <f t="shared" si="4"/>
        <v/>
      </c>
      <c r="AL63" s="93" t="str">
        <f t="shared" si="14"/>
        <v/>
      </c>
      <c r="AM63" s="93" t="str">
        <f t="shared" si="6"/>
        <v/>
      </c>
      <c r="AN63" s="93" t="str">
        <f t="shared" si="15"/>
        <v/>
      </c>
      <c r="AO63" s="93" t="str">
        <f t="shared" si="8"/>
        <v/>
      </c>
      <c r="AP63" s="93" t="str">
        <f t="shared" si="16"/>
        <v/>
      </c>
      <c r="AQ63" s="93" t="str">
        <f t="shared" si="10"/>
        <v/>
      </c>
      <c r="AR63" s="93" t="str">
        <f t="shared" si="37"/>
        <v/>
      </c>
      <c r="AS63" s="93" t="str">
        <f t="shared" si="37"/>
        <v/>
      </c>
      <c r="AT63" s="93" t="str">
        <f t="shared" si="21"/>
        <v/>
      </c>
      <c r="AU63" s="93" t="str">
        <f t="shared" si="23"/>
        <v/>
      </c>
      <c r="AV63" s="93" t="str">
        <f t="shared" si="24"/>
        <v/>
      </c>
      <c r="AW63" s="93" t="str">
        <f t="shared" si="25"/>
        <v/>
      </c>
      <c r="AX63" s="93" t="str">
        <f t="shared" si="26"/>
        <v/>
      </c>
      <c r="AY63" s="93" t="str">
        <f t="shared" si="27"/>
        <v/>
      </c>
      <c r="AZ63" s="93" t="str">
        <f t="shared" si="28"/>
        <v/>
      </c>
      <c r="BA63" s="93" t="str">
        <f t="shared" si="29"/>
        <v/>
      </c>
      <c r="BB63" s="93" t="str">
        <f t="shared" si="30"/>
        <v/>
      </c>
      <c r="BC63" s="93" t="str">
        <f t="shared" si="31"/>
        <v/>
      </c>
      <c r="BD63" s="93" t="str">
        <f t="shared" si="32"/>
        <v/>
      </c>
      <c r="BE63" s="93" t="str">
        <f t="shared" si="33"/>
        <v/>
      </c>
      <c r="BF63" s="93" t="str">
        <f t="shared" si="34"/>
        <v/>
      </c>
      <c r="BG63" s="103">
        <f t="shared" si="22"/>
        <v>0</v>
      </c>
    </row>
    <row r="64" spans="31:59">
      <c r="AE64" s="3" t="str">
        <f t="shared" si="35"/>
        <v/>
      </c>
      <c r="AF64" s="3" t="str">
        <f t="shared" si="36"/>
        <v/>
      </c>
      <c r="AG64" s="93" t="str">
        <f t="shared" si="0"/>
        <v/>
      </c>
      <c r="AH64" s="93" t="str">
        <f t="shared" si="12"/>
        <v/>
      </c>
      <c r="AI64" s="93" t="str">
        <f t="shared" si="2"/>
        <v/>
      </c>
      <c r="AJ64" s="93" t="str">
        <f t="shared" si="13"/>
        <v/>
      </c>
      <c r="AK64" s="93" t="str">
        <f t="shared" si="4"/>
        <v/>
      </c>
      <c r="AL64" s="93" t="str">
        <f t="shared" si="14"/>
        <v/>
      </c>
      <c r="AM64" s="93" t="str">
        <f t="shared" si="6"/>
        <v/>
      </c>
      <c r="AN64" s="93" t="str">
        <f t="shared" si="15"/>
        <v/>
      </c>
      <c r="AO64" s="93" t="str">
        <f t="shared" si="8"/>
        <v/>
      </c>
      <c r="AP64" s="93" t="str">
        <f t="shared" si="16"/>
        <v/>
      </c>
      <c r="AQ64" s="93" t="str">
        <f t="shared" si="10"/>
        <v/>
      </c>
      <c r="AR64" s="93" t="str">
        <f t="shared" si="37"/>
        <v/>
      </c>
      <c r="AS64" s="93" t="str">
        <f t="shared" si="37"/>
        <v/>
      </c>
      <c r="AT64" s="93" t="str">
        <f t="shared" si="21"/>
        <v/>
      </c>
      <c r="AU64" s="93" t="str">
        <f t="shared" si="23"/>
        <v/>
      </c>
      <c r="AV64" s="93" t="str">
        <f t="shared" si="24"/>
        <v/>
      </c>
      <c r="AW64" s="93" t="str">
        <f t="shared" si="25"/>
        <v/>
      </c>
      <c r="AX64" s="93" t="str">
        <f t="shared" si="26"/>
        <v/>
      </c>
      <c r="AY64" s="93" t="str">
        <f t="shared" si="27"/>
        <v/>
      </c>
      <c r="AZ64" s="93" t="str">
        <f t="shared" si="28"/>
        <v/>
      </c>
      <c r="BA64" s="93" t="str">
        <f t="shared" si="29"/>
        <v/>
      </c>
      <c r="BB64" s="93" t="str">
        <f t="shared" si="30"/>
        <v/>
      </c>
      <c r="BC64" s="93" t="str">
        <f t="shared" si="31"/>
        <v/>
      </c>
      <c r="BD64" s="93" t="str">
        <f t="shared" si="32"/>
        <v/>
      </c>
      <c r="BE64" s="93" t="str">
        <f t="shared" si="33"/>
        <v/>
      </c>
      <c r="BF64" s="93" t="str">
        <f t="shared" si="34"/>
        <v/>
      </c>
      <c r="BG64" s="103">
        <f t="shared" si="22"/>
        <v>0</v>
      </c>
    </row>
    <row r="65" spans="31:59">
      <c r="AE65" s="3" t="str">
        <f t="shared" si="35"/>
        <v/>
      </c>
      <c r="AF65" s="3" t="str">
        <f t="shared" si="36"/>
        <v/>
      </c>
      <c r="AG65" s="93" t="str">
        <f t="shared" si="0"/>
        <v/>
      </c>
      <c r="AH65" s="93" t="str">
        <f t="shared" si="12"/>
        <v/>
      </c>
      <c r="AI65" s="93" t="str">
        <f t="shared" si="2"/>
        <v/>
      </c>
      <c r="AJ65" s="93" t="str">
        <f t="shared" si="13"/>
        <v/>
      </c>
      <c r="AK65" s="93" t="str">
        <f t="shared" si="4"/>
        <v/>
      </c>
      <c r="AL65" s="93" t="str">
        <f t="shared" si="14"/>
        <v/>
      </c>
      <c r="AM65" s="93" t="str">
        <f t="shared" si="6"/>
        <v/>
      </c>
      <c r="AN65" s="93" t="str">
        <f t="shared" si="15"/>
        <v/>
      </c>
      <c r="AO65" s="93" t="str">
        <f t="shared" si="8"/>
        <v/>
      </c>
      <c r="AP65" s="93" t="str">
        <f t="shared" si="16"/>
        <v/>
      </c>
      <c r="AQ65" s="93" t="str">
        <f t="shared" si="10"/>
        <v/>
      </c>
      <c r="AR65" s="93" t="str">
        <f t="shared" si="37"/>
        <v/>
      </c>
      <c r="AS65" s="93" t="str">
        <f t="shared" si="37"/>
        <v/>
      </c>
      <c r="AT65" s="93" t="str">
        <f t="shared" si="21"/>
        <v/>
      </c>
      <c r="AU65" s="93" t="str">
        <f t="shared" si="23"/>
        <v/>
      </c>
      <c r="AV65" s="93" t="str">
        <f t="shared" si="24"/>
        <v/>
      </c>
      <c r="AW65" s="93" t="str">
        <f t="shared" si="25"/>
        <v/>
      </c>
      <c r="AX65" s="93" t="str">
        <f t="shared" si="26"/>
        <v/>
      </c>
      <c r="AY65" s="93" t="str">
        <f t="shared" si="27"/>
        <v/>
      </c>
      <c r="AZ65" s="93" t="str">
        <f t="shared" si="28"/>
        <v/>
      </c>
      <c r="BA65" s="93" t="str">
        <f t="shared" si="29"/>
        <v/>
      </c>
      <c r="BB65" s="93" t="str">
        <f t="shared" si="30"/>
        <v/>
      </c>
      <c r="BC65" s="93" t="str">
        <f t="shared" si="31"/>
        <v/>
      </c>
      <c r="BD65" s="93" t="str">
        <f t="shared" si="32"/>
        <v/>
      </c>
      <c r="BE65" s="93" t="str">
        <f t="shared" si="33"/>
        <v/>
      </c>
      <c r="BF65" s="93" t="str">
        <f t="shared" si="34"/>
        <v/>
      </c>
      <c r="BG65" s="103">
        <f t="shared" si="22"/>
        <v>0</v>
      </c>
    </row>
    <row r="66" spans="31:59">
      <c r="AE66" s="3" t="str">
        <f t="shared" si="35"/>
        <v/>
      </c>
      <c r="AF66" s="3" t="str">
        <f t="shared" si="36"/>
        <v/>
      </c>
      <c r="AG66" s="93" t="str">
        <f t="shared" si="0"/>
        <v/>
      </c>
      <c r="AH66" s="93" t="str">
        <f t="shared" si="12"/>
        <v/>
      </c>
      <c r="AI66" s="93" t="str">
        <f t="shared" si="2"/>
        <v/>
      </c>
      <c r="AJ66" s="93" t="str">
        <f t="shared" si="13"/>
        <v/>
      </c>
      <c r="AK66" s="93" t="str">
        <f t="shared" si="4"/>
        <v/>
      </c>
      <c r="AL66" s="93" t="str">
        <f t="shared" si="14"/>
        <v/>
      </c>
      <c r="AM66" s="93" t="str">
        <f t="shared" si="6"/>
        <v/>
      </c>
      <c r="AN66" s="93" t="str">
        <f t="shared" si="15"/>
        <v/>
      </c>
      <c r="AO66" s="93" t="str">
        <f t="shared" si="8"/>
        <v/>
      </c>
      <c r="AP66" s="93" t="str">
        <f t="shared" si="16"/>
        <v/>
      </c>
      <c r="AQ66" s="93" t="str">
        <f t="shared" si="10"/>
        <v/>
      </c>
      <c r="AR66" s="93" t="str">
        <f t="shared" si="37"/>
        <v/>
      </c>
      <c r="AS66" s="93" t="str">
        <f t="shared" si="37"/>
        <v/>
      </c>
      <c r="AT66" s="93" t="str">
        <f t="shared" si="21"/>
        <v/>
      </c>
      <c r="AU66" s="93" t="str">
        <f t="shared" si="23"/>
        <v/>
      </c>
      <c r="AV66" s="93" t="str">
        <f t="shared" si="24"/>
        <v/>
      </c>
      <c r="AW66" s="93" t="str">
        <f t="shared" si="25"/>
        <v/>
      </c>
      <c r="AX66" s="93" t="str">
        <f t="shared" si="26"/>
        <v/>
      </c>
      <c r="AY66" s="93" t="str">
        <f t="shared" si="27"/>
        <v/>
      </c>
      <c r="AZ66" s="93" t="str">
        <f t="shared" si="28"/>
        <v/>
      </c>
      <c r="BA66" s="93" t="str">
        <f t="shared" si="29"/>
        <v/>
      </c>
      <c r="BB66" s="93" t="str">
        <f t="shared" si="30"/>
        <v/>
      </c>
      <c r="BC66" s="93" t="str">
        <f t="shared" si="31"/>
        <v/>
      </c>
      <c r="BD66" s="93" t="str">
        <f t="shared" si="32"/>
        <v/>
      </c>
      <c r="BE66" s="93" t="str">
        <f t="shared" si="33"/>
        <v/>
      </c>
      <c r="BF66" s="93" t="str">
        <f t="shared" si="34"/>
        <v/>
      </c>
      <c r="BG66" s="103">
        <f t="shared" si="22"/>
        <v>0</v>
      </c>
    </row>
    <row r="67" spans="31:59">
      <c r="AE67" s="3" t="str">
        <f t="shared" si="35"/>
        <v/>
      </c>
      <c r="AF67" s="3" t="str">
        <f t="shared" si="36"/>
        <v/>
      </c>
      <c r="AG67" s="93" t="str">
        <f t="shared" si="0"/>
        <v/>
      </c>
      <c r="AH67" s="93" t="str">
        <f t="shared" si="12"/>
        <v/>
      </c>
      <c r="AI67" s="93" t="str">
        <f t="shared" si="2"/>
        <v/>
      </c>
      <c r="AJ67" s="93" t="str">
        <f t="shared" si="13"/>
        <v/>
      </c>
      <c r="AK67" s="93" t="str">
        <f t="shared" si="4"/>
        <v/>
      </c>
      <c r="AL67" s="93" t="str">
        <f t="shared" si="14"/>
        <v/>
      </c>
      <c r="AM67" s="93" t="str">
        <f t="shared" si="6"/>
        <v/>
      </c>
      <c r="AN67" s="93" t="str">
        <f t="shared" si="15"/>
        <v/>
      </c>
      <c r="AO67" s="93" t="str">
        <f t="shared" si="8"/>
        <v/>
      </c>
      <c r="AP67" s="93" t="str">
        <f t="shared" si="16"/>
        <v/>
      </c>
      <c r="AQ67" s="93" t="str">
        <f t="shared" si="10"/>
        <v/>
      </c>
      <c r="AR67" s="93" t="str">
        <f t="shared" si="37"/>
        <v/>
      </c>
      <c r="AS67" s="93" t="str">
        <f t="shared" si="37"/>
        <v/>
      </c>
      <c r="AT67" s="93" t="str">
        <f t="shared" si="21"/>
        <v/>
      </c>
      <c r="AU67" s="93" t="str">
        <f t="shared" si="23"/>
        <v/>
      </c>
      <c r="AV67" s="93" t="str">
        <f t="shared" si="24"/>
        <v/>
      </c>
      <c r="AW67" s="93" t="str">
        <f t="shared" si="25"/>
        <v/>
      </c>
      <c r="AX67" s="93" t="str">
        <f t="shared" si="26"/>
        <v/>
      </c>
      <c r="AY67" s="93" t="str">
        <f t="shared" si="27"/>
        <v/>
      </c>
      <c r="AZ67" s="93" t="str">
        <f t="shared" si="28"/>
        <v/>
      </c>
      <c r="BA67" s="93" t="str">
        <f t="shared" si="29"/>
        <v/>
      </c>
      <c r="BB67" s="93" t="str">
        <f t="shared" si="30"/>
        <v/>
      </c>
      <c r="BC67" s="93" t="str">
        <f t="shared" si="31"/>
        <v/>
      </c>
      <c r="BD67" s="93" t="str">
        <f t="shared" si="32"/>
        <v/>
      </c>
      <c r="BE67" s="93" t="str">
        <f t="shared" si="33"/>
        <v/>
      </c>
      <c r="BF67" s="93" t="str">
        <f t="shared" si="34"/>
        <v/>
      </c>
      <c r="BG67" s="103">
        <f t="shared" si="22"/>
        <v>0</v>
      </c>
    </row>
    <row r="68" spans="31:59">
      <c r="AE68" s="3" t="str">
        <f t="shared" si="35"/>
        <v/>
      </c>
      <c r="AF68" s="3" t="str">
        <f t="shared" si="36"/>
        <v/>
      </c>
      <c r="AG68" s="93" t="str">
        <f t="shared" ref="AG68:AG82" si="38">IF(C68&lt;&gt;0,C68,"")</f>
        <v/>
      </c>
      <c r="AH68" s="93" t="str">
        <f t="shared" si="12"/>
        <v/>
      </c>
      <c r="AI68" s="93" t="str">
        <f t="shared" ref="AI68:AI82" si="39">IF(E68&lt;&gt;0,E68,"")</f>
        <v/>
      </c>
      <c r="AJ68" s="93" t="str">
        <f t="shared" si="13"/>
        <v/>
      </c>
      <c r="AK68" s="93" t="str">
        <f t="shared" ref="AK68:AK82" si="40">IF(G68&lt;&gt;0,G68,"")</f>
        <v/>
      </c>
      <c r="AL68" s="93" t="str">
        <f t="shared" si="14"/>
        <v/>
      </c>
      <c r="AM68" s="93" t="str">
        <f t="shared" ref="AM68:AM82" si="41">IF(I68&lt;&gt;0,I68,"")</f>
        <v/>
      </c>
      <c r="AN68" s="93" t="str">
        <f t="shared" si="15"/>
        <v/>
      </c>
      <c r="AO68" s="93" t="str">
        <f t="shared" ref="AO68:AO82" si="42">IF(K68&lt;&gt;0,K68,"")</f>
        <v/>
      </c>
      <c r="AP68" s="93" t="str">
        <f t="shared" si="16"/>
        <v/>
      </c>
      <c r="AQ68" s="93" t="str">
        <f t="shared" ref="AQ68:AQ82" si="43">IF(M68&lt;&gt;0,M68,"")</f>
        <v/>
      </c>
      <c r="AR68" s="93" t="str">
        <f t="shared" si="37"/>
        <v/>
      </c>
      <c r="AS68" s="93" t="str">
        <f t="shared" si="37"/>
        <v/>
      </c>
      <c r="AT68" s="93" t="str">
        <f t="shared" si="21"/>
        <v/>
      </c>
      <c r="AU68" s="93" t="str">
        <f t="shared" si="23"/>
        <v/>
      </c>
      <c r="AV68" s="93" t="str">
        <f t="shared" si="24"/>
        <v/>
      </c>
      <c r="AW68" s="93" t="str">
        <f t="shared" si="25"/>
        <v/>
      </c>
      <c r="AX68" s="93" t="str">
        <f t="shared" si="26"/>
        <v/>
      </c>
      <c r="AY68" s="93" t="str">
        <f t="shared" si="27"/>
        <v/>
      </c>
      <c r="AZ68" s="93" t="str">
        <f t="shared" si="28"/>
        <v/>
      </c>
      <c r="BA68" s="93" t="str">
        <f t="shared" si="29"/>
        <v/>
      </c>
      <c r="BB68" s="93" t="str">
        <f t="shared" si="30"/>
        <v/>
      </c>
      <c r="BC68" s="93" t="str">
        <f t="shared" si="31"/>
        <v/>
      </c>
      <c r="BD68" s="93" t="str">
        <f t="shared" si="32"/>
        <v/>
      </c>
      <c r="BE68" s="93" t="str">
        <f t="shared" si="33"/>
        <v/>
      </c>
      <c r="BF68" s="93" t="str">
        <f t="shared" si="34"/>
        <v/>
      </c>
      <c r="BG68" s="103">
        <f t="shared" si="22"/>
        <v>0</v>
      </c>
    </row>
    <row r="69" spans="31:59">
      <c r="AE69" s="3" t="str">
        <f t="shared" si="35"/>
        <v/>
      </c>
      <c r="AF69" s="3" t="str">
        <f t="shared" si="36"/>
        <v/>
      </c>
      <c r="AG69" s="93" t="str">
        <f t="shared" si="38"/>
        <v/>
      </c>
      <c r="AH69" s="93" t="str">
        <f t="shared" ref="AH69:AH82" si="44">IF(D69&lt;&gt;0,D69,"")</f>
        <v/>
      </c>
      <c r="AI69" s="93" t="str">
        <f t="shared" si="39"/>
        <v/>
      </c>
      <c r="AJ69" s="93" t="str">
        <f t="shared" ref="AJ69:AJ82" si="45">IF(F69&lt;&gt;0,F69,"")</f>
        <v/>
      </c>
      <c r="AK69" s="93" t="str">
        <f t="shared" si="40"/>
        <v/>
      </c>
      <c r="AL69" s="93" t="str">
        <f t="shared" ref="AL69:AL82" si="46">IF(H69&lt;&gt;0,H69,"")</f>
        <v/>
      </c>
      <c r="AM69" s="93" t="str">
        <f t="shared" si="41"/>
        <v/>
      </c>
      <c r="AN69" s="93" t="str">
        <f t="shared" ref="AN69:AN82" si="47">IF(J69&lt;&gt;0,J69,"")</f>
        <v/>
      </c>
      <c r="AO69" s="93" t="str">
        <f t="shared" si="42"/>
        <v/>
      </c>
      <c r="AP69" s="93" t="str">
        <f t="shared" ref="AP69:AP82" si="48">IF(L69&lt;&gt;0,L69,"")</f>
        <v/>
      </c>
      <c r="AQ69" s="93" t="str">
        <f t="shared" si="43"/>
        <v/>
      </c>
      <c r="AR69" s="93" t="str">
        <f t="shared" ref="AR69:AS82" si="49">IF(N69&lt;&gt;0,N69,"")</f>
        <v/>
      </c>
      <c r="AS69" s="93" t="str">
        <f t="shared" si="49"/>
        <v/>
      </c>
      <c r="AT69" s="93" t="str">
        <f t="shared" si="21"/>
        <v/>
      </c>
      <c r="AU69" s="93" t="str">
        <f t="shared" si="23"/>
        <v/>
      </c>
      <c r="AV69" s="93" t="str">
        <f t="shared" si="24"/>
        <v/>
      </c>
      <c r="AW69" s="93" t="str">
        <f t="shared" si="25"/>
        <v/>
      </c>
      <c r="AX69" s="93" t="str">
        <f t="shared" si="26"/>
        <v/>
      </c>
      <c r="AY69" s="93" t="str">
        <f t="shared" si="27"/>
        <v/>
      </c>
      <c r="AZ69" s="93" t="str">
        <f t="shared" si="28"/>
        <v/>
      </c>
      <c r="BA69" s="93" t="str">
        <f t="shared" si="29"/>
        <v/>
      </c>
      <c r="BB69" s="93" t="str">
        <f t="shared" si="30"/>
        <v/>
      </c>
      <c r="BC69" s="93" t="str">
        <f t="shared" si="31"/>
        <v/>
      </c>
      <c r="BD69" s="93" t="str">
        <f t="shared" si="32"/>
        <v/>
      </c>
      <c r="BE69" s="93" t="str">
        <f t="shared" si="33"/>
        <v/>
      </c>
      <c r="BF69" s="93" t="str">
        <f t="shared" si="34"/>
        <v/>
      </c>
      <c r="BG69" s="103">
        <f t="shared" si="22"/>
        <v>0</v>
      </c>
    </row>
    <row r="70" spans="31:59">
      <c r="AE70" s="3" t="str">
        <f t="shared" si="35"/>
        <v/>
      </c>
      <c r="AF70" s="3" t="str">
        <f t="shared" si="36"/>
        <v/>
      </c>
      <c r="AG70" s="93" t="str">
        <f t="shared" si="38"/>
        <v/>
      </c>
      <c r="AH70" s="93" t="str">
        <f t="shared" si="44"/>
        <v/>
      </c>
      <c r="AI70" s="93" t="str">
        <f t="shared" si="39"/>
        <v/>
      </c>
      <c r="AJ70" s="93" t="str">
        <f t="shared" si="45"/>
        <v/>
      </c>
      <c r="AK70" s="93" t="str">
        <f t="shared" si="40"/>
        <v/>
      </c>
      <c r="AL70" s="93" t="str">
        <f t="shared" si="46"/>
        <v/>
      </c>
      <c r="AM70" s="93" t="str">
        <f t="shared" si="41"/>
        <v/>
      </c>
      <c r="AN70" s="93" t="str">
        <f t="shared" si="47"/>
        <v/>
      </c>
      <c r="AO70" s="93" t="str">
        <f t="shared" si="42"/>
        <v/>
      </c>
      <c r="AP70" s="93" t="str">
        <f t="shared" si="48"/>
        <v/>
      </c>
      <c r="AQ70" s="93" t="str">
        <f t="shared" si="43"/>
        <v/>
      </c>
      <c r="AR70" s="93" t="str">
        <f t="shared" si="49"/>
        <v/>
      </c>
      <c r="AS70" s="93" t="str">
        <f t="shared" si="49"/>
        <v/>
      </c>
      <c r="AT70" s="93" t="str">
        <f t="shared" ref="AT70:AT82" si="50">IF(R70&lt;&gt;0,R70,"")</f>
        <v/>
      </c>
      <c r="AU70" s="93" t="str">
        <f t="shared" si="23"/>
        <v/>
      </c>
      <c r="AV70" s="93" t="str">
        <f t="shared" si="24"/>
        <v/>
      </c>
      <c r="AW70" s="93" t="str">
        <f t="shared" si="25"/>
        <v/>
      </c>
      <c r="AX70" s="93" t="str">
        <f t="shared" si="26"/>
        <v/>
      </c>
      <c r="AY70" s="93" t="str">
        <f t="shared" si="27"/>
        <v/>
      </c>
      <c r="AZ70" s="93" t="str">
        <f t="shared" si="28"/>
        <v/>
      </c>
      <c r="BA70" s="93" t="str">
        <f t="shared" si="29"/>
        <v/>
      </c>
      <c r="BB70" s="93" t="str">
        <f t="shared" si="30"/>
        <v/>
      </c>
      <c r="BC70" s="93" t="str">
        <f t="shared" si="31"/>
        <v/>
      </c>
      <c r="BD70" s="93" t="str">
        <f t="shared" si="32"/>
        <v/>
      </c>
      <c r="BE70" s="93" t="str">
        <f t="shared" si="33"/>
        <v/>
      </c>
      <c r="BF70" s="93" t="str">
        <f t="shared" si="34"/>
        <v/>
      </c>
      <c r="BG70" s="103">
        <f t="shared" ref="BG70:BG82" si="51">MAX(AG70:BF70)</f>
        <v>0</v>
      </c>
    </row>
    <row r="71" spans="31:59">
      <c r="AE71" s="3" t="str">
        <f t="shared" si="35"/>
        <v/>
      </c>
      <c r="AF71" s="3" t="str">
        <f t="shared" si="36"/>
        <v/>
      </c>
      <c r="AG71" s="93" t="str">
        <f t="shared" si="38"/>
        <v/>
      </c>
      <c r="AH71" s="93" t="str">
        <f t="shared" si="44"/>
        <v/>
      </c>
      <c r="AI71" s="93" t="str">
        <f t="shared" si="39"/>
        <v/>
      </c>
      <c r="AJ71" s="93" t="str">
        <f t="shared" si="45"/>
        <v/>
      </c>
      <c r="AK71" s="93" t="str">
        <f t="shared" si="40"/>
        <v/>
      </c>
      <c r="AL71" s="93" t="str">
        <f t="shared" si="46"/>
        <v/>
      </c>
      <c r="AM71" s="93" t="str">
        <f t="shared" si="41"/>
        <v/>
      </c>
      <c r="AN71" s="93" t="str">
        <f t="shared" si="47"/>
        <v/>
      </c>
      <c r="AO71" s="93" t="str">
        <f t="shared" si="42"/>
        <v/>
      </c>
      <c r="AP71" s="93" t="str">
        <f t="shared" si="48"/>
        <v/>
      </c>
      <c r="AQ71" s="93" t="str">
        <f t="shared" si="43"/>
        <v/>
      </c>
      <c r="AR71" s="93" t="str">
        <f t="shared" si="49"/>
        <v/>
      </c>
      <c r="AS71" s="93" t="str">
        <f t="shared" si="49"/>
        <v/>
      </c>
      <c r="AT71" s="93" t="str">
        <f t="shared" si="50"/>
        <v/>
      </c>
      <c r="AU71" s="93" t="str">
        <f t="shared" si="23"/>
        <v/>
      </c>
      <c r="AV71" s="93" t="str">
        <f t="shared" si="24"/>
        <v/>
      </c>
      <c r="AW71" s="93" t="str">
        <f t="shared" si="25"/>
        <v/>
      </c>
      <c r="AX71" s="93" t="str">
        <f t="shared" si="26"/>
        <v/>
      </c>
      <c r="AY71" s="93" t="str">
        <f t="shared" si="27"/>
        <v/>
      </c>
      <c r="AZ71" s="93" t="str">
        <f t="shared" si="28"/>
        <v/>
      </c>
      <c r="BA71" s="93" t="str">
        <f t="shared" si="29"/>
        <v/>
      </c>
      <c r="BB71" s="93" t="str">
        <f t="shared" si="30"/>
        <v/>
      </c>
      <c r="BC71" s="93" t="str">
        <f t="shared" si="31"/>
        <v/>
      </c>
      <c r="BD71" s="93" t="str">
        <f t="shared" si="32"/>
        <v/>
      </c>
      <c r="BE71" s="93" t="str">
        <f t="shared" si="33"/>
        <v/>
      </c>
      <c r="BF71" s="93" t="str">
        <f t="shared" si="34"/>
        <v/>
      </c>
      <c r="BG71" s="103">
        <f t="shared" si="51"/>
        <v>0</v>
      </c>
    </row>
    <row r="72" spans="31:59">
      <c r="AE72" s="3" t="str">
        <f t="shared" si="35"/>
        <v/>
      </c>
      <c r="AF72" s="3" t="str">
        <f t="shared" si="36"/>
        <v/>
      </c>
      <c r="AG72" s="93" t="str">
        <f t="shared" si="38"/>
        <v/>
      </c>
      <c r="AH72" s="93" t="str">
        <f t="shared" si="44"/>
        <v/>
      </c>
      <c r="AI72" s="93" t="str">
        <f t="shared" si="39"/>
        <v/>
      </c>
      <c r="AJ72" s="93" t="str">
        <f t="shared" si="45"/>
        <v/>
      </c>
      <c r="AK72" s="93" t="str">
        <f t="shared" si="40"/>
        <v/>
      </c>
      <c r="AL72" s="93" t="str">
        <f t="shared" si="46"/>
        <v/>
      </c>
      <c r="AM72" s="93" t="str">
        <f t="shared" si="41"/>
        <v/>
      </c>
      <c r="AN72" s="93" t="str">
        <f t="shared" si="47"/>
        <v/>
      </c>
      <c r="AO72" s="93" t="str">
        <f t="shared" si="42"/>
        <v/>
      </c>
      <c r="AP72" s="93" t="str">
        <f t="shared" si="48"/>
        <v/>
      </c>
      <c r="AQ72" s="93" t="str">
        <f t="shared" si="43"/>
        <v/>
      </c>
      <c r="AR72" s="93" t="str">
        <f t="shared" si="49"/>
        <v/>
      </c>
      <c r="AS72" s="93" t="str">
        <f t="shared" si="49"/>
        <v/>
      </c>
      <c r="AT72" s="93" t="str">
        <f t="shared" si="50"/>
        <v/>
      </c>
      <c r="AU72" s="93" t="str">
        <f t="shared" si="23"/>
        <v/>
      </c>
      <c r="AV72" s="93" t="str">
        <f t="shared" si="24"/>
        <v/>
      </c>
      <c r="AW72" s="93" t="str">
        <f t="shared" si="25"/>
        <v/>
      </c>
      <c r="AX72" s="93" t="str">
        <f t="shared" si="26"/>
        <v/>
      </c>
      <c r="AY72" s="93" t="str">
        <f t="shared" si="27"/>
        <v/>
      </c>
      <c r="AZ72" s="93" t="str">
        <f t="shared" si="28"/>
        <v/>
      </c>
      <c r="BA72" s="93" t="str">
        <f t="shared" si="29"/>
        <v/>
      </c>
      <c r="BB72" s="93" t="str">
        <f t="shared" si="30"/>
        <v/>
      </c>
      <c r="BC72" s="93" t="str">
        <f t="shared" si="31"/>
        <v/>
      </c>
      <c r="BD72" s="93" t="str">
        <f t="shared" si="32"/>
        <v/>
      </c>
      <c r="BE72" s="93" t="str">
        <f t="shared" si="33"/>
        <v/>
      </c>
      <c r="BF72" s="93" t="str">
        <f t="shared" si="34"/>
        <v/>
      </c>
      <c r="BG72" s="103">
        <f t="shared" si="51"/>
        <v>0</v>
      </c>
    </row>
    <row r="73" spans="31:59">
      <c r="AE73" s="3" t="str">
        <f t="shared" si="35"/>
        <v/>
      </c>
      <c r="AF73" s="3" t="str">
        <f t="shared" si="36"/>
        <v/>
      </c>
      <c r="AG73" s="93" t="str">
        <f t="shared" si="38"/>
        <v/>
      </c>
      <c r="AH73" s="93" t="str">
        <f t="shared" si="44"/>
        <v/>
      </c>
      <c r="AI73" s="93" t="str">
        <f t="shared" si="39"/>
        <v/>
      </c>
      <c r="AJ73" s="93" t="str">
        <f t="shared" si="45"/>
        <v/>
      </c>
      <c r="AK73" s="93" t="str">
        <f t="shared" si="40"/>
        <v/>
      </c>
      <c r="AL73" s="93" t="str">
        <f t="shared" si="46"/>
        <v/>
      </c>
      <c r="AM73" s="93" t="str">
        <f t="shared" si="41"/>
        <v/>
      </c>
      <c r="AN73" s="93" t="str">
        <f t="shared" si="47"/>
        <v/>
      </c>
      <c r="AO73" s="93" t="str">
        <f t="shared" si="42"/>
        <v/>
      </c>
      <c r="AP73" s="93" t="str">
        <f t="shared" si="48"/>
        <v/>
      </c>
      <c r="AQ73" s="93" t="str">
        <f t="shared" si="43"/>
        <v/>
      </c>
      <c r="AR73" s="93" t="str">
        <f t="shared" si="49"/>
        <v/>
      </c>
      <c r="AS73" s="93" t="str">
        <f t="shared" si="49"/>
        <v/>
      </c>
      <c r="AT73" s="93" t="str">
        <f t="shared" si="50"/>
        <v/>
      </c>
      <c r="AU73" s="93" t="str">
        <f t="shared" si="23"/>
        <v/>
      </c>
      <c r="AV73" s="93" t="str">
        <f t="shared" si="24"/>
        <v/>
      </c>
      <c r="AW73" s="93" t="str">
        <f t="shared" si="25"/>
        <v/>
      </c>
      <c r="AX73" s="93" t="str">
        <f t="shared" si="26"/>
        <v/>
      </c>
      <c r="AY73" s="93" t="str">
        <f t="shared" si="27"/>
        <v/>
      </c>
      <c r="AZ73" s="93" t="str">
        <f t="shared" si="28"/>
        <v/>
      </c>
      <c r="BA73" s="93" t="str">
        <f t="shared" si="29"/>
        <v/>
      </c>
      <c r="BB73" s="93" t="str">
        <f t="shared" si="30"/>
        <v/>
      </c>
      <c r="BC73" s="93" t="str">
        <f t="shared" si="31"/>
        <v/>
      </c>
      <c r="BD73" s="93" t="str">
        <f t="shared" si="32"/>
        <v/>
      </c>
      <c r="BE73" s="93" t="str">
        <f t="shared" si="33"/>
        <v/>
      </c>
      <c r="BF73" s="93" t="str">
        <f t="shared" si="34"/>
        <v/>
      </c>
      <c r="BG73" s="103">
        <f t="shared" si="51"/>
        <v>0</v>
      </c>
    </row>
    <row r="74" spans="31:59">
      <c r="AE74" s="3" t="str">
        <f t="shared" si="35"/>
        <v/>
      </c>
      <c r="AF74" s="3" t="str">
        <f t="shared" si="36"/>
        <v/>
      </c>
      <c r="AG74" s="93" t="str">
        <f t="shared" si="38"/>
        <v/>
      </c>
      <c r="AH74" s="93" t="str">
        <f t="shared" si="44"/>
        <v/>
      </c>
      <c r="AI74" s="93" t="str">
        <f t="shared" si="39"/>
        <v/>
      </c>
      <c r="AJ74" s="93" t="str">
        <f t="shared" si="45"/>
        <v/>
      </c>
      <c r="AK74" s="93" t="str">
        <f t="shared" si="40"/>
        <v/>
      </c>
      <c r="AL74" s="93" t="str">
        <f t="shared" si="46"/>
        <v/>
      </c>
      <c r="AM74" s="93" t="str">
        <f t="shared" si="41"/>
        <v/>
      </c>
      <c r="AN74" s="93" t="str">
        <f t="shared" si="47"/>
        <v/>
      </c>
      <c r="AO74" s="93" t="str">
        <f t="shared" si="42"/>
        <v/>
      </c>
      <c r="AP74" s="93" t="str">
        <f t="shared" si="48"/>
        <v/>
      </c>
      <c r="AQ74" s="93" t="str">
        <f t="shared" si="43"/>
        <v/>
      </c>
      <c r="AR74" s="93" t="str">
        <f t="shared" si="49"/>
        <v/>
      </c>
      <c r="AS74" s="93" t="str">
        <f t="shared" si="49"/>
        <v/>
      </c>
      <c r="AT74" s="93" t="str">
        <f t="shared" si="50"/>
        <v/>
      </c>
      <c r="AU74" s="93" t="str">
        <f t="shared" si="23"/>
        <v/>
      </c>
      <c r="AV74" s="93" t="str">
        <f t="shared" si="24"/>
        <v/>
      </c>
      <c r="AW74" s="93" t="str">
        <f t="shared" si="25"/>
        <v/>
      </c>
      <c r="AX74" s="93" t="str">
        <f t="shared" si="26"/>
        <v/>
      </c>
      <c r="AY74" s="93" t="str">
        <f t="shared" si="27"/>
        <v/>
      </c>
      <c r="AZ74" s="93" t="str">
        <f t="shared" si="28"/>
        <v/>
      </c>
      <c r="BA74" s="93" t="str">
        <f t="shared" si="29"/>
        <v/>
      </c>
      <c r="BB74" s="93" t="str">
        <f t="shared" si="30"/>
        <v/>
      </c>
      <c r="BC74" s="93" t="str">
        <f t="shared" si="31"/>
        <v/>
      </c>
      <c r="BD74" s="93" t="str">
        <f t="shared" si="32"/>
        <v/>
      </c>
      <c r="BE74" s="93" t="str">
        <f t="shared" si="33"/>
        <v/>
      </c>
      <c r="BF74" s="93" t="str">
        <f t="shared" si="34"/>
        <v/>
      </c>
      <c r="BG74" s="103">
        <f t="shared" si="51"/>
        <v>0</v>
      </c>
    </row>
    <row r="75" spans="31:59">
      <c r="AE75" s="3" t="str">
        <f t="shared" si="35"/>
        <v/>
      </c>
      <c r="AF75" s="3" t="str">
        <f t="shared" si="36"/>
        <v/>
      </c>
      <c r="AG75" s="93" t="str">
        <f t="shared" si="38"/>
        <v/>
      </c>
      <c r="AH75" s="93" t="str">
        <f t="shared" si="44"/>
        <v/>
      </c>
      <c r="AI75" s="93" t="str">
        <f t="shared" si="39"/>
        <v/>
      </c>
      <c r="AJ75" s="93" t="str">
        <f t="shared" si="45"/>
        <v/>
      </c>
      <c r="AK75" s="93" t="str">
        <f t="shared" si="40"/>
        <v/>
      </c>
      <c r="AL75" s="93" t="str">
        <f t="shared" si="46"/>
        <v/>
      </c>
      <c r="AM75" s="93" t="str">
        <f t="shared" si="41"/>
        <v/>
      </c>
      <c r="AN75" s="93" t="str">
        <f t="shared" si="47"/>
        <v/>
      </c>
      <c r="AO75" s="93" t="str">
        <f t="shared" si="42"/>
        <v/>
      </c>
      <c r="AP75" s="93" t="str">
        <f t="shared" si="48"/>
        <v/>
      </c>
      <c r="AQ75" s="93" t="str">
        <f t="shared" si="43"/>
        <v/>
      </c>
      <c r="AR75" s="93" t="str">
        <f t="shared" si="49"/>
        <v/>
      </c>
      <c r="AS75" s="93" t="str">
        <f t="shared" si="49"/>
        <v/>
      </c>
      <c r="AT75" s="93" t="str">
        <f t="shared" si="50"/>
        <v/>
      </c>
      <c r="AU75" s="93" t="str">
        <f t="shared" si="23"/>
        <v/>
      </c>
      <c r="AV75" s="93" t="str">
        <f t="shared" si="24"/>
        <v/>
      </c>
      <c r="AW75" s="93" t="str">
        <f t="shared" si="25"/>
        <v/>
      </c>
      <c r="AX75" s="93" t="str">
        <f t="shared" si="26"/>
        <v/>
      </c>
      <c r="AY75" s="93" t="str">
        <f t="shared" si="27"/>
        <v/>
      </c>
      <c r="AZ75" s="93" t="str">
        <f t="shared" si="28"/>
        <v/>
      </c>
      <c r="BA75" s="93" t="str">
        <f t="shared" si="29"/>
        <v/>
      </c>
      <c r="BB75" s="93" t="str">
        <f t="shared" si="30"/>
        <v/>
      </c>
      <c r="BC75" s="93" t="str">
        <f t="shared" si="31"/>
        <v/>
      </c>
      <c r="BD75" s="93" t="str">
        <f t="shared" si="32"/>
        <v/>
      </c>
      <c r="BE75" s="93" t="str">
        <f t="shared" si="33"/>
        <v/>
      </c>
      <c r="BF75" s="93" t="str">
        <f t="shared" si="34"/>
        <v/>
      </c>
      <c r="BG75" s="103">
        <f t="shared" si="51"/>
        <v>0</v>
      </c>
    </row>
    <row r="76" spans="31:59">
      <c r="AE76" s="3" t="str">
        <f t="shared" si="35"/>
        <v/>
      </c>
      <c r="AF76" s="3" t="str">
        <f t="shared" si="36"/>
        <v/>
      </c>
      <c r="AG76" s="93" t="str">
        <f t="shared" si="38"/>
        <v/>
      </c>
      <c r="AH76" s="93" t="str">
        <f t="shared" si="44"/>
        <v/>
      </c>
      <c r="AI76" s="93" t="str">
        <f t="shared" si="39"/>
        <v/>
      </c>
      <c r="AJ76" s="93" t="str">
        <f t="shared" si="45"/>
        <v/>
      </c>
      <c r="AK76" s="93" t="str">
        <f t="shared" si="40"/>
        <v/>
      </c>
      <c r="AL76" s="93" t="str">
        <f t="shared" si="46"/>
        <v/>
      </c>
      <c r="AM76" s="93" t="str">
        <f t="shared" si="41"/>
        <v/>
      </c>
      <c r="AN76" s="93" t="str">
        <f t="shared" si="47"/>
        <v/>
      </c>
      <c r="AO76" s="93" t="str">
        <f t="shared" si="42"/>
        <v/>
      </c>
      <c r="AP76" s="93" t="str">
        <f t="shared" si="48"/>
        <v/>
      </c>
      <c r="AQ76" s="93" t="str">
        <f t="shared" si="43"/>
        <v/>
      </c>
      <c r="AR76" s="93" t="str">
        <f t="shared" si="49"/>
        <v/>
      </c>
      <c r="AS76" s="93" t="str">
        <f t="shared" si="49"/>
        <v/>
      </c>
      <c r="AT76" s="93" t="str">
        <f t="shared" si="50"/>
        <v/>
      </c>
      <c r="AU76" s="93" t="str">
        <f t="shared" si="23"/>
        <v/>
      </c>
      <c r="AV76" s="93" t="str">
        <f t="shared" si="24"/>
        <v/>
      </c>
      <c r="AW76" s="93" t="str">
        <f t="shared" si="25"/>
        <v/>
      </c>
      <c r="AX76" s="93" t="str">
        <f t="shared" si="26"/>
        <v/>
      </c>
      <c r="AY76" s="93" t="str">
        <f t="shared" si="27"/>
        <v/>
      </c>
      <c r="AZ76" s="93" t="str">
        <f t="shared" si="28"/>
        <v/>
      </c>
      <c r="BA76" s="93" t="str">
        <f t="shared" si="29"/>
        <v/>
      </c>
      <c r="BB76" s="93" t="str">
        <f t="shared" si="30"/>
        <v/>
      </c>
      <c r="BC76" s="93" t="str">
        <f t="shared" si="31"/>
        <v/>
      </c>
      <c r="BD76" s="93" t="str">
        <f t="shared" si="32"/>
        <v/>
      </c>
      <c r="BE76" s="93" t="str">
        <f t="shared" si="33"/>
        <v/>
      </c>
      <c r="BF76" s="93" t="str">
        <f t="shared" si="34"/>
        <v/>
      </c>
      <c r="BG76" s="103">
        <f t="shared" si="51"/>
        <v>0</v>
      </c>
    </row>
    <row r="77" spans="31:59">
      <c r="AE77" s="3" t="str">
        <f t="shared" si="35"/>
        <v/>
      </c>
      <c r="AF77" s="3" t="str">
        <f t="shared" si="36"/>
        <v/>
      </c>
      <c r="AG77" s="93" t="str">
        <f t="shared" si="38"/>
        <v/>
      </c>
      <c r="AH77" s="93" t="str">
        <f t="shared" si="44"/>
        <v/>
      </c>
      <c r="AI77" s="93" t="str">
        <f t="shared" si="39"/>
        <v/>
      </c>
      <c r="AJ77" s="93" t="str">
        <f t="shared" si="45"/>
        <v/>
      </c>
      <c r="AK77" s="93" t="str">
        <f t="shared" si="40"/>
        <v/>
      </c>
      <c r="AL77" s="93" t="str">
        <f t="shared" si="46"/>
        <v/>
      </c>
      <c r="AM77" s="93" t="str">
        <f t="shared" si="41"/>
        <v/>
      </c>
      <c r="AN77" s="93" t="str">
        <f t="shared" si="47"/>
        <v/>
      </c>
      <c r="AO77" s="93" t="str">
        <f t="shared" si="42"/>
        <v/>
      </c>
      <c r="AP77" s="93" t="str">
        <f t="shared" si="48"/>
        <v/>
      </c>
      <c r="AQ77" s="93" t="str">
        <f t="shared" si="43"/>
        <v/>
      </c>
      <c r="AR77" s="93" t="str">
        <f t="shared" si="49"/>
        <v/>
      </c>
      <c r="AS77" s="93" t="str">
        <f t="shared" si="49"/>
        <v/>
      </c>
      <c r="AT77" s="93" t="str">
        <f t="shared" si="50"/>
        <v/>
      </c>
      <c r="AU77" s="93" t="str">
        <f t="shared" si="23"/>
        <v/>
      </c>
      <c r="AV77" s="93" t="str">
        <f t="shared" si="24"/>
        <v/>
      </c>
      <c r="AW77" s="93" t="str">
        <f t="shared" si="25"/>
        <v/>
      </c>
      <c r="AX77" s="93" t="str">
        <f t="shared" si="26"/>
        <v/>
      </c>
      <c r="AY77" s="93" t="str">
        <f t="shared" si="27"/>
        <v/>
      </c>
      <c r="AZ77" s="93" t="str">
        <f t="shared" si="28"/>
        <v/>
      </c>
      <c r="BA77" s="93" t="str">
        <f t="shared" si="29"/>
        <v/>
      </c>
      <c r="BB77" s="93" t="str">
        <f t="shared" si="30"/>
        <v/>
      </c>
      <c r="BC77" s="93" t="str">
        <f t="shared" si="31"/>
        <v/>
      </c>
      <c r="BD77" s="93" t="str">
        <f t="shared" si="32"/>
        <v/>
      </c>
      <c r="BE77" s="93" t="str">
        <f t="shared" si="33"/>
        <v/>
      </c>
      <c r="BF77" s="93" t="str">
        <f t="shared" si="34"/>
        <v/>
      </c>
      <c r="BG77" s="103">
        <f t="shared" si="51"/>
        <v>0</v>
      </c>
    </row>
    <row r="78" spans="31:59">
      <c r="AE78" s="3" t="str">
        <f t="shared" si="35"/>
        <v/>
      </c>
      <c r="AF78" s="3" t="str">
        <f t="shared" si="36"/>
        <v/>
      </c>
      <c r="AG78" s="93" t="str">
        <f t="shared" si="38"/>
        <v/>
      </c>
      <c r="AH78" s="93" t="str">
        <f t="shared" si="44"/>
        <v/>
      </c>
      <c r="AI78" s="93" t="str">
        <f t="shared" si="39"/>
        <v/>
      </c>
      <c r="AJ78" s="93" t="str">
        <f t="shared" si="45"/>
        <v/>
      </c>
      <c r="AK78" s="93" t="str">
        <f t="shared" si="40"/>
        <v/>
      </c>
      <c r="AL78" s="93" t="str">
        <f t="shared" si="46"/>
        <v/>
      </c>
      <c r="AM78" s="93" t="str">
        <f t="shared" si="41"/>
        <v/>
      </c>
      <c r="AN78" s="93" t="str">
        <f t="shared" si="47"/>
        <v/>
      </c>
      <c r="AO78" s="93" t="str">
        <f t="shared" si="42"/>
        <v/>
      </c>
      <c r="AP78" s="93" t="str">
        <f t="shared" si="48"/>
        <v/>
      </c>
      <c r="AQ78" s="93" t="str">
        <f t="shared" si="43"/>
        <v/>
      </c>
      <c r="AR78" s="93" t="str">
        <f t="shared" si="49"/>
        <v/>
      </c>
      <c r="AS78" s="93" t="str">
        <f t="shared" si="49"/>
        <v/>
      </c>
      <c r="AT78" s="93" t="str">
        <f t="shared" si="50"/>
        <v/>
      </c>
      <c r="AU78" s="93" t="str">
        <f t="shared" si="23"/>
        <v/>
      </c>
      <c r="AV78" s="93" t="str">
        <f t="shared" si="24"/>
        <v/>
      </c>
      <c r="AW78" s="93" t="str">
        <f t="shared" si="25"/>
        <v/>
      </c>
      <c r="AX78" s="93" t="str">
        <f t="shared" si="26"/>
        <v/>
      </c>
      <c r="AY78" s="93" t="str">
        <f t="shared" si="27"/>
        <v/>
      </c>
      <c r="AZ78" s="93" t="str">
        <f t="shared" si="28"/>
        <v/>
      </c>
      <c r="BA78" s="93" t="str">
        <f t="shared" si="29"/>
        <v/>
      </c>
      <c r="BB78" s="93" t="str">
        <f t="shared" si="30"/>
        <v/>
      </c>
      <c r="BC78" s="93" t="str">
        <f t="shared" si="31"/>
        <v/>
      </c>
      <c r="BD78" s="93" t="str">
        <f t="shared" si="32"/>
        <v/>
      </c>
      <c r="BE78" s="93" t="str">
        <f t="shared" si="33"/>
        <v/>
      </c>
      <c r="BF78" s="93" t="str">
        <f t="shared" si="34"/>
        <v/>
      </c>
      <c r="BG78" s="103">
        <f t="shared" si="51"/>
        <v>0</v>
      </c>
    </row>
    <row r="79" spans="31:59">
      <c r="AE79" s="3" t="str">
        <f t="shared" si="35"/>
        <v/>
      </c>
      <c r="AF79" s="3" t="str">
        <f t="shared" si="36"/>
        <v/>
      </c>
      <c r="AG79" s="93" t="str">
        <f t="shared" si="38"/>
        <v/>
      </c>
      <c r="AH79" s="93" t="str">
        <f t="shared" si="44"/>
        <v/>
      </c>
      <c r="AI79" s="93" t="str">
        <f t="shared" si="39"/>
        <v/>
      </c>
      <c r="AJ79" s="93" t="str">
        <f t="shared" si="45"/>
        <v/>
      </c>
      <c r="AK79" s="93" t="str">
        <f t="shared" si="40"/>
        <v/>
      </c>
      <c r="AL79" s="93" t="str">
        <f t="shared" si="46"/>
        <v/>
      </c>
      <c r="AM79" s="93" t="str">
        <f t="shared" si="41"/>
        <v/>
      </c>
      <c r="AN79" s="93" t="str">
        <f t="shared" si="47"/>
        <v/>
      </c>
      <c r="AO79" s="93" t="str">
        <f t="shared" si="42"/>
        <v/>
      </c>
      <c r="AP79" s="93" t="str">
        <f t="shared" si="48"/>
        <v/>
      </c>
      <c r="AQ79" s="93" t="str">
        <f t="shared" si="43"/>
        <v/>
      </c>
      <c r="AR79" s="93" t="str">
        <f t="shared" si="49"/>
        <v/>
      </c>
      <c r="AS79" s="93" t="str">
        <f t="shared" si="49"/>
        <v/>
      </c>
      <c r="AT79" s="93" t="str">
        <f t="shared" si="50"/>
        <v/>
      </c>
      <c r="AU79" s="93" t="str">
        <f t="shared" si="23"/>
        <v/>
      </c>
      <c r="AV79" s="93" t="str">
        <f t="shared" si="24"/>
        <v/>
      </c>
      <c r="AW79" s="93" t="str">
        <f t="shared" si="25"/>
        <v/>
      </c>
      <c r="AX79" s="93" t="str">
        <f t="shared" si="26"/>
        <v/>
      </c>
      <c r="AY79" s="93" t="str">
        <f t="shared" si="27"/>
        <v/>
      </c>
      <c r="AZ79" s="93" t="str">
        <f t="shared" si="28"/>
        <v/>
      </c>
      <c r="BA79" s="93" t="str">
        <f t="shared" si="29"/>
        <v/>
      </c>
      <c r="BB79" s="93" t="str">
        <f t="shared" si="30"/>
        <v/>
      </c>
      <c r="BC79" s="93" t="str">
        <f t="shared" si="31"/>
        <v/>
      </c>
      <c r="BD79" s="93" t="str">
        <f t="shared" si="32"/>
        <v/>
      </c>
      <c r="BE79" s="93" t="str">
        <f t="shared" si="33"/>
        <v/>
      </c>
      <c r="BF79" s="93" t="str">
        <f t="shared" si="34"/>
        <v/>
      </c>
      <c r="BG79" s="103">
        <f t="shared" si="51"/>
        <v>0</v>
      </c>
    </row>
    <row r="80" spans="31:59">
      <c r="AE80" s="3" t="str">
        <f t="shared" si="35"/>
        <v/>
      </c>
      <c r="AF80" s="3" t="str">
        <f t="shared" si="36"/>
        <v/>
      </c>
      <c r="AG80" s="93" t="str">
        <f t="shared" si="38"/>
        <v/>
      </c>
      <c r="AH80" s="93" t="str">
        <f t="shared" si="44"/>
        <v/>
      </c>
      <c r="AI80" s="93" t="str">
        <f t="shared" si="39"/>
        <v/>
      </c>
      <c r="AJ80" s="93" t="str">
        <f t="shared" si="45"/>
        <v/>
      </c>
      <c r="AK80" s="93" t="str">
        <f t="shared" si="40"/>
        <v/>
      </c>
      <c r="AL80" s="93" t="str">
        <f t="shared" si="46"/>
        <v/>
      </c>
      <c r="AM80" s="93" t="str">
        <f t="shared" si="41"/>
        <v/>
      </c>
      <c r="AN80" s="93" t="str">
        <f t="shared" si="47"/>
        <v/>
      </c>
      <c r="AO80" s="93" t="str">
        <f t="shared" si="42"/>
        <v/>
      </c>
      <c r="AP80" s="93" t="str">
        <f t="shared" si="48"/>
        <v/>
      </c>
      <c r="AQ80" s="93" t="str">
        <f t="shared" si="43"/>
        <v/>
      </c>
      <c r="AR80" s="93" t="str">
        <f t="shared" si="49"/>
        <v/>
      </c>
      <c r="AS80" s="93" t="str">
        <f t="shared" si="49"/>
        <v/>
      </c>
      <c r="AT80" s="93" t="str">
        <f t="shared" si="50"/>
        <v/>
      </c>
      <c r="AU80" s="93" t="str">
        <f t="shared" si="23"/>
        <v/>
      </c>
      <c r="AV80" s="93" t="str">
        <f t="shared" si="24"/>
        <v/>
      </c>
      <c r="AW80" s="93" t="str">
        <f t="shared" si="25"/>
        <v/>
      </c>
      <c r="AX80" s="93" t="str">
        <f t="shared" si="26"/>
        <v/>
      </c>
      <c r="AY80" s="93" t="str">
        <f t="shared" si="27"/>
        <v/>
      </c>
      <c r="AZ80" s="93" t="str">
        <f t="shared" si="28"/>
        <v/>
      </c>
      <c r="BA80" s="93" t="str">
        <f t="shared" si="29"/>
        <v/>
      </c>
      <c r="BB80" s="93" t="str">
        <f t="shared" si="30"/>
        <v/>
      </c>
      <c r="BC80" s="93" t="str">
        <f t="shared" si="31"/>
        <v/>
      </c>
      <c r="BD80" s="93" t="str">
        <f t="shared" si="32"/>
        <v/>
      </c>
      <c r="BE80" s="93" t="str">
        <f t="shared" si="33"/>
        <v/>
      </c>
      <c r="BF80" s="93" t="str">
        <f t="shared" si="34"/>
        <v/>
      </c>
      <c r="BG80" s="103">
        <f t="shared" si="51"/>
        <v>0</v>
      </c>
    </row>
    <row r="81" spans="31:59">
      <c r="AE81" s="3" t="str">
        <f t="shared" si="35"/>
        <v/>
      </c>
      <c r="AF81" s="3" t="str">
        <f t="shared" si="36"/>
        <v/>
      </c>
      <c r="AG81" s="93" t="str">
        <f t="shared" si="38"/>
        <v/>
      </c>
      <c r="AH81" s="93" t="str">
        <f t="shared" si="44"/>
        <v/>
      </c>
      <c r="AI81" s="93" t="str">
        <f t="shared" si="39"/>
        <v/>
      </c>
      <c r="AJ81" s="93" t="str">
        <f t="shared" si="45"/>
        <v/>
      </c>
      <c r="AK81" s="93" t="str">
        <f t="shared" si="40"/>
        <v/>
      </c>
      <c r="AL81" s="93" t="str">
        <f t="shared" si="46"/>
        <v/>
      </c>
      <c r="AM81" s="93" t="str">
        <f t="shared" si="41"/>
        <v/>
      </c>
      <c r="AN81" s="93" t="str">
        <f t="shared" si="47"/>
        <v/>
      </c>
      <c r="AO81" s="93" t="str">
        <f t="shared" si="42"/>
        <v/>
      </c>
      <c r="AP81" s="93" t="str">
        <f t="shared" si="48"/>
        <v/>
      </c>
      <c r="AQ81" s="93" t="str">
        <f t="shared" si="43"/>
        <v/>
      </c>
      <c r="AR81" s="93" t="str">
        <f t="shared" si="49"/>
        <v/>
      </c>
      <c r="AS81" s="93" t="str">
        <f t="shared" si="49"/>
        <v/>
      </c>
      <c r="AT81" s="93" t="str">
        <f t="shared" si="50"/>
        <v/>
      </c>
      <c r="AU81" s="93" t="str">
        <f t="shared" si="23"/>
        <v/>
      </c>
      <c r="AV81" s="93" t="str">
        <f t="shared" si="24"/>
        <v/>
      </c>
      <c r="AW81" s="93" t="str">
        <f t="shared" si="25"/>
        <v/>
      </c>
      <c r="AX81" s="93" t="str">
        <f t="shared" si="26"/>
        <v/>
      </c>
      <c r="AY81" s="93" t="str">
        <f t="shared" si="27"/>
        <v/>
      </c>
      <c r="AZ81" s="93" t="str">
        <f t="shared" si="28"/>
        <v/>
      </c>
      <c r="BA81" s="93" t="str">
        <f t="shared" si="29"/>
        <v/>
      </c>
      <c r="BB81" s="93" t="str">
        <f t="shared" si="30"/>
        <v/>
      </c>
      <c r="BC81" s="93" t="str">
        <f t="shared" si="31"/>
        <v/>
      </c>
      <c r="BD81" s="93" t="str">
        <f t="shared" si="32"/>
        <v/>
      </c>
      <c r="BE81" s="93" t="str">
        <f t="shared" si="33"/>
        <v/>
      </c>
      <c r="BF81" s="93" t="str">
        <f t="shared" si="34"/>
        <v/>
      </c>
      <c r="BG81" s="103">
        <f t="shared" si="51"/>
        <v>0</v>
      </c>
    </row>
    <row r="82" spans="31:59">
      <c r="AE82" s="3" t="str">
        <f t="shared" si="35"/>
        <v/>
      </c>
      <c r="AF82" s="3" t="str">
        <f t="shared" si="36"/>
        <v/>
      </c>
      <c r="AG82" s="93" t="str">
        <f t="shared" si="38"/>
        <v/>
      </c>
      <c r="AH82" s="93" t="str">
        <f t="shared" si="44"/>
        <v/>
      </c>
      <c r="AI82" s="93" t="str">
        <f t="shared" si="39"/>
        <v/>
      </c>
      <c r="AJ82" s="93" t="str">
        <f t="shared" si="45"/>
        <v/>
      </c>
      <c r="AK82" s="93" t="str">
        <f t="shared" si="40"/>
        <v/>
      </c>
      <c r="AL82" s="93" t="str">
        <f t="shared" si="46"/>
        <v/>
      </c>
      <c r="AM82" s="93" t="str">
        <f t="shared" si="41"/>
        <v/>
      </c>
      <c r="AN82" s="93" t="str">
        <f t="shared" si="47"/>
        <v/>
      </c>
      <c r="AO82" s="93" t="str">
        <f t="shared" si="42"/>
        <v/>
      </c>
      <c r="AP82" s="93" t="str">
        <f t="shared" si="48"/>
        <v/>
      </c>
      <c r="AQ82" s="93" t="str">
        <f t="shared" si="43"/>
        <v/>
      </c>
      <c r="AR82" s="93" t="str">
        <f t="shared" si="49"/>
        <v/>
      </c>
      <c r="AS82" s="93" t="str">
        <f t="shared" si="49"/>
        <v/>
      </c>
      <c r="AT82" s="93" t="str">
        <f t="shared" si="50"/>
        <v/>
      </c>
      <c r="AU82" s="93" t="str">
        <f t="shared" si="23"/>
        <v/>
      </c>
      <c r="AV82" s="93" t="str">
        <f t="shared" si="24"/>
        <v/>
      </c>
      <c r="AW82" s="93" t="str">
        <f t="shared" si="25"/>
        <v/>
      </c>
      <c r="AX82" s="93" t="str">
        <f t="shared" si="26"/>
        <v/>
      </c>
      <c r="AY82" s="93" t="str">
        <f t="shared" si="27"/>
        <v/>
      </c>
      <c r="AZ82" s="93" t="str">
        <f t="shared" si="28"/>
        <v/>
      </c>
      <c r="BA82" s="93" t="str">
        <f t="shared" si="29"/>
        <v/>
      </c>
      <c r="BB82" s="93" t="str">
        <f t="shared" si="30"/>
        <v/>
      </c>
      <c r="BC82" s="93" t="str">
        <f t="shared" si="31"/>
        <v/>
      </c>
      <c r="BD82" s="93" t="str">
        <f t="shared" si="32"/>
        <v/>
      </c>
      <c r="BE82" s="93" t="str">
        <f t="shared" si="33"/>
        <v/>
      </c>
      <c r="BF82" s="93" t="str">
        <f t="shared" si="34"/>
        <v/>
      </c>
      <c r="BG82" s="103">
        <f t="shared" si="51"/>
        <v>0</v>
      </c>
    </row>
  </sheetData>
  <phoneticPr fontId="3" type="noConversion"/>
  <conditionalFormatting sqref="AS6:BF82 AG5:BF27">
    <cfRule type="cellIs" dxfId="35" priority="11" stopIfTrue="1" operator="equal">
      <formula>$BG5</formula>
    </cfRule>
  </conditionalFormatting>
  <conditionalFormatting sqref="AE4 AG4 AI4 AK4 AM4 AO4 AQ4">
    <cfRule type="expression" dxfId="34" priority="7" stopIfTrue="1">
      <formula>FIND($AE4,"Total")</formula>
    </cfRule>
  </conditionalFormatting>
  <conditionalFormatting sqref="AG4:AG82 AI4:AI82 AK4:AK82 AM4:AM82 AO4:AO82 AQ4:AQ82 AE5:BG82">
    <cfRule type="expression" dxfId="33" priority="6" stopIfTrue="1">
      <formula>FIND("Total",$AE4)</formula>
    </cfRule>
  </conditionalFormatting>
  <conditionalFormatting sqref="AE4">
    <cfRule type="expression" dxfId="32" priority="5" stopIfTrue="1">
      <formula>FIND("Total",$AE4)</formula>
    </cfRule>
  </conditionalFormatting>
  <conditionalFormatting sqref="AE4:AE82">
    <cfRule type="expression" dxfId="31" priority="4" stopIfTrue="1">
      <formula>FIND("Total",$AE4)</formula>
    </cfRule>
  </conditionalFormatting>
  <conditionalFormatting sqref="AE28:AE82">
    <cfRule type="expression" dxfId="30" priority="3" stopIfTrue="1">
      <formula>FIND("Total",$AE28)</formula>
    </cfRule>
  </conditionalFormatting>
  <conditionalFormatting sqref="AF4:BG82 AE5:BG82">
    <cfRule type="expression" dxfId="29" priority="2" stopIfTrue="1">
      <formula>FIND("Total",$AE4)</formula>
    </cfRule>
  </conditionalFormatting>
  <conditionalFormatting sqref="BG82">
    <cfRule type="expression" dxfId="28" priority="1" stopIfTrue="1">
      <formula>FIND("Total",$AE82)</formula>
    </cfRule>
  </conditionalFormatting>
  <pageMargins left="0.75" right="0.75" top="1" bottom="1" header="0.5" footer="0.5"/>
  <pageSetup orientation="portrait" r:id="rId3"/>
  <headerFooter alignWithMargins="0"/>
  <ignoredErrors>
    <ignoredError sqref="AF4 AH4 AJ4 AL4 AN4 AP4:AQ4" formula="1"/>
  </ignoredErrors>
</worksheet>
</file>

<file path=xl/worksheets/sheet4.xml><?xml version="1.0" encoding="utf-8"?>
<worksheet xmlns="http://schemas.openxmlformats.org/spreadsheetml/2006/main" xmlns:r="http://schemas.openxmlformats.org/officeDocument/2006/relationships">
  <dimension ref="A2:CZ116"/>
  <sheetViews>
    <sheetView workbookViewId="0"/>
  </sheetViews>
  <sheetFormatPr defaultRowHeight="12.75"/>
  <cols>
    <col min="1" max="1" width="22.42578125" bestFit="1" customWidth="1"/>
    <col min="2" max="2" width="29" bestFit="1" customWidth="1"/>
    <col min="3" max="3" width="16.7109375" customWidth="1"/>
    <col min="4" max="4" width="16.42578125" customWidth="1"/>
    <col min="5" max="5" width="25.42578125" customWidth="1"/>
    <col min="6" max="6" width="27.28515625" customWidth="1"/>
    <col min="7" max="7" width="8" customWidth="1"/>
    <col min="8" max="10" width="9" customWidth="1"/>
    <col min="11" max="19" width="10" customWidth="1"/>
    <col min="20" max="20" width="29.42578125" customWidth="1"/>
    <col min="21" max="21" width="27.28515625" customWidth="1"/>
    <col min="22" max="34" width="10" customWidth="1"/>
    <col min="35" max="35" width="11.140625" customWidth="1"/>
    <col min="36" max="36" width="20.7109375" customWidth="1"/>
    <col min="37" max="37" width="26.85546875" customWidth="1"/>
    <col min="38" max="38" width="7.28515625" customWidth="1"/>
    <col min="39" max="63" width="5.7109375" customWidth="1"/>
    <col min="65" max="65" width="21.85546875" customWidth="1"/>
    <col min="66" max="66" width="23.28515625" customWidth="1"/>
    <col min="67" max="67" width="6.140625" customWidth="1"/>
    <col min="68" max="68" width="6.7109375" customWidth="1"/>
    <col min="69" max="69" width="6.140625" customWidth="1"/>
    <col min="70" max="70" width="6.7109375" customWidth="1"/>
    <col min="71" max="71" width="6.140625" customWidth="1"/>
    <col min="72" max="72" width="6.7109375" customWidth="1"/>
    <col min="73" max="73" width="6.140625" customWidth="1"/>
    <col min="74" max="74" width="6.7109375" customWidth="1"/>
    <col min="77" max="77" width="20.28515625" customWidth="1"/>
    <col min="78" max="78" width="26.7109375" bestFit="1" customWidth="1"/>
    <col min="79" max="90" width="5" bestFit="1" customWidth="1"/>
    <col min="91" max="91" width="5" customWidth="1"/>
    <col min="92" max="104" width="5" bestFit="1" customWidth="1"/>
  </cols>
  <sheetData>
    <row r="2" spans="1:104">
      <c r="BN2" s="132"/>
      <c r="BO2" s="132"/>
      <c r="BP2" s="133"/>
      <c r="BQ2" s="133"/>
      <c r="BR2" s="133"/>
      <c r="BS2" s="133"/>
      <c r="BT2" s="133"/>
      <c r="BU2" s="133"/>
      <c r="BV2" s="8"/>
    </row>
    <row r="3" spans="1:104" ht="12.75" customHeight="1">
      <c r="A3" s="165"/>
      <c r="B3" s="167"/>
      <c r="C3" s="166" t="s">
        <v>55</v>
      </c>
      <c r="D3" s="168"/>
      <c r="E3" s="166" t="s">
        <v>275</v>
      </c>
      <c r="F3" s="167"/>
      <c r="G3" s="166" t="s">
        <v>42</v>
      </c>
      <c r="H3" s="167"/>
      <c r="I3" s="167"/>
      <c r="J3" s="167"/>
      <c r="K3" s="167"/>
      <c r="L3" s="167"/>
      <c r="M3" s="167"/>
      <c r="N3" s="167"/>
      <c r="O3" s="167"/>
      <c r="P3" s="167"/>
      <c r="Q3" s="167"/>
      <c r="R3" s="167"/>
      <c r="S3" s="168"/>
      <c r="T3" s="166" t="s">
        <v>276</v>
      </c>
      <c r="U3" s="167"/>
      <c r="V3" s="166" t="s">
        <v>42</v>
      </c>
      <c r="W3" s="167"/>
      <c r="X3" s="167"/>
      <c r="Y3" s="167"/>
      <c r="Z3" s="167"/>
      <c r="AA3" s="167"/>
      <c r="AB3" s="167"/>
      <c r="AC3" s="167"/>
      <c r="AD3" s="167"/>
      <c r="AE3" s="167"/>
      <c r="AF3" s="167"/>
      <c r="AG3" s="167"/>
      <c r="AH3" s="168"/>
      <c r="AI3" s="8"/>
      <c r="AJ3" s="136" t="s">
        <v>218</v>
      </c>
      <c r="AK3" s="13"/>
      <c r="AL3" s="13"/>
      <c r="AM3" s="13"/>
      <c r="AN3" s="13"/>
      <c r="AO3" s="13"/>
      <c r="AP3" s="13"/>
      <c r="AQ3" s="13"/>
      <c r="AR3" s="13"/>
      <c r="AS3" s="13"/>
      <c r="AT3" s="13"/>
      <c r="AU3" s="13"/>
      <c r="AV3" s="13"/>
      <c r="AW3" s="13"/>
      <c r="AX3" s="146"/>
      <c r="AY3" s="13"/>
      <c r="AZ3" s="13"/>
      <c r="BA3" s="13"/>
      <c r="BB3" s="13"/>
      <c r="BC3" s="13"/>
      <c r="BD3" s="13"/>
      <c r="BE3" s="13"/>
      <c r="BF3" s="13"/>
      <c r="BG3" s="13"/>
      <c r="BH3" s="13"/>
      <c r="BI3" s="13"/>
      <c r="BJ3" s="13"/>
      <c r="BK3" s="151"/>
      <c r="BM3" s="136" t="s">
        <v>218</v>
      </c>
      <c r="BN3" s="134"/>
      <c r="BO3" s="214" t="s">
        <v>42</v>
      </c>
      <c r="BP3" s="214"/>
      <c r="BQ3" s="214"/>
      <c r="BR3" s="214"/>
      <c r="BS3" s="214"/>
      <c r="BT3" s="214"/>
      <c r="BU3" s="214"/>
      <c r="BV3" s="215"/>
      <c r="BY3" s="136" t="s">
        <v>217</v>
      </c>
      <c r="BZ3" s="13"/>
      <c r="CA3" s="13"/>
      <c r="CB3" s="13"/>
      <c r="CC3" s="13"/>
      <c r="CD3" s="13"/>
      <c r="CE3" s="13"/>
      <c r="CF3" s="13"/>
      <c r="CG3" s="13"/>
      <c r="CH3" s="13"/>
      <c r="CI3" s="13"/>
      <c r="CJ3" s="13"/>
      <c r="CK3" s="13"/>
      <c r="CL3" s="13"/>
      <c r="CM3" s="148"/>
      <c r="CN3" s="13"/>
      <c r="CO3" s="13"/>
      <c r="CP3" s="13"/>
      <c r="CQ3" s="13"/>
      <c r="CR3" s="13"/>
      <c r="CS3" s="13"/>
      <c r="CT3" s="13"/>
      <c r="CU3" s="13"/>
      <c r="CV3" s="13"/>
      <c r="CW3" s="13"/>
      <c r="CX3" s="13"/>
      <c r="CY3" s="13"/>
      <c r="CZ3" s="151"/>
    </row>
    <row r="4" spans="1:104" ht="38.25">
      <c r="A4" s="166" t="s">
        <v>187</v>
      </c>
      <c r="B4" s="166" t="s">
        <v>208</v>
      </c>
      <c r="C4" s="203" t="s">
        <v>212</v>
      </c>
      <c r="D4" s="204" t="s">
        <v>213</v>
      </c>
      <c r="E4" s="166" t="s">
        <v>186</v>
      </c>
      <c r="F4" s="166" t="s">
        <v>188</v>
      </c>
      <c r="G4" s="165">
        <v>1999</v>
      </c>
      <c r="H4" s="169">
        <v>2000</v>
      </c>
      <c r="I4" s="169">
        <v>2001</v>
      </c>
      <c r="J4" s="169">
        <v>2002</v>
      </c>
      <c r="K4" s="169">
        <v>2003</v>
      </c>
      <c r="L4" s="169">
        <v>2004</v>
      </c>
      <c r="M4" s="169">
        <v>2005</v>
      </c>
      <c r="N4" s="169">
        <v>2006</v>
      </c>
      <c r="O4" s="169">
        <v>2007</v>
      </c>
      <c r="P4" s="169">
        <v>2008</v>
      </c>
      <c r="Q4" s="169">
        <v>2009</v>
      </c>
      <c r="R4" s="169">
        <v>2010</v>
      </c>
      <c r="S4" s="189">
        <v>2011</v>
      </c>
      <c r="T4" s="166" t="s">
        <v>186</v>
      </c>
      <c r="U4" s="166" t="s">
        <v>188</v>
      </c>
      <c r="V4" s="165">
        <v>2012</v>
      </c>
      <c r="W4" s="169">
        <v>2013</v>
      </c>
      <c r="X4" s="169">
        <v>2014</v>
      </c>
      <c r="Y4" s="169">
        <v>2015</v>
      </c>
      <c r="Z4" s="169">
        <v>2016</v>
      </c>
      <c r="AA4" s="169">
        <v>2017</v>
      </c>
      <c r="AB4" s="169">
        <v>2018</v>
      </c>
      <c r="AC4" s="169">
        <v>2019</v>
      </c>
      <c r="AD4" s="169">
        <v>2020</v>
      </c>
      <c r="AE4" s="169">
        <v>2021</v>
      </c>
      <c r="AF4" s="169">
        <v>2022</v>
      </c>
      <c r="AG4" s="169">
        <v>2023</v>
      </c>
      <c r="AH4" s="189">
        <v>2024</v>
      </c>
      <c r="AI4" s="3"/>
      <c r="AJ4" s="94" t="str">
        <f>IF(A4&lt;&gt;0,A4,"")</f>
        <v>Managment Unit Class</v>
      </c>
      <c r="AK4" s="84" t="str">
        <f>IF(B4&lt;&gt;0,B4,"")</f>
        <v>Management Units: Full Name</v>
      </c>
      <c r="AL4" s="84">
        <f>G4</f>
        <v>1999</v>
      </c>
      <c r="AM4" s="84">
        <f t="shared" ref="AM4:AU4" si="0">H4</f>
        <v>2000</v>
      </c>
      <c r="AN4" s="84">
        <f t="shared" si="0"/>
        <v>2001</v>
      </c>
      <c r="AO4" s="84">
        <f t="shared" si="0"/>
        <v>2002</v>
      </c>
      <c r="AP4" s="84">
        <f t="shared" si="0"/>
        <v>2003</v>
      </c>
      <c r="AQ4" s="84">
        <f t="shared" si="0"/>
        <v>2004</v>
      </c>
      <c r="AR4" s="84">
        <f t="shared" si="0"/>
        <v>2005</v>
      </c>
      <c r="AS4" s="84">
        <f t="shared" si="0"/>
        <v>2006</v>
      </c>
      <c r="AT4" s="84">
        <f t="shared" si="0"/>
        <v>2007</v>
      </c>
      <c r="AU4" s="84">
        <f t="shared" si="0"/>
        <v>2008</v>
      </c>
      <c r="AV4" s="84">
        <f>Q4</f>
        <v>2009</v>
      </c>
      <c r="AW4" s="84">
        <f>R4</f>
        <v>2010</v>
      </c>
      <c r="AX4" s="84">
        <f>S4</f>
        <v>2011</v>
      </c>
      <c r="AY4" s="84">
        <f>V4</f>
        <v>2012</v>
      </c>
      <c r="AZ4" s="84">
        <f t="shared" ref="AZ4:BK4" si="1">W4</f>
        <v>2013</v>
      </c>
      <c r="BA4" s="84">
        <f t="shared" si="1"/>
        <v>2014</v>
      </c>
      <c r="BB4" s="84">
        <f t="shared" si="1"/>
        <v>2015</v>
      </c>
      <c r="BC4" s="84">
        <f t="shared" si="1"/>
        <v>2016</v>
      </c>
      <c r="BD4" s="84">
        <f t="shared" si="1"/>
        <v>2017</v>
      </c>
      <c r="BE4" s="84">
        <f t="shared" si="1"/>
        <v>2018</v>
      </c>
      <c r="BF4" s="84">
        <f t="shared" si="1"/>
        <v>2019</v>
      </c>
      <c r="BG4" s="84">
        <f t="shared" si="1"/>
        <v>2020</v>
      </c>
      <c r="BH4" s="84">
        <f t="shared" si="1"/>
        <v>2021</v>
      </c>
      <c r="BI4" s="97">
        <f t="shared" si="1"/>
        <v>2022</v>
      </c>
      <c r="BJ4" s="84">
        <f t="shared" si="1"/>
        <v>2023</v>
      </c>
      <c r="BK4" s="84">
        <f t="shared" si="1"/>
        <v>2024</v>
      </c>
      <c r="BL4" s="89"/>
      <c r="BM4" s="135" t="str">
        <f>IF(AJ4&lt;&gt;0,AJ4,"")</f>
        <v>Managment Unit Class</v>
      </c>
      <c r="BN4" s="134" t="str">
        <f>IF(AK4&lt;&gt;0,AK4,"")</f>
        <v>Management Units: Full Name</v>
      </c>
      <c r="BO4" s="219">
        <f>$AX4</f>
        <v>2011</v>
      </c>
      <c r="BP4" s="219"/>
      <c r="BQ4" s="219">
        <f>$AY4</f>
        <v>2012</v>
      </c>
      <c r="BR4" s="219"/>
      <c r="BS4" s="222">
        <f>$BD4</f>
        <v>2017</v>
      </c>
      <c r="BT4" s="222"/>
      <c r="BU4" s="220">
        <f>$BI4</f>
        <v>2022</v>
      </c>
      <c r="BV4" s="221"/>
      <c r="BY4" s="94" t="str">
        <f>IF(A4&lt;&gt;0,A4,"")</f>
        <v>Managment Unit Class</v>
      </c>
      <c r="BZ4" s="94" t="str">
        <f t="shared" ref="BZ4:BZ19" si="2">IF(B4&lt;&gt;0,B4,"")</f>
        <v>Management Units: Full Name</v>
      </c>
      <c r="CA4" s="84">
        <f>G4</f>
        <v>1999</v>
      </c>
      <c r="CB4" s="84">
        <f t="shared" ref="CB4:CI4" si="3">H4</f>
        <v>2000</v>
      </c>
      <c r="CC4" s="84">
        <f t="shared" si="3"/>
        <v>2001</v>
      </c>
      <c r="CD4" s="84">
        <f t="shared" si="3"/>
        <v>2002</v>
      </c>
      <c r="CE4" s="84">
        <f t="shared" si="3"/>
        <v>2003</v>
      </c>
      <c r="CF4" s="84">
        <f t="shared" si="3"/>
        <v>2004</v>
      </c>
      <c r="CG4" s="84">
        <f t="shared" si="3"/>
        <v>2005</v>
      </c>
      <c r="CH4" s="84">
        <f t="shared" si="3"/>
        <v>2006</v>
      </c>
      <c r="CI4" s="84">
        <f t="shared" si="3"/>
        <v>2007</v>
      </c>
      <c r="CJ4" s="84">
        <f>P4</f>
        <v>2008</v>
      </c>
      <c r="CK4" s="84">
        <f t="shared" ref="CK4" si="4">Q4</f>
        <v>2009</v>
      </c>
      <c r="CL4" s="84">
        <f>R4</f>
        <v>2010</v>
      </c>
      <c r="CM4" s="149">
        <f>S4</f>
        <v>2011</v>
      </c>
      <c r="CN4" s="84">
        <f t="shared" ref="CN4:CZ4" si="5">V4</f>
        <v>2012</v>
      </c>
      <c r="CO4" s="84">
        <f t="shared" si="5"/>
        <v>2013</v>
      </c>
      <c r="CP4" s="84">
        <f t="shared" si="5"/>
        <v>2014</v>
      </c>
      <c r="CQ4" s="84">
        <f t="shared" si="5"/>
        <v>2015</v>
      </c>
      <c r="CR4" s="84">
        <f t="shared" si="5"/>
        <v>2016</v>
      </c>
      <c r="CS4" s="84">
        <f t="shared" si="5"/>
        <v>2017</v>
      </c>
      <c r="CT4" s="84">
        <f t="shared" si="5"/>
        <v>2018</v>
      </c>
      <c r="CU4" s="84">
        <f t="shared" si="5"/>
        <v>2019</v>
      </c>
      <c r="CV4" s="84">
        <f t="shared" si="5"/>
        <v>2020</v>
      </c>
      <c r="CW4" s="84">
        <f t="shared" si="5"/>
        <v>2021</v>
      </c>
      <c r="CX4" s="84">
        <f t="shared" si="5"/>
        <v>2022</v>
      </c>
      <c r="CY4" s="84">
        <f t="shared" si="5"/>
        <v>2023</v>
      </c>
      <c r="CZ4" s="84">
        <f t="shared" si="5"/>
        <v>2024</v>
      </c>
    </row>
    <row r="5" spans="1:104">
      <c r="A5" s="165" t="s">
        <v>82</v>
      </c>
      <c r="B5" s="165" t="s">
        <v>116</v>
      </c>
      <c r="C5" s="199">
        <v>110436352</v>
      </c>
      <c r="D5" s="200">
        <v>57597952</v>
      </c>
      <c r="E5" s="165" t="s">
        <v>82</v>
      </c>
      <c r="F5" s="165" t="s">
        <v>116</v>
      </c>
      <c r="G5" s="171">
        <v>230192</v>
      </c>
      <c r="H5" s="172">
        <v>365648</v>
      </c>
      <c r="I5" s="172">
        <v>583760</v>
      </c>
      <c r="J5" s="172">
        <v>892704</v>
      </c>
      <c r="K5" s="172">
        <v>1842912</v>
      </c>
      <c r="L5" s="172">
        <v>5586768</v>
      </c>
      <c r="M5" s="172">
        <v>14267840</v>
      </c>
      <c r="N5" s="172">
        <v>32062608</v>
      </c>
      <c r="O5" s="172">
        <v>39600176</v>
      </c>
      <c r="P5" s="172">
        <v>41446464</v>
      </c>
      <c r="Q5" s="172">
        <v>41519232</v>
      </c>
      <c r="R5" s="172">
        <v>41529456</v>
      </c>
      <c r="S5" s="190">
        <v>41529488</v>
      </c>
      <c r="T5" s="165" t="s">
        <v>82</v>
      </c>
      <c r="U5" s="165" t="s">
        <v>116</v>
      </c>
      <c r="V5" s="171">
        <v>41531584</v>
      </c>
      <c r="W5" s="172">
        <v>41534112</v>
      </c>
      <c r="X5" s="172">
        <v>41537648</v>
      </c>
      <c r="Y5" s="172">
        <v>41542064</v>
      </c>
      <c r="Z5" s="172">
        <v>41549520</v>
      </c>
      <c r="AA5" s="172">
        <v>41559584</v>
      </c>
      <c r="AB5" s="172">
        <v>41570832</v>
      </c>
      <c r="AC5" s="172">
        <v>41581008</v>
      </c>
      <c r="AD5" s="172">
        <v>41595216</v>
      </c>
      <c r="AE5" s="172">
        <v>41610320</v>
      </c>
      <c r="AF5" s="172">
        <v>41627792</v>
      </c>
      <c r="AG5" s="172">
        <v>41645280</v>
      </c>
      <c r="AH5" s="190">
        <v>41663936</v>
      </c>
      <c r="AI5" s="91"/>
      <c r="AJ5" s="1" t="str">
        <f t="shared" ref="AJ5:AJ68" si="6">IF(A5&lt;&gt;0,A5,"")</f>
        <v>Pine Units</v>
      </c>
      <c r="AK5" s="2" t="str">
        <f t="shared" ref="AK5:AK68" si="7">IF(B5&lt;&gt;0,B5,"")</f>
        <v>100 Mile House TSA</v>
      </c>
      <c r="AL5" s="128">
        <f>IF($D5&gt;0,G5/$D5,"")</f>
        <v>3.9965309877684537E-3</v>
      </c>
      <c r="AM5" s="128">
        <f t="shared" ref="AM5:AX5" si="8">IF($D5&gt;0,H5/$D5,"")</f>
        <v>6.3482812722230123E-3</v>
      </c>
      <c r="AN5" s="128">
        <f t="shared" si="8"/>
        <v>1.013508258071398E-2</v>
      </c>
      <c r="AO5" s="128">
        <f t="shared" si="8"/>
        <v>1.5498884404778836E-2</v>
      </c>
      <c r="AP5" s="128">
        <f t="shared" si="8"/>
        <v>3.1996137640449437E-2</v>
      </c>
      <c r="AQ5" s="128">
        <f t="shared" si="8"/>
        <v>9.6995948744844254E-2</v>
      </c>
      <c r="AR5" s="128">
        <f t="shared" si="8"/>
        <v>0.24771436317735743</v>
      </c>
      <c r="AS5" s="128">
        <f t="shared" si="8"/>
        <v>0.55666229243706444</v>
      </c>
      <c r="AT5" s="128">
        <f t="shared" si="8"/>
        <v>0.68752750097781257</v>
      </c>
      <c r="AU5" s="128">
        <f t="shared" si="8"/>
        <v>0.71958225181339786</v>
      </c>
      <c r="AV5" s="128">
        <f t="shared" si="8"/>
        <v>0.72084563006684688</v>
      </c>
      <c r="AW5" s="128">
        <f t="shared" si="8"/>
        <v>0.72102313637818238</v>
      </c>
      <c r="AX5" s="147">
        <f t="shared" si="8"/>
        <v>0.7210236919534917</v>
      </c>
      <c r="AY5" s="128">
        <f t="shared" ref="AY5:BK5" si="9">IF($D5&gt;0,V5/$D5,"")</f>
        <v>0.72106008213625372</v>
      </c>
      <c r="AZ5" s="128">
        <f t="shared" si="9"/>
        <v>0.72110397258569192</v>
      </c>
      <c r="BA5" s="128">
        <f t="shared" si="9"/>
        <v>0.72116536365737449</v>
      </c>
      <c r="BB5" s="128">
        <f t="shared" si="9"/>
        <v>0.72124203305006396</v>
      </c>
      <c r="BC5" s="128">
        <f t="shared" si="9"/>
        <v>0.72137148209714119</v>
      </c>
      <c r="BD5" s="128">
        <f t="shared" si="9"/>
        <v>0.72154621053193002</v>
      </c>
      <c r="BE5" s="128">
        <f t="shared" si="9"/>
        <v>0.72174149525316456</v>
      </c>
      <c r="BF5" s="128">
        <f t="shared" si="9"/>
        <v>0.72191816820153609</v>
      </c>
      <c r="BG5" s="128">
        <f t="shared" si="9"/>
        <v>0.72216484363888489</v>
      </c>
      <c r="BH5" s="128">
        <f t="shared" si="9"/>
        <v>0.72242707518489546</v>
      </c>
      <c r="BI5" s="128">
        <f t="shared" si="9"/>
        <v>0.72273041930379744</v>
      </c>
      <c r="BJ5" s="128">
        <f t="shared" si="9"/>
        <v>0.72303404121035419</v>
      </c>
      <c r="BK5" s="128">
        <f t="shared" si="9"/>
        <v>0.72335794161570188</v>
      </c>
      <c r="BL5" s="6"/>
      <c r="BM5" s="3" t="str">
        <f t="shared" ref="BM5:BM68" si="10">IF(AJ5&lt;&gt;0,AJ5,"")</f>
        <v>Pine Units</v>
      </c>
      <c r="BN5" s="8" t="str">
        <f t="shared" ref="BN5:BN68" si="11">IF(AK5&lt;&gt;0,AK5,"")</f>
        <v>100 Mile House TSA</v>
      </c>
      <c r="BO5" s="33">
        <f>IF(S5&gt;0,S5/1000000,"")</f>
        <v>41.529488000000001</v>
      </c>
      <c r="BP5" s="129">
        <f>IF(S5&gt;0,$AX5,"")</f>
        <v>0.7210236919534917</v>
      </c>
      <c r="BQ5" s="33">
        <f>IF(V5&gt;0,V5/1000000,"")</f>
        <v>41.531584000000002</v>
      </c>
      <c r="BR5" s="129">
        <f t="shared" ref="BR5:BR36" si="12">IF(R5&gt;0,$AY5,"")</f>
        <v>0.72106008213625372</v>
      </c>
      <c r="BS5" s="33">
        <f>IF(AA5&gt;0,AA5/1000000,"")</f>
        <v>41.559584000000001</v>
      </c>
      <c r="BT5" s="129">
        <f t="shared" ref="BT5:BT36" si="13">IF(R5&gt;0,$BD5,"")</f>
        <v>0.72154621053193002</v>
      </c>
      <c r="BU5" s="130">
        <f>IF(AF5&gt;0,AF5/1000000,"")</f>
        <v>41.627791999999999</v>
      </c>
      <c r="BV5" s="131">
        <f t="shared" ref="BV5:BV36" si="14">IF(R5&gt;0,$BI5,"")</f>
        <v>0.72273041930379744</v>
      </c>
      <c r="BW5" s="6"/>
      <c r="BX5" s="6"/>
      <c r="BY5" s="94" t="str">
        <f t="shared" ref="BY5:BZ68" si="15">IF(A5&lt;&gt;0,A5,"")</f>
        <v>Pine Units</v>
      </c>
      <c r="BZ5" s="94" t="str">
        <f t="shared" si="2"/>
        <v>100 Mile House TSA</v>
      </c>
      <c r="CA5" s="128">
        <f>IF($C5&gt;0,G5/$C5,"")</f>
        <v>2.0843861267710109E-3</v>
      </c>
      <c r="CB5" s="128">
        <f t="shared" ref="CB5:CM5" si="16">IF($C5&gt;0,H5/$C5,"")</f>
        <v>3.3109387749425119E-3</v>
      </c>
      <c r="CC5" s="128">
        <f t="shared" si="16"/>
        <v>5.2859406294043466E-3</v>
      </c>
      <c r="CD5" s="128">
        <f t="shared" si="16"/>
        <v>8.0834252837326606E-3</v>
      </c>
      <c r="CE5" s="128">
        <f t="shared" si="16"/>
        <v>1.6687548679623174E-2</v>
      </c>
      <c r="CF5" s="128">
        <f t="shared" si="16"/>
        <v>5.0588125185446184E-2</v>
      </c>
      <c r="CG5" s="128">
        <f t="shared" si="16"/>
        <v>0.12919514038276092</v>
      </c>
      <c r="CH5" s="128">
        <f t="shared" si="16"/>
        <v>0.29032657652436761</v>
      </c>
      <c r="CI5" s="128">
        <f t="shared" si="16"/>
        <v>0.35857917508901416</v>
      </c>
      <c r="CJ5" s="128">
        <f t="shared" si="16"/>
        <v>0.37529729341295154</v>
      </c>
      <c r="CK5" s="128">
        <f t="shared" si="16"/>
        <v>0.37595620688376236</v>
      </c>
      <c r="CL5" s="128">
        <f t="shared" si="16"/>
        <v>0.37604878509569023</v>
      </c>
      <c r="CM5" s="150">
        <f t="shared" si="16"/>
        <v>0.37604907485535199</v>
      </c>
      <c r="CN5" s="128">
        <f t="shared" ref="CN5:CZ5" si="17">IF($C5&gt;0,V5/$C5,"")</f>
        <v>0.37606805411319633</v>
      </c>
      <c r="CO5" s="128">
        <f t="shared" si="17"/>
        <v>0.37609094512647429</v>
      </c>
      <c r="CP5" s="128">
        <f t="shared" si="17"/>
        <v>0.37612296356909725</v>
      </c>
      <c r="CQ5" s="128">
        <f t="shared" si="17"/>
        <v>0.37616295040241821</v>
      </c>
      <c r="CR5" s="128">
        <f t="shared" si="17"/>
        <v>0.37623046440360508</v>
      </c>
      <c r="CS5" s="128">
        <f t="shared" si="17"/>
        <v>0.37632159381722424</v>
      </c>
      <c r="CT5" s="128">
        <f t="shared" si="17"/>
        <v>0.37642344433832803</v>
      </c>
      <c r="CU5" s="128">
        <f t="shared" si="17"/>
        <v>0.37651558791076328</v>
      </c>
      <c r="CV5" s="128">
        <f t="shared" si="17"/>
        <v>0.3766442412005786</v>
      </c>
      <c r="CW5" s="128">
        <f t="shared" si="17"/>
        <v>0.37678100776092277</v>
      </c>
      <c r="CX5" s="128">
        <f t="shared" si="17"/>
        <v>0.37693921653623619</v>
      </c>
      <c r="CY5" s="128">
        <f t="shared" si="17"/>
        <v>0.37709757019138046</v>
      </c>
      <c r="CZ5" s="128">
        <f t="shared" si="17"/>
        <v>0.37726650007417845</v>
      </c>
    </row>
    <row r="6" spans="1:104">
      <c r="A6" s="90"/>
      <c r="B6" s="173" t="s">
        <v>117</v>
      </c>
      <c r="C6" s="185">
        <v>50683296</v>
      </c>
      <c r="D6" s="92">
        <v>7895984</v>
      </c>
      <c r="E6" s="90"/>
      <c r="F6" s="173" t="s">
        <v>117</v>
      </c>
      <c r="G6" s="174">
        <v>57520</v>
      </c>
      <c r="H6" s="144">
        <v>113136</v>
      </c>
      <c r="I6" s="144">
        <v>146160</v>
      </c>
      <c r="J6" s="144">
        <v>208528</v>
      </c>
      <c r="K6" s="144">
        <v>348304</v>
      </c>
      <c r="L6" s="144">
        <v>739760</v>
      </c>
      <c r="M6" s="144">
        <v>1242720</v>
      </c>
      <c r="N6" s="144">
        <v>1796896</v>
      </c>
      <c r="O6" s="144">
        <v>1984912</v>
      </c>
      <c r="P6" s="144">
        <v>2209344</v>
      </c>
      <c r="Q6" s="144">
        <v>2335680</v>
      </c>
      <c r="R6" s="144">
        <v>2393840</v>
      </c>
      <c r="S6" s="145">
        <v>2409760</v>
      </c>
      <c r="T6" s="90"/>
      <c r="U6" s="173" t="s">
        <v>117</v>
      </c>
      <c r="V6" s="174">
        <v>2444304</v>
      </c>
      <c r="W6" s="144">
        <v>2489856</v>
      </c>
      <c r="X6" s="144">
        <v>2558416</v>
      </c>
      <c r="Y6" s="144">
        <v>2644144</v>
      </c>
      <c r="Z6" s="144">
        <v>2756608</v>
      </c>
      <c r="AA6" s="144">
        <v>2872176</v>
      </c>
      <c r="AB6" s="144">
        <v>2992608</v>
      </c>
      <c r="AC6" s="144">
        <v>3098960</v>
      </c>
      <c r="AD6" s="144">
        <v>3209696</v>
      </c>
      <c r="AE6" s="144">
        <v>3312464</v>
      </c>
      <c r="AF6" s="144">
        <v>3408896</v>
      </c>
      <c r="AG6" s="144">
        <v>3500496</v>
      </c>
      <c r="AH6" s="145">
        <v>3603984</v>
      </c>
      <c r="AI6" s="100"/>
      <c r="AJ6" t="str">
        <f t="shared" si="6"/>
        <v/>
      </c>
      <c r="AK6" t="str">
        <f t="shared" si="7"/>
        <v>Arrow TSA</v>
      </c>
      <c r="AL6" s="128">
        <f t="shared" ref="AL6:AL69" si="18">IF($D6&gt;0,G6/$D6,"")</f>
        <v>7.2847158758173776E-3</v>
      </c>
      <c r="AM6" s="128">
        <f t="shared" ref="AM6:AM69" si="19">IF($D6&gt;0,H6/$D6,"")</f>
        <v>1.4328296511239132E-2</v>
      </c>
      <c r="AN6" s="128">
        <f t="shared" ref="AN6:AN69" si="20">IF($D6&gt;0,I6/$D6,"")</f>
        <v>1.851067580684054E-2</v>
      </c>
      <c r="AO6" s="128">
        <f t="shared" ref="AO6:AO69" si="21">IF($D6&gt;0,J6/$D6,"")</f>
        <v>2.6409374689715683E-2</v>
      </c>
      <c r="AP6" s="128">
        <f t="shared" ref="AP6:AP69" si="22">IF($D6&gt;0,K6/$D6,"")</f>
        <v>4.4111538219935603E-2</v>
      </c>
      <c r="AQ6" s="128">
        <f t="shared" ref="AQ6:AQ69" si="23">IF($D6&gt;0,L6/$D6,"")</f>
        <v>9.3688133106652693E-2</v>
      </c>
      <c r="AR6" s="128">
        <f t="shared" ref="AR6:AR69" si="24">IF($D6&gt;0,M6/$D6,"")</f>
        <v>0.15738633715569839</v>
      </c>
      <c r="AS6" s="128">
        <f t="shared" ref="AS6:AS69" si="25">IF($D6&gt;0,N6/$D6,"")</f>
        <v>0.22757087653673058</v>
      </c>
      <c r="AT6" s="128">
        <f t="shared" ref="AT6:AT69" si="26">IF($D6&gt;0,O6/$D6,"")</f>
        <v>0.25138247493915894</v>
      </c>
      <c r="AU6" s="128">
        <f t="shared" ref="AU6:AU69" si="27">IF($D6&gt;0,P6/$D6,"")</f>
        <v>0.27980603810747334</v>
      </c>
      <c r="AV6" s="128">
        <f t="shared" ref="AV6:AV69" si="28">IF($D6&gt;0,Q6/$D6,"")</f>
        <v>0.29580607052901831</v>
      </c>
      <c r="AW6" s="128">
        <f t="shared" ref="AW6:AX69" si="29">IF($D6&gt;0,R6/$D6,"")</f>
        <v>0.30317184026715355</v>
      </c>
      <c r="AX6" s="147">
        <f t="shared" si="29"/>
        <v>0.30518805509231023</v>
      </c>
      <c r="AY6" s="128">
        <f t="shared" ref="AY6:AY69" si="30">IF($D6&gt;0,V6/$D6,"")</f>
        <v>0.30956293731091655</v>
      </c>
      <c r="AZ6" s="128">
        <f t="shared" ref="AZ6:AZ69" si="31">IF($D6&gt;0,W6/$D6,"")</f>
        <v>0.31533194596138997</v>
      </c>
      <c r="BA6" s="128">
        <f t="shared" ref="BA6:BA69" si="32">IF($D6&gt;0,X6/$D6,"")</f>
        <v>0.32401484096219041</v>
      </c>
      <c r="BB6" s="128">
        <f t="shared" ref="BB6:BB69" si="33">IF($D6&gt;0,Y6/$D6,"")</f>
        <v>0.33487200581966731</v>
      </c>
      <c r="BC6" s="128">
        <f t="shared" ref="BC6:BC69" si="34">IF($D6&gt;0,Z6/$D6,"")</f>
        <v>0.34911519577547268</v>
      </c>
      <c r="BD6" s="128">
        <f t="shared" ref="BD6:BD69" si="35">IF($D6&gt;0,AA6/$D6,"")</f>
        <v>0.36375149696351966</v>
      </c>
      <c r="BE6" s="128">
        <f t="shared" ref="BE6:BE69" si="36">IF($D6&gt;0,AB6/$D6,"")</f>
        <v>0.37900380750518237</v>
      </c>
      <c r="BF6" s="128">
        <f t="shared" ref="BF6:BF69" si="37">IF($D6&gt;0,AC6/$D6,"")</f>
        <v>0.39247293307585224</v>
      </c>
      <c r="BG6" s="128">
        <f t="shared" ref="BG6:BG69" si="38">IF($D6&gt;0,AD6/$D6,"")</f>
        <v>0.40649727760339938</v>
      </c>
      <c r="BH6" s="128">
        <f t="shared" ref="BH6:BH69" si="39">IF($D6&gt;0,AE6/$D6,"")</f>
        <v>0.41951250154508923</v>
      </c>
      <c r="BI6" s="128">
        <f t="shared" ref="BI6:BI69" si="40">IF($D6&gt;0,AF6/$D6,"")</f>
        <v>0.4317252922498323</v>
      </c>
      <c r="BJ6" s="128">
        <f t="shared" ref="BJ6:BJ69" si="41">IF($D6&gt;0,AG6/$D6,"")</f>
        <v>0.44332612629407558</v>
      </c>
      <c r="BK6" s="128">
        <f t="shared" ref="BK6:BK69" si="42">IF($D6&gt;0,AH6/$D6,"")</f>
        <v>0.45643253583087301</v>
      </c>
      <c r="BL6" s="6"/>
      <c r="BM6" t="str">
        <f t="shared" si="10"/>
        <v/>
      </c>
      <c r="BN6" t="str">
        <f t="shared" si="11"/>
        <v>Arrow TSA</v>
      </c>
      <c r="BO6" s="33">
        <f t="shared" ref="BO6:BO69" si="43">IF(S6&gt;0,S6/1000000,"")</f>
        <v>2.4097599999999999</v>
      </c>
      <c r="BP6" s="129">
        <f t="shared" ref="BP6:BP69" si="44">IF(S6&gt;0,$AX6,"")</f>
        <v>0.30518805509231023</v>
      </c>
      <c r="BQ6" s="33">
        <f t="shared" ref="BQ6:BQ69" si="45">IF(V6&gt;0,V6/1000000,"")</f>
        <v>2.4443039999999998</v>
      </c>
      <c r="BR6" s="129">
        <f t="shared" si="12"/>
        <v>0.30956293731091655</v>
      </c>
      <c r="BS6" s="33">
        <f t="shared" ref="BS6:BS69" si="46">IF(AA6&gt;0,AA6/1000000,"")</f>
        <v>2.8721760000000001</v>
      </c>
      <c r="BT6" s="129">
        <f t="shared" si="13"/>
        <v>0.36375149696351966</v>
      </c>
      <c r="BU6" s="130">
        <f t="shared" ref="BU6:BU69" si="47">IF(AF6&gt;0,AF6/1000000,"")</f>
        <v>3.4088959999999999</v>
      </c>
      <c r="BV6" s="131">
        <f t="shared" si="14"/>
        <v>0.4317252922498323</v>
      </c>
      <c r="BW6" s="6"/>
      <c r="BX6" s="6"/>
      <c r="BY6" s="94" t="str">
        <f t="shared" si="15"/>
        <v/>
      </c>
      <c r="BZ6" s="94" t="str">
        <f t="shared" si="2"/>
        <v>Arrow TSA</v>
      </c>
      <c r="CA6" s="128">
        <f t="shared" ref="CA6:CA69" si="48">IF($C6&gt;0,G6/$C6,"")</f>
        <v>1.1348906748290402E-3</v>
      </c>
      <c r="CB6" s="128">
        <f t="shared" ref="CB6:CB69" si="49">IF($C6&gt;0,H6/$C6,"")</f>
        <v>2.2322147320489971E-3</v>
      </c>
      <c r="CC6" s="128">
        <f t="shared" ref="CC6:CC69" si="50">IF($C6&gt;0,I6/$C6,"")</f>
        <v>2.8837903517561288E-3</v>
      </c>
      <c r="CD6" s="128">
        <f t="shared" ref="CD6:CD69" si="51">IF($C6&gt;0,J6/$C6,"")</f>
        <v>4.1143338428503151E-3</v>
      </c>
      <c r="CE6" s="128">
        <f t="shared" ref="CE6:CE69" si="52">IF($C6&gt;0,K6/$C6,"")</f>
        <v>6.8721655355642218E-3</v>
      </c>
      <c r="CF6" s="128">
        <f t="shared" ref="CF6:CF69" si="53">IF($C6&gt;0,L6/$C6,"")</f>
        <v>1.4595735841646921E-2</v>
      </c>
      <c r="CG6" s="128">
        <f t="shared" ref="CG6:CG69" si="54">IF($C6&gt;0,M6/$C6,"")</f>
        <v>2.4519320921827972E-2</v>
      </c>
      <c r="CH6" s="128">
        <f t="shared" ref="CH6:CH69" si="55">IF($C6&gt;0,N6/$C6,"")</f>
        <v>3.5453416447107151E-2</v>
      </c>
      <c r="CI6" s="128">
        <f t="shared" ref="CI6:CI69" si="56">IF($C6&gt;0,O6/$C6,"")</f>
        <v>3.9163041014538595E-2</v>
      </c>
      <c r="CJ6" s="128">
        <f t="shared" ref="CJ6:CJ69" si="57">IF($C6&gt;0,P6/$C6,"")</f>
        <v>4.3591166604476553E-2</v>
      </c>
      <c r="CK6" s="128">
        <f t="shared" ref="CK6:CK69" si="58">IF($C6&gt;0,Q6/$C6,"")</f>
        <v>4.6083822172891045E-2</v>
      </c>
      <c r="CL6" s="128">
        <f t="shared" ref="CL6:CM69" si="59">IF($C6&gt;0,R6/$C6,"")</f>
        <v>4.7231340282210536E-2</v>
      </c>
      <c r="CM6" s="150">
        <f t="shared" si="59"/>
        <v>4.7545447715160435E-2</v>
      </c>
      <c r="CN6" s="128">
        <f t="shared" ref="CN6:CN69" si="60">IF($C6&gt;0,V6/$C6,"")</f>
        <v>4.8227013491782385E-2</v>
      </c>
      <c r="CO6" s="128">
        <f t="shared" ref="CO6:CO69" si="61">IF($C6&gt;0,W6/$C6,"")</f>
        <v>4.9125771141640039E-2</v>
      </c>
      <c r="CP6" s="128">
        <f t="shared" ref="CP6:CP69" si="62">IF($C6&gt;0,X6/$C6,"")</f>
        <v>5.047848506142931E-2</v>
      </c>
      <c r="CQ6" s="128">
        <f t="shared" ref="CQ6:CQ69" si="63">IF($C6&gt;0,Y6/$C6,"")</f>
        <v>5.2169929911424863E-2</v>
      </c>
      <c r="CR6" s="128">
        <f t="shared" ref="CR6:CR69" si="64">IF($C6&gt;0,Z6/$C6,"")</f>
        <v>5.4388885837258885E-2</v>
      </c>
      <c r="CS6" s="128">
        <f t="shared" ref="CS6:CS69" si="65">IF($C6&gt;0,AA6/$C6,"")</f>
        <v>5.6669084820371585E-2</v>
      </c>
      <c r="CT6" s="128">
        <f t="shared" ref="CT6:CT69" si="66">IF($C6&gt;0,AB6/$C6,"")</f>
        <v>5.9045252305611695E-2</v>
      </c>
      <c r="CU6" s="128">
        <f t="shared" ref="CU6:CU69" si="67">IF($C6&gt;0,AC6/$C6,"")</f>
        <v>6.1143616232061937E-2</v>
      </c>
      <c r="CV6" s="128">
        <f t="shared" ref="CV6:CV69" si="68">IF($C6&gt;0,AD6/$C6,"")</f>
        <v>6.3328478084771753E-2</v>
      </c>
      <c r="CW6" s="128">
        <f t="shared" ref="CW6:CW69" si="69">IF($C6&gt;0,AE6/$C6,"")</f>
        <v>6.5356128378075487E-2</v>
      </c>
      <c r="CX6" s="128">
        <f t="shared" ref="CX6:CX69" si="70">IF($C6&gt;0,AF6/$C6,"")</f>
        <v>6.7258767069923786E-2</v>
      </c>
      <c r="CY6" s="128">
        <f t="shared" ref="CY6:CY69" si="71">IF($C6&gt;0,AG6/$C6,"")</f>
        <v>6.9066068631369201E-2</v>
      </c>
      <c r="CZ6" s="128">
        <f t="shared" ref="CZ6:CZ69" si="72">IF($C6&gt;0,AH6/$C6,"")</f>
        <v>7.1107924788474691E-2</v>
      </c>
    </row>
    <row r="7" spans="1:104">
      <c r="A7" s="90"/>
      <c r="B7" s="173" t="s">
        <v>118</v>
      </c>
      <c r="C7" s="185">
        <v>43424592</v>
      </c>
      <c r="D7" s="92">
        <v>15011120</v>
      </c>
      <c r="E7" s="90"/>
      <c r="F7" s="173" t="s">
        <v>118</v>
      </c>
      <c r="G7" s="174">
        <v>8000</v>
      </c>
      <c r="H7" s="144">
        <v>14256</v>
      </c>
      <c r="I7" s="144">
        <v>20016</v>
      </c>
      <c r="J7" s="144">
        <v>24704</v>
      </c>
      <c r="K7" s="144">
        <v>37072</v>
      </c>
      <c r="L7" s="144">
        <v>99232</v>
      </c>
      <c r="M7" s="144">
        <v>211136</v>
      </c>
      <c r="N7" s="144">
        <v>394208</v>
      </c>
      <c r="O7" s="144">
        <v>487392</v>
      </c>
      <c r="P7" s="144">
        <v>584592</v>
      </c>
      <c r="Q7" s="144">
        <v>684288</v>
      </c>
      <c r="R7" s="144">
        <v>755040</v>
      </c>
      <c r="S7" s="145">
        <v>825664</v>
      </c>
      <c r="T7" s="90"/>
      <c r="U7" s="173" t="s">
        <v>118</v>
      </c>
      <c r="V7" s="174">
        <v>920688</v>
      </c>
      <c r="W7" s="144">
        <v>1029136</v>
      </c>
      <c r="X7" s="144">
        <v>1159664</v>
      </c>
      <c r="Y7" s="144">
        <v>1326464</v>
      </c>
      <c r="Z7" s="144">
        <v>1519312</v>
      </c>
      <c r="AA7" s="144">
        <v>1753776</v>
      </c>
      <c r="AB7" s="144">
        <v>2021712</v>
      </c>
      <c r="AC7" s="144">
        <v>2361936</v>
      </c>
      <c r="AD7" s="144">
        <v>2756064</v>
      </c>
      <c r="AE7" s="144">
        <v>3195472</v>
      </c>
      <c r="AF7" s="144">
        <v>3620736</v>
      </c>
      <c r="AG7" s="144">
        <v>4048592</v>
      </c>
      <c r="AH7" s="145">
        <v>4438736</v>
      </c>
      <c r="AI7" s="100"/>
      <c r="AJ7" t="str">
        <f t="shared" si="6"/>
        <v/>
      </c>
      <c r="AK7" t="str">
        <f t="shared" si="7"/>
        <v>Boundary TSA</v>
      </c>
      <c r="AL7" s="128">
        <f t="shared" si="18"/>
        <v>5.3293824844515263E-4</v>
      </c>
      <c r="AM7" s="128">
        <f t="shared" si="19"/>
        <v>9.4969595872926207E-4</v>
      </c>
      <c r="AN7" s="128">
        <f t="shared" si="20"/>
        <v>1.333411497609772E-3</v>
      </c>
      <c r="AO7" s="128">
        <f t="shared" si="21"/>
        <v>1.6457133111986314E-3</v>
      </c>
      <c r="AP7" s="128">
        <f t="shared" si="22"/>
        <v>2.4696358432948376E-3</v>
      </c>
      <c r="AQ7" s="128">
        <f t="shared" si="23"/>
        <v>6.6105660337136734E-3</v>
      </c>
      <c r="AR7" s="128">
        <f t="shared" si="24"/>
        <v>1.4065306252964468E-2</v>
      </c>
      <c r="AS7" s="128">
        <f t="shared" si="25"/>
        <v>2.6261065130383343E-2</v>
      </c>
      <c r="AT7" s="128">
        <f t="shared" si="26"/>
        <v>3.2468729848272482E-2</v>
      </c>
      <c r="AU7" s="128">
        <f t="shared" si="27"/>
        <v>3.8943929566881086E-2</v>
      </c>
      <c r="AV7" s="128">
        <f t="shared" si="28"/>
        <v>4.5585406019004578E-2</v>
      </c>
      <c r="AW7" s="128">
        <f t="shared" si="29"/>
        <v>5.0298711888253508E-2</v>
      </c>
      <c r="AX7" s="147">
        <f t="shared" si="29"/>
        <v>5.5003490745527316E-2</v>
      </c>
      <c r="AY7" s="128">
        <f t="shared" si="30"/>
        <v>6.1333731260558841E-2</v>
      </c>
      <c r="AZ7" s="128">
        <f t="shared" si="31"/>
        <v>6.8558242156481333E-2</v>
      </c>
      <c r="BA7" s="128">
        <f t="shared" si="32"/>
        <v>7.7253662618112437E-2</v>
      </c>
      <c r="BB7" s="128">
        <f t="shared" si="33"/>
        <v>8.8365425098193867E-2</v>
      </c>
      <c r="BC7" s="128">
        <f t="shared" si="34"/>
        <v>0.10121243451521272</v>
      </c>
      <c r="BD7" s="128">
        <f t="shared" si="35"/>
        <v>0.11683178870064326</v>
      </c>
      <c r="BE7" s="128">
        <f t="shared" si="36"/>
        <v>0.13468095651756831</v>
      </c>
      <c r="BF7" s="128">
        <f t="shared" si="37"/>
        <v>0.15734575434744377</v>
      </c>
      <c r="BG7" s="128">
        <f t="shared" si="38"/>
        <v>0.18360149009534266</v>
      </c>
      <c r="BH7" s="128">
        <f t="shared" si="39"/>
        <v>0.21287365632944111</v>
      </c>
      <c r="BI7" s="128">
        <f t="shared" si="40"/>
        <v>0.24120358774028852</v>
      </c>
      <c r="BJ7" s="128">
        <f t="shared" si="41"/>
        <v>0.2697061911436322</v>
      </c>
      <c r="BK7" s="128">
        <f t="shared" si="42"/>
        <v>0.29569652364380539</v>
      </c>
      <c r="BL7" s="6"/>
      <c r="BM7" t="str">
        <f t="shared" si="10"/>
        <v/>
      </c>
      <c r="BN7" t="str">
        <f t="shared" si="11"/>
        <v>Boundary TSA</v>
      </c>
      <c r="BO7" s="33">
        <f t="shared" si="43"/>
        <v>0.82566399999999995</v>
      </c>
      <c r="BP7" s="129">
        <f t="shared" si="44"/>
        <v>5.5003490745527316E-2</v>
      </c>
      <c r="BQ7" s="33">
        <f t="shared" si="45"/>
        <v>0.92068799999999995</v>
      </c>
      <c r="BR7" s="129">
        <f t="shared" si="12"/>
        <v>6.1333731260558841E-2</v>
      </c>
      <c r="BS7" s="33">
        <f t="shared" si="46"/>
        <v>1.753776</v>
      </c>
      <c r="BT7" s="129">
        <f t="shared" si="13"/>
        <v>0.11683178870064326</v>
      </c>
      <c r="BU7" s="130">
        <f t="shared" si="47"/>
        <v>3.620736</v>
      </c>
      <c r="BV7" s="131">
        <f t="shared" si="14"/>
        <v>0.24120358774028852</v>
      </c>
      <c r="BW7" s="6"/>
      <c r="BX7" s="6"/>
      <c r="BY7" s="94" t="str">
        <f t="shared" si="15"/>
        <v/>
      </c>
      <c r="BZ7" s="94" t="str">
        <f t="shared" si="2"/>
        <v>Boundary TSA</v>
      </c>
      <c r="CA7" s="128">
        <f t="shared" si="48"/>
        <v>1.8422740736401161E-4</v>
      </c>
      <c r="CB7" s="128">
        <f t="shared" si="49"/>
        <v>3.2829323992266871E-4</v>
      </c>
      <c r="CC7" s="128">
        <f t="shared" si="50"/>
        <v>4.6093697322475708E-4</v>
      </c>
      <c r="CD7" s="128">
        <f t="shared" si="51"/>
        <v>5.6889423394006786E-4</v>
      </c>
      <c r="CE7" s="128">
        <f t="shared" si="52"/>
        <v>8.5370980572482987E-4</v>
      </c>
      <c r="CF7" s="128">
        <f t="shared" si="53"/>
        <v>2.2851567609431999E-3</v>
      </c>
      <c r="CG7" s="128">
        <f t="shared" si="54"/>
        <v>4.8621297351509945E-3</v>
      </c>
      <c r="CH7" s="128">
        <f t="shared" si="55"/>
        <v>9.0779897252690357E-3</v>
      </c>
      <c r="CI7" s="128">
        <f t="shared" si="56"/>
        <v>1.1223870566245044E-2</v>
      </c>
      <c r="CJ7" s="128">
        <f t="shared" si="57"/>
        <v>1.3462233565717786E-2</v>
      </c>
      <c r="CK7" s="128">
        <f t="shared" si="58"/>
        <v>1.5758075516288099E-2</v>
      </c>
      <c r="CL7" s="128">
        <f t="shared" si="59"/>
        <v>1.7387382707015415E-2</v>
      </c>
      <c r="CM7" s="150">
        <f t="shared" si="59"/>
        <v>1.9013742259224913E-2</v>
      </c>
      <c r="CN7" s="128">
        <f t="shared" si="60"/>
        <v>2.1201995403894641E-2</v>
      </c>
      <c r="CO7" s="128">
        <f t="shared" si="61"/>
        <v>2.3699382138121183E-2</v>
      </c>
      <c r="CP7" s="128">
        <f t="shared" si="62"/>
        <v>2.6705236516672396E-2</v>
      </c>
      <c r="CQ7" s="128">
        <f t="shared" si="63"/>
        <v>3.0546377960212038E-2</v>
      </c>
      <c r="CR7" s="128">
        <f t="shared" si="64"/>
        <v>3.4987363842128902E-2</v>
      </c>
      <c r="CS7" s="128">
        <f t="shared" si="65"/>
        <v>4.0386700697153353E-2</v>
      </c>
      <c r="CT7" s="128">
        <f t="shared" si="66"/>
        <v>4.655684502458883E-2</v>
      </c>
      <c r="CU7" s="128">
        <f t="shared" si="67"/>
        <v>5.4391668204965521E-2</v>
      </c>
      <c r="CV7" s="128">
        <f t="shared" si="68"/>
        <v>6.3467815656160914E-2</v>
      </c>
      <c r="CW7" s="128">
        <f t="shared" si="69"/>
        <v>7.3586690233036614E-2</v>
      </c>
      <c r="CX7" s="128">
        <f t="shared" si="70"/>
        <v>8.3379850753692752E-2</v>
      </c>
      <c r="CY7" s="128">
        <f t="shared" si="71"/>
        <v>9.3232700954334821E-2</v>
      </c>
      <c r="CZ7" s="128">
        <f t="shared" si="72"/>
        <v>0.10221710315666294</v>
      </c>
    </row>
    <row r="8" spans="1:104">
      <c r="A8" s="90"/>
      <c r="B8" s="173" t="s">
        <v>119</v>
      </c>
      <c r="C8" s="185">
        <v>69628000</v>
      </c>
      <c r="D8" s="92">
        <v>13183136</v>
      </c>
      <c r="E8" s="90"/>
      <c r="F8" s="173" t="s">
        <v>119</v>
      </c>
      <c r="G8" s="174">
        <v>74656</v>
      </c>
      <c r="H8" s="144">
        <v>133968</v>
      </c>
      <c r="I8" s="144">
        <v>181136</v>
      </c>
      <c r="J8" s="144">
        <v>202944</v>
      </c>
      <c r="K8" s="144">
        <v>239424</v>
      </c>
      <c r="L8" s="144">
        <v>287392</v>
      </c>
      <c r="M8" s="144">
        <v>387856</v>
      </c>
      <c r="N8" s="144">
        <v>451984</v>
      </c>
      <c r="O8" s="144">
        <v>696176</v>
      </c>
      <c r="P8" s="144">
        <v>1260144</v>
      </c>
      <c r="Q8" s="144">
        <v>1810736</v>
      </c>
      <c r="R8" s="144">
        <v>2770384</v>
      </c>
      <c r="S8" s="145">
        <v>3925632</v>
      </c>
      <c r="T8" s="90"/>
      <c r="U8" s="173" t="s">
        <v>119</v>
      </c>
      <c r="V8" s="174">
        <v>5340144</v>
      </c>
      <c r="W8" s="144">
        <v>6474496</v>
      </c>
      <c r="X8" s="144">
        <v>7256048</v>
      </c>
      <c r="Y8" s="144">
        <v>7640224</v>
      </c>
      <c r="Z8" s="144">
        <v>7874864</v>
      </c>
      <c r="AA8" s="144">
        <v>8043568</v>
      </c>
      <c r="AB8" s="144">
        <v>8160032</v>
      </c>
      <c r="AC8" s="144">
        <v>8253520</v>
      </c>
      <c r="AD8" s="144">
        <v>8313632</v>
      </c>
      <c r="AE8" s="144">
        <v>8348720</v>
      </c>
      <c r="AF8" s="144">
        <v>8371984</v>
      </c>
      <c r="AG8" s="144">
        <v>8388448</v>
      </c>
      <c r="AH8" s="145">
        <v>8399888</v>
      </c>
      <c r="AI8" s="100"/>
      <c r="AJ8" t="str">
        <f t="shared" si="6"/>
        <v/>
      </c>
      <c r="AK8" t="str">
        <f t="shared" si="7"/>
        <v>Bulkley TSA</v>
      </c>
      <c r="AL8" s="128">
        <f t="shared" si="18"/>
        <v>5.662992477662371E-3</v>
      </c>
      <c r="AM8" s="128">
        <f t="shared" si="19"/>
        <v>1.0162073728132669E-2</v>
      </c>
      <c r="AN8" s="128">
        <f t="shared" si="20"/>
        <v>1.3739978105361273E-2</v>
      </c>
      <c r="AO8" s="128">
        <f t="shared" si="21"/>
        <v>1.5394212727533114E-2</v>
      </c>
      <c r="AP8" s="128">
        <f t="shared" si="22"/>
        <v>1.8161384362567451E-2</v>
      </c>
      <c r="AQ8" s="128">
        <f t="shared" si="23"/>
        <v>2.1799972328283651E-2</v>
      </c>
      <c r="AR8" s="128">
        <f t="shared" si="24"/>
        <v>2.9420617370555839E-2</v>
      </c>
      <c r="AS8" s="128">
        <f t="shared" si="25"/>
        <v>3.4285013823721455E-2</v>
      </c>
      <c r="AT8" s="128">
        <f t="shared" si="26"/>
        <v>5.280807237367497E-2</v>
      </c>
      <c r="AU8" s="128">
        <f t="shared" si="27"/>
        <v>9.5587574913889986E-2</v>
      </c>
      <c r="AV8" s="128">
        <f t="shared" si="28"/>
        <v>0.13735244785459241</v>
      </c>
      <c r="AW8" s="128">
        <f t="shared" si="29"/>
        <v>0.21014605326077193</v>
      </c>
      <c r="AX8" s="147">
        <f t="shared" si="29"/>
        <v>0.29777679605216845</v>
      </c>
      <c r="AY8" s="128">
        <f t="shared" si="30"/>
        <v>0.40507387620062479</v>
      </c>
      <c r="AZ8" s="128">
        <f t="shared" si="31"/>
        <v>0.49111956366072534</v>
      </c>
      <c r="BA8" s="128">
        <f t="shared" si="32"/>
        <v>0.55040378859779648</v>
      </c>
      <c r="BB8" s="128">
        <f t="shared" si="33"/>
        <v>0.57954526146130936</v>
      </c>
      <c r="BC8" s="128">
        <f t="shared" si="34"/>
        <v>0.59734375796472094</v>
      </c>
      <c r="BD8" s="128">
        <f t="shared" si="35"/>
        <v>0.61014071310498508</v>
      </c>
      <c r="BE8" s="128">
        <f t="shared" si="36"/>
        <v>0.61897502991700915</v>
      </c>
      <c r="BF8" s="128">
        <f t="shared" si="37"/>
        <v>0.62606651406766944</v>
      </c>
      <c r="BG8" s="128">
        <f t="shared" si="38"/>
        <v>0.63062627890662737</v>
      </c>
      <c r="BH8" s="128">
        <f t="shared" si="39"/>
        <v>0.63328786109769331</v>
      </c>
      <c r="BI8" s="128">
        <f t="shared" si="40"/>
        <v>0.63505253985091259</v>
      </c>
      <c r="BJ8" s="128">
        <f t="shared" si="41"/>
        <v>0.63630140810198732</v>
      </c>
      <c r="BK8" s="128">
        <f t="shared" si="42"/>
        <v>0.63716918341735984</v>
      </c>
      <c r="BL8" s="6"/>
      <c r="BM8" t="str">
        <f t="shared" si="10"/>
        <v/>
      </c>
      <c r="BN8" t="str">
        <f t="shared" si="11"/>
        <v>Bulkley TSA</v>
      </c>
      <c r="BO8" s="33">
        <f t="shared" si="43"/>
        <v>3.9256319999999998</v>
      </c>
      <c r="BP8" s="129">
        <f t="shared" si="44"/>
        <v>0.29777679605216845</v>
      </c>
      <c r="BQ8" s="33">
        <f t="shared" si="45"/>
        <v>5.3401439999999996</v>
      </c>
      <c r="BR8" s="129">
        <f t="shared" si="12"/>
        <v>0.40507387620062479</v>
      </c>
      <c r="BS8" s="33">
        <f t="shared" si="46"/>
        <v>8.0435680000000005</v>
      </c>
      <c r="BT8" s="129">
        <f t="shared" si="13"/>
        <v>0.61014071310498508</v>
      </c>
      <c r="BU8" s="130">
        <f t="shared" si="47"/>
        <v>8.3719839999999994</v>
      </c>
      <c r="BV8" s="131">
        <f t="shared" si="14"/>
        <v>0.63505253985091259</v>
      </c>
      <c r="BW8" s="6"/>
      <c r="BX8" s="6"/>
      <c r="BY8" s="94" t="str">
        <f t="shared" si="15"/>
        <v/>
      </c>
      <c r="BZ8" s="94" t="str">
        <f t="shared" si="2"/>
        <v>Bulkley TSA</v>
      </c>
      <c r="CA8" s="128">
        <f t="shared" si="48"/>
        <v>1.0722123283736429E-3</v>
      </c>
      <c r="CB8" s="128">
        <f t="shared" si="49"/>
        <v>1.9240535416786351E-3</v>
      </c>
      <c r="CC8" s="128">
        <f t="shared" si="50"/>
        <v>2.6014821623484806E-3</v>
      </c>
      <c r="CD8" s="128">
        <f t="shared" si="51"/>
        <v>2.9146894927328088E-3</v>
      </c>
      <c r="CE8" s="128">
        <f t="shared" si="52"/>
        <v>3.4386166484747516E-3</v>
      </c>
      <c r="CF8" s="128">
        <f t="shared" si="53"/>
        <v>4.1275348997529731E-3</v>
      </c>
      <c r="CG8" s="128">
        <f t="shared" si="54"/>
        <v>5.5704027115528239E-3</v>
      </c>
      <c r="CH8" s="128">
        <f t="shared" si="55"/>
        <v>6.4914115011202389E-3</v>
      </c>
      <c r="CI8" s="128">
        <f t="shared" si="56"/>
        <v>9.9985063480209115E-3</v>
      </c>
      <c r="CJ8" s="128">
        <f t="shared" si="57"/>
        <v>1.8098236341701615E-2</v>
      </c>
      <c r="CK8" s="128">
        <f t="shared" si="58"/>
        <v>2.6005859711610273E-2</v>
      </c>
      <c r="CL8" s="128">
        <f t="shared" si="59"/>
        <v>3.9788361004193716E-2</v>
      </c>
      <c r="CM8" s="150">
        <f t="shared" si="59"/>
        <v>5.6380076980525079E-2</v>
      </c>
      <c r="CN8" s="128">
        <f t="shared" si="60"/>
        <v>7.6695352444418913E-2</v>
      </c>
      <c r="CO8" s="128">
        <f t="shared" si="61"/>
        <v>9.2986959269259498E-2</v>
      </c>
      <c r="CP8" s="128">
        <f t="shared" si="62"/>
        <v>0.10421163899580628</v>
      </c>
      <c r="CQ8" s="128">
        <f t="shared" si="63"/>
        <v>0.10972918940656058</v>
      </c>
      <c r="CR8" s="128">
        <f t="shared" si="64"/>
        <v>0.11309909806399725</v>
      </c>
      <c r="CS8" s="128">
        <f t="shared" si="65"/>
        <v>0.11552203136669156</v>
      </c>
      <c r="CT8" s="128">
        <f t="shared" si="66"/>
        <v>0.11719469179065893</v>
      </c>
      <c r="CU8" s="128">
        <f t="shared" si="67"/>
        <v>0.11853737002355375</v>
      </c>
      <c r="CV8" s="128">
        <f t="shared" si="68"/>
        <v>0.11940070086746711</v>
      </c>
      <c r="CW8" s="128">
        <f t="shared" si="69"/>
        <v>0.11990463606595048</v>
      </c>
      <c r="CX8" s="128">
        <f t="shared" si="70"/>
        <v>0.12023875452404205</v>
      </c>
      <c r="CY8" s="128">
        <f t="shared" si="71"/>
        <v>0.12047521112196242</v>
      </c>
      <c r="CZ8" s="128">
        <f t="shared" si="72"/>
        <v>0.12063951283966221</v>
      </c>
    </row>
    <row r="9" spans="1:104">
      <c r="A9" s="90"/>
      <c r="B9" s="173" t="s">
        <v>120</v>
      </c>
      <c r="C9" s="185">
        <v>65829904</v>
      </c>
      <c r="D9" s="92">
        <v>30875856</v>
      </c>
      <c r="E9" s="90"/>
      <c r="F9" s="173" t="s">
        <v>120</v>
      </c>
      <c r="G9" s="174">
        <v>123152</v>
      </c>
      <c r="H9" s="144">
        <v>196944</v>
      </c>
      <c r="I9" s="144">
        <v>253120</v>
      </c>
      <c r="J9" s="144">
        <v>367328</v>
      </c>
      <c r="K9" s="144">
        <v>535600</v>
      </c>
      <c r="L9" s="144">
        <v>872976</v>
      </c>
      <c r="M9" s="144">
        <v>1433856</v>
      </c>
      <c r="N9" s="144">
        <v>1938960</v>
      </c>
      <c r="O9" s="144">
        <v>2208000</v>
      </c>
      <c r="P9" s="144">
        <v>2798960</v>
      </c>
      <c r="Q9" s="144">
        <v>3141184</v>
      </c>
      <c r="R9" s="144">
        <v>3481376</v>
      </c>
      <c r="S9" s="145">
        <v>3608080</v>
      </c>
      <c r="T9" s="90"/>
      <c r="U9" s="173" t="s">
        <v>120</v>
      </c>
      <c r="V9" s="174">
        <v>3750032</v>
      </c>
      <c r="W9" s="144">
        <v>3939632</v>
      </c>
      <c r="X9" s="144">
        <v>4176608</v>
      </c>
      <c r="Y9" s="144">
        <v>4473456</v>
      </c>
      <c r="Z9" s="144">
        <v>4799920</v>
      </c>
      <c r="AA9" s="144">
        <v>5150624</v>
      </c>
      <c r="AB9" s="144">
        <v>5540416</v>
      </c>
      <c r="AC9" s="144">
        <v>5974672</v>
      </c>
      <c r="AD9" s="144">
        <v>6425712</v>
      </c>
      <c r="AE9" s="144">
        <v>6864800</v>
      </c>
      <c r="AF9" s="144">
        <v>7318640</v>
      </c>
      <c r="AG9" s="144">
        <v>7769552</v>
      </c>
      <c r="AH9" s="145">
        <v>8182848</v>
      </c>
      <c r="AI9" s="100"/>
      <c r="AJ9" t="str">
        <f t="shared" si="6"/>
        <v/>
      </c>
      <c r="AK9" t="str">
        <f t="shared" si="7"/>
        <v>Cranbrook TSA</v>
      </c>
      <c r="AL9" s="128">
        <f t="shared" si="18"/>
        <v>3.9886181617118568E-3</v>
      </c>
      <c r="AM9" s="128">
        <f t="shared" si="19"/>
        <v>6.3785761923491283E-3</v>
      </c>
      <c r="AN9" s="128">
        <f t="shared" si="20"/>
        <v>8.1979913366612405E-3</v>
      </c>
      <c r="AO9" s="128">
        <f t="shared" si="21"/>
        <v>1.1896933319030896E-2</v>
      </c>
      <c r="AP9" s="128">
        <f t="shared" si="22"/>
        <v>1.7346887483864416E-2</v>
      </c>
      <c r="AQ9" s="128">
        <f t="shared" si="23"/>
        <v>2.827374243486561E-2</v>
      </c>
      <c r="AR9" s="128">
        <f t="shared" si="24"/>
        <v>4.6439392643883297E-2</v>
      </c>
      <c r="AS9" s="128">
        <f t="shared" si="25"/>
        <v>6.2798582814999532E-2</v>
      </c>
      <c r="AT9" s="128">
        <f t="shared" si="26"/>
        <v>7.151218738680476E-2</v>
      </c>
      <c r="AU9" s="128">
        <f t="shared" si="27"/>
        <v>9.0652061597903552E-2</v>
      </c>
      <c r="AV9" s="128">
        <f t="shared" si="28"/>
        <v>0.10173593243860186</v>
      </c>
      <c r="AW9" s="128">
        <f t="shared" si="29"/>
        <v>0.11275399133873405</v>
      </c>
      <c r="AX9" s="147">
        <f t="shared" si="29"/>
        <v>0.11685765084537252</v>
      </c>
      <c r="AY9" s="128">
        <f t="shared" si="30"/>
        <v>0.12145515900838506</v>
      </c>
      <c r="AZ9" s="128">
        <f t="shared" si="31"/>
        <v>0.1275958794470346</v>
      </c>
      <c r="BA9" s="128">
        <f t="shared" si="32"/>
        <v>0.13527100268896189</v>
      </c>
      <c r="BB9" s="128">
        <f t="shared" si="33"/>
        <v>0.14488524625843571</v>
      </c>
      <c r="BC9" s="128">
        <f t="shared" si="34"/>
        <v>0.15545868590655429</v>
      </c>
      <c r="BD9" s="128">
        <f t="shared" si="35"/>
        <v>0.16681720500315844</v>
      </c>
      <c r="BE9" s="128">
        <f t="shared" si="36"/>
        <v>0.17944169709821162</v>
      </c>
      <c r="BF9" s="128">
        <f t="shared" si="37"/>
        <v>0.19350627882187299</v>
      </c>
      <c r="BG9" s="128">
        <f t="shared" si="38"/>
        <v>0.20811445681052534</v>
      </c>
      <c r="BH9" s="128">
        <f t="shared" si="39"/>
        <v>0.2223355362196274</v>
      </c>
      <c r="BI9" s="128">
        <f t="shared" si="40"/>
        <v>0.23703439995315434</v>
      </c>
      <c r="BJ9" s="128">
        <f t="shared" si="41"/>
        <v>0.25163843230775529</v>
      </c>
      <c r="BK9" s="128">
        <f t="shared" si="42"/>
        <v>0.26502416645549842</v>
      </c>
      <c r="BL9" s="6"/>
      <c r="BM9" t="str">
        <f t="shared" si="10"/>
        <v/>
      </c>
      <c r="BN9" t="str">
        <f t="shared" si="11"/>
        <v>Cranbrook TSA</v>
      </c>
      <c r="BO9" s="33">
        <f t="shared" si="43"/>
        <v>3.6080800000000002</v>
      </c>
      <c r="BP9" s="129">
        <f t="shared" si="44"/>
        <v>0.11685765084537252</v>
      </c>
      <c r="BQ9" s="33">
        <f t="shared" si="45"/>
        <v>3.750032</v>
      </c>
      <c r="BR9" s="129">
        <f t="shared" si="12"/>
        <v>0.12145515900838506</v>
      </c>
      <c r="BS9" s="33">
        <f t="shared" si="46"/>
        <v>5.1506239999999996</v>
      </c>
      <c r="BT9" s="129">
        <f t="shared" si="13"/>
        <v>0.16681720500315844</v>
      </c>
      <c r="BU9" s="130">
        <f t="shared" si="47"/>
        <v>7.3186400000000003</v>
      </c>
      <c r="BV9" s="131">
        <f t="shared" si="14"/>
        <v>0.23703439995315434</v>
      </c>
      <c r="BW9" s="6"/>
      <c r="BX9" s="6"/>
      <c r="BY9" s="94" t="str">
        <f t="shared" si="15"/>
        <v/>
      </c>
      <c r="BZ9" s="94" t="str">
        <f t="shared" si="2"/>
        <v>Cranbrook TSA</v>
      </c>
      <c r="CA9" s="128">
        <f t="shared" si="48"/>
        <v>1.8707607411974959E-3</v>
      </c>
      <c r="CB9" s="128">
        <f t="shared" si="49"/>
        <v>2.9917102719760917E-3</v>
      </c>
      <c r="CC9" s="128">
        <f t="shared" si="50"/>
        <v>3.8450610531043762E-3</v>
      </c>
      <c r="CD9" s="128">
        <f t="shared" si="51"/>
        <v>5.5799564890752383E-3</v>
      </c>
      <c r="CE9" s="128">
        <f t="shared" si="52"/>
        <v>8.1361200222926037E-3</v>
      </c>
      <c r="CF9" s="128">
        <f t="shared" si="53"/>
        <v>1.3261085721771674E-2</v>
      </c>
      <c r="CG9" s="128">
        <f t="shared" si="54"/>
        <v>2.1781225748103778E-2</v>
      </c>
      <c r="CH9" s="128">
        <f t="shared" si="55"/>
        <v>2.9454091259194303E-2</v>
      </c>
      <c r="CI9" s="128">
        <f t="shared" si="56"/>
        <v>3.354098769458938E-2</v>
      </c>
      <c r="CJ9" s="128">
        <f t="shared" si="57"/>
        <v>4.2518062915601396E-2</v>
      </c>
      <c r="CK9" s="128">
        <f t="shared" si="58"/>
        <v>4.7716672957627285E-2</v>
      </c>
      <c r="CL9" s="128">
        <f t="shared" si="59"/>
        <v>5.2884415568948726E-2</v>
      </c>
      <c r="CM9" s="150">
        <f t="shared" si="59"/>
        <v>5.4809133551220128E-2</v>
      </c>
      <c r="CN9" s="128">
        <f t="shared" si="60"/>
        <v>5.6965478789092569E-2</v>
      </c>
      <c r="CO9" s="128">
        <f t="shared" si="61"/>
        <v>5.9845628819388832E-2</v>
      </c>
      <c r="CP9" s="128">
        <f t="shared" si="62"/>
        <v>6.344545178130595E-2</v>
      </c>
      <c r="CQ9" s="128">
        <f t="shared" si="63"/>
        <v>6.7954770221144475E-2</v>
      </c>
      <c r="CR9" s="128">
        <f t="shared" si="64"/>
        <v>7.2913975387234348E-2</v>
      </c>
      <c r="CS9" s="128">
        <f t="shared" si="65"/>
        <v>7.8241402266058288E-2</v>
      </c>
      <c r="CT9" s="128">
        <f t="shared" si="66"/>
        <v>8.4162601847330654E-2</v>
      </c>
      <c r="CU9" s="128">
        <f t="shared" si="67"/>
        <v>9.075923914456871E-2</v>
      </c>
      <c r="CV9" s="128">
        <f t="shared" si="68"/>
        <v>9.7610836558412725E-2</v>
      </c>
      <c r="CW9" s="128">
        <f t="shared" si="69"/>
        <v>0.10428087514756211</v>
      </c>
      <c r="CX9" s="128">
        <f t="shared" si="70"/>
        <v>0.11117500642261305</v>
      </c>
      <c r="CY9" s="128">
        <f t="shared" si="71"/>
        <v>0.11802465943137332</v>
      </c>
      <c r="CZ9" s="128">
        <f t="shared" si="72"/>
        <v>0.12430290039614823</v>
      </c>
    </row>
    <row r="10" spans="1:104">
      <c r="A10" s="90"/>
      <c r="B10" s="173" t="s">
        <v>121</v>
      </c>
      <c r="C10" s="185">
        <v>107675632</v>
      </c>
      <c r="D10" s="92">
        <v>30889120</v>
      </c>
      <c r="E10" s="90"/>
      <c r="F10" s="173" t="s">
        <v>121</v>
      </c>
      <c r="G10" s="174">
        <v>0</v>
      </c>
      <c r="H10" s="144">
        <v>1600</v>
      </c>
      <c r="I10" s="144">
        <v>5264</v>
      </c>
      <c r="J10" s="144">
        <v>5408</v>
      </c>
      <c r="K10" s="144">
        <v>5408</v>
      </c>
      <c r="L10" s="144">
        <v>28112</v>
      </c>
      <c r="M10" s="144">
        <v>60240</v>
      </c>
      <c r="N10" s="144">
        <v>174656</v>
      </c>
      <c r="O10" s="144">
        <v>2865200</v>
      </c>
      <c r="P10" s="144">
        <v>6147120</v>
      </c>
      <c r="Q10" s="144">
        <v>8009312</v>
      </c>
      <c r="R10" s="144">
        <v>11206064</v>
      </c>
      <c r="S10" s="145">
        <v>12264368</v>
      </c>
      <c r="T10" s="90"/>
      <c r="U10" s="173" t="s">
        <v>121</v>
      </c>
      <c r="V10" s="174">
        <v>13472208</v>
      </c>
      <c r="W10" s="144">
        <v>14477520</v>
      </c>
      <c r="X10" s="144">
        <v>15274096</v>
      </c>
      <c r="Y10" s="144">
        <v>15919984</v>
      </c>
      <c r="Z10" s="144">
        <v>16420144</v>
      </c>
      <c r="AA10" s="144">
        <v>16781856</v>
      </c>
      <c r="AB10" s="144">
        <v>17077280</v>
      </c>
      <c r="AC10" s="144">
        <v>17308048</v>
      </c>
      <c r="AD10" s="144">
        <v>17488736</v>
      </c>
      <c r="AE10" s="144">
        <v>17622528</v>
      </c>
      <c r="AF10" s="144">
        <v>17727648</v>
      </c>
      <c r="AG10" s="144">
        <v>17806496</v>
      </c>
      <c r="AH10" s="145">
        <v>17855072</v>
      </c>
      <c r="AI10" s="100"/>
      <c r="AJ10" t="str">
        <f t="shared" si="6"/>
        <v/>
      </c>
      <c r="AK10" t="str">
        <f t="shared" si="7"/>
        <v>Dawson Creek TSA</v>
      </c>
      <c r="AL10" s="128">
        <f t="shared" si="18"/>
        <v>0</v>
      </c>
      <c r="AM10" s="128">
        <f t="shared" si="19"/>
        <v>5.1798173596398989E-5</v>
      </c>
      <c r="AN10" s="128">
        <f t="shared" si="20"/>
        <v>1.7041599113215268E-4</v>
      </c>
      <c r="AO10" s="128">
        <f t="shared" si="21"/>
        <v>1.7507782675582858E-4</v>
      </c>
      <c r="AP10" s="128">
        <f t="shared" si="22"/>
        <v>1.7507782675582858E-4</v>
      </c>
      <c r="AQ10" s="128">
        <f t="shared" si="23"/>
        <v>9.1009391008873024E-4</v>
      </c>
      <c r="AR10" s="128">
        <f t="shared" si="24"/>
        <v>1.950201235904422E-3</v>
      </c>
      <c r="AS10" s="128">
        <f t="shared" si="25"/>
        <v>5.6542886297829137E-3</v>
      </c>
      <c r="AT10" s="128">
        <f t="shared" si="26"/>
        <v>9.2757579367751489E-2</v>
      </c>
      <c r="AU10" s="128">
        <f t="shared" si="27"/>
        <v>0.1990059930486851</v>
      </c>
      <c r="AV10" s="128">
        <f t="shared" si="28"/>
        <v>0.25929233335232599</v>
      </c>
      <c r="AW10" s="128">
        <f t="shared" si="29"/>
        <v>0.36278353025272331</v>
      </c>
      <c r="AX10" s="147">
        <f t="shared" si="29"/>
        <v>0.39704491419632543</v>
      </c>
      <c r="AY10" s="128">
        <f t="shared" si="30"/>
        <v>0.43614735544424704</v>
      </c>
      <c r="AZ10" s="128">
        <f t="shared" si="31"/>
        <v>0.46869318387833647</v>
      </c>
      <c r="BA10" s="128">
        <f t="shared" si="32"/>
        <v>0.49448142258503963</v>
      </c>
      <c r="BB10" s="128">
        <f t="shared" si="33"/>
        <v>0.51539130930243404</v>
      </c>
      <c r="BC10" s="128">
        <f t="shared" si="34"/>
        <v>0.53158341836866829</v>
      </c>
      <c r="BD10" s="128">
        <f t="shared" si="35"/>
        <v>0.5432934314736062</v>
      </c>
      <c r="BE10" s="128">
        <f t="shared" si="36"/>
        <v>0.55285744624644539</v>
      </c>
      <c r="BF10" s="128">
        <f t="shared" si="37"/>
        <v>0.560328296824254</v>
      </c>
      <c r="BG10" s="128">
        <f t="shared" si="38"/>
        <v>0.56617786456849528</v>
      </c>
      <c r="BH10" s="128">
        <f t="shared" si="39"/>
        <v>0.57050922784462621</v>
      </c>
      <c r="BI10" s="128">
        <f t="shared" si="40"/>
        <v>0.57391236784990962</v>
      </c>
      <c r="BJ10" s="128">
        <f t="shared" si="41"/>
        <v>0.57646498184474015</v>
      </c>
      <c r="BK10" s="128">
        <f t="shared" si="42"/>
        <v>0.57803757439512682</v>
      </c>
      <c r="BL10" s="6"/>
      <c r="BM10" t="str">
        <f t="shared" si="10"/>
        <v/>
      </c>
      <c r="BN10" t="str">
        <f t="shared" si="11"/>
        <v>Dawson Creek TSA</v>
      </c>
      <c r="BO10" s="33">
        <f t="shared" si="43"/>
        <v>12.264367999999999</v>
      </c>
      <c r="BP10" s="129">
        <f t="shared" si="44"/>
        <v>0.39704491419632543</v>
      </c>
      <c r="BQ10" s="33">
        <f t="shared" si="45"/>
        <v>13.472208</v>
      </c>
      <c r="BR10" s="129">
        <f t="shared" si="12"/>
        <v>0.43614735544424704</v>
      </c>
      <c r="BS10" s="33">
        <f t="shared" si="46"/>
        <v>16.781856000000001</v>
      </c>
      <c r="BT10" s="129">
        <f t="shared" si="13"/>
        <v>0.5432934314736062</v>
      </c>
      <c r="BU10" s="130">
        <f t="shared" si="47"/>
        <v>17.727647999999999</v>
      </c>
      <c r="BV10" s="131">
        <f t="shared" si="14"/>
        <v>0.57391236784990962</v>
      </c>
      <c r="BW10" s="6"/>
      <c r="BX10" s="6"/>
      <c r="BY10" s="94" t="str">
        <f t="shared" si="15"/>
        <v/>
      </c>
      <c r="BZ10" s="94" t="str">
        <f t="shared" si="2"/>
        <v>Dawson Creek TSA</v>
      </c>
      <c r="CA10" s="128">
        <f t="shared" si="48"/>
        <v>0</v>
      </c>
      <c r="CB10" s="128">
        <f t="shared" si="49"/>
        <v>1.48594437783286E-5</v>
      </c>
      <c r="CC10" s="128">
        <f t="shared" si="50"/>
        <v>4.8887570030701096E-5</v>
      </c>
      <c r="CD10" s="128">
        <f t="shared" si="51"/>
        <v>5.0224919970750674E-5</v>
      </c>
      <c r="CE10" s="128">
        <f t="shared" si="52"/>
        <v>5.0224919970750674E-5</v>
      </c>
      <c r="CF10" s="128">
        <f t="shared" si="53"/>
        <v>2.6108042718523349E-4</v>
      </c>
      <c r="CG10" s="128">
        <f t="shared" si="54"/>
        <v>5.594580582540718E-4</v>
      </c>
      <c r="CH10" s="128">
        <f t="shared" si="55"/>
        <v>1.62205688284235E-3</v>
      </c>
      <c r="CI10" s="128">
        <f t="shared" si="56"/>
        <v>2.6609548946041943E-2</v>
      </c>
      <c r="CJ10" s="128">
        <f t="shared" si="57"/>
        <v>5.7089240024149571E-2</v>
      </c>
      <c r="CK10" s="128">
        <f t="shared" si="58"/>
        <v>7.4383700854432883E-2</v>
      </c>
      <c r="CL10" s="128">
        <f t="shared" si="59"/>
        <v>0.10407242374022008</v>
      </c>
      <c r="CM10" s="150">
        <f t="shared" si="59"/>
        <v>0.11390105423295774</v>
      </c>
      <c r="CN10" s="128">
        <f t="shared" si="60"/>
        <v>0.12511844834121799</v>
      </c>
      <c r="CO10" s="128">
        <f t="shared" si="61"/>
        <v>0.13445493405601744</v>
      </c>
      <c r="CP10" s="128">
        <f t="shared" si="62"/>
        <v>0.14185285673549611</v>
      </c>
      <c r="CQ10" s="128">
        <f t="shared" si="63"/>
        <v>0.14785131699993179</v>
      </c>
      <c r="CR10" s="128">
        <f t="shared" si="64"/>
        <v>0.15249637912503733</v>
      </c>
      <c r="CS10" s="128">
        <f t="shared" si="65"/>
        <v>0.15585565358000406</v>
      </c>
      <c r="CT10" s="128">
        <f t="shared" si="66"/>
        <v>0.15859930127923466</v>
      </c>
      <c r="CU10" s="128">
        <f t="shared" si="67"/>
        <v>0.16074247885538298</v>
      </c>
      <c r="CV10" s="128">
        <f t="shared" si="68"/>
        <v>0.16242055584126963</v>
      </c>
      <c r="CW10" s="128">
        <f t="shared" si="69"/>
        <v>0.16366310253001348</v>
      </c>
      <c r="CX10" s="128">
        <f t="shared" si="70"/>
        <v>0.16463936798624967</v>
      </c>
      <c r="CY10" s="128">
        <f t="shared" si="71"/>
        <v>0.16537164137564569</v>
      </c>
      <c r="CZ10" s="128">
        <f t="shared" si="72"/>
        <v>0.16582277408875576</v>
      </c>
    </row>
    <row r="11" spans="1:104">
      <c r="A11" s="90"/>
      <c r="B11" s="173" t="s">
        <v>194</v>
      </c>
      <c r="C11" s="185">
        <v>285258608</v>
      </c>
      <c r="D11" s="92">
        <v>109503152</v>
      </c>
      <c r="E11" s="90"/>
      <c r="F11" s="173" t="s">
        <v>194</v>
      </c>
      <c r="G11" s="174">
        <v>940704</v>
      </c>
      <c r="H11" s="144">
        <v>2213200</v>
      </c>
      <c r="I11" s="144">
        <v>3401392</v>
      </c>
      <c r="J11" s="144">
        <v>4643424</v>
      </c>
      <c r="K11" s="144">
        <v>6916432</v>
      </c>
      <c r="L11" s="144">
        <v>10590400</v>
      </c>
      <c r="M11" s="144">
        <v>21362624</v>
      </c>
      <c r="N11" s="144">
        <v>30223008</v>
      </c>
      <c r="O11" s="144">
        <v>45456992</v>
      </c>
      <c r="P11" s="144">
        <v>55121888</v>
      </c>
      <c r="Q11" s="144">
        <v>61303472</v>
      </c>
      <c r="R11" s="144">
        <v>66400256</v>
      </c>
      <c r="S11" s="145">
        <v>70536800</v>
      </c>
      <c r="T11" s="90"/>
      <c r="U11" s="173" t="s">
        <v>194</v>
      </c>
      <c r="V11" s="174">
        <v>74137344</v>
      </c>
      <c r="W11" s="144">
        <v>76318304</v>
      </c>
      <c r="X11" s="144">
        <v>77456560</v>
      </c>
      <c r="Y11" s="144">
        <v>78127392</v>
      </c>
      <c r="Z11" s="144">
        <v>78482400</v>
      </c>
      <c r="AA11" s="144">
        <v>78714896</v>
      </c>
      <c r="AB11" s="144">
        <v>78852784</v>
      </c>
      <c r="AC11" s="144">
        <v>78937088</v>
      </c>
      <c r="AD11" s="144">
        <v>78990784</v>
      </c>
      <c r="AE11" s="144">
        <v>79021728</v>
      </c>
      <c r="AF11" s="144">
        <v>79049520</v>
      </c>
      <c r="AG11" s="144">
        <v>79064112</v>
      </c>
      <c r="AH11" s="145">
        <v>79079184</v>
      </c>
      <c r="AI11" s="100"/>
      <c r="AJ11" t="str">
        <f t="shared" si="6"/>
        <v/>
      </c>
      <c r="AK11" t="str">
        <f t="shared" si="7"/>
        <v>Ft. St. James Forest District</v>
      </c>
      <c r="AL11" s="128">
        <f t="shared" si="18"/>
        <v>8.5906568241980834E-3</v>
      </c>
      <c r="AM11" s="128">
        <f t="shared" si="19"/>
        <v>2.0211290356281251E-2</v>
      </c>
      <c r="AN11" s="128">
        <f t="shared" si="20"/>
        <v>3.1062046506204678E-2</v>
      </c>
      <c r="AO11" s="128">
        <f t="shared" si="21"/>
        <v>4.2404478000779372E-2</v>
      </c>
      <c r="AP11" s="128">
        <f t="shared" si="22"/>
        <v>6.3161944415992696E-2</v>
      </c>
      <c r="AQ11" s="128">
        <f t="shared" si="23"/>
        <v>9.6713197808223822E-2</v>
      </c>
      <c r="AR11" s="128">
        <f t="shared" si="24"/>
        <v>0.19508684097056858</v>
      </c>
      <c r="AS11" s="128">
        <f t="shared" si="25"/>
        <v>0.27600126067603969</v>
      </c>
      <c r="AT11" s="128">
        <f t="shared" si="26"/>
        <v>0.41512039763019792</v>
      </c>
      <c r="AU11" s="128">
        <f t="shared" si="27"/>
        <v>0.50338174740394692</v>
      </c>
      <c r="AV11" s="128">
        <f t="shared" si="28"/>
        <v>0.5598329443521407</v>
      </c>
      <c r="AW11" s="128">
        <f t="shared" si="29"/>
        <v>0.60637757714956009</v>
      </c>
      <c r="AX11" s="147">
        <f t="shared" si="29"/>
        <v>0.64415314729935813</v>
      </c>
      <c r="AY11" s="128">
        <f t="shared" si="30"/>
        <v>0.67703388117996821</v>
      </c>
      <c r="AZ11" s="128">
        <f t="shared" si="31"/>
        <v>0.69695075078752067</v>
      </c>
      <c r="BA11" s="128">
        <f t="shared" si="32"/>
        <v>0.70734548353457438</v>
      </c>
      <c r="BB11" s="128">
        <f t="shared" si="33"/>
        <v>0.71347162682586529</v>
      </c>
      <c r="BC11" s="128">
        <f t="shared" si="34"/>
        <v>0.7167136156957381</v>
      </c>
      <c r="BD11" s="128">
        <f t="shared" si="35"/>
        <v>0.71883680572044173</v>
      </c>
      <c r="BE11" s="128">
        <f t="shared" si="36"/>
        <v>0.72009602061500477</v>
      </c>
      <c r="BF11" s="128">
        <f t="shared" si="37"/>
        <v>0.7208658979971645</v>
      </c>
      <c r="BG11" s="128">
        <f t="shared" si="38"/>
        <v>0.72135625831117633</v>
      </c>
      <c r="BH11" s="128">
        <f t="shared" si="39"/>
        <v>0.72163884378414966</v>
      </c>
      <c r="BI11" s="128">
        <f t="shared" si="40"/>
        <v>0.72189264469756997</v>
      </c>
      <c r="BJ11" s="128">
        <f t="shared" si="41"/>
        <v>0.72202590113570431</v>
      </c>
      <c r="BK11" s="128">
        <f t="shared" si="42"/>
        <v>0.72216354100930358</v>
      </c>
      <c r="BL11" s="6"/>
      <c r="BM11" t="str">
        <f t="shared" si="10"/>
        <v/>
      </c>
      <c r="BN11" t="str">
        <f t="shared" si="11"/>
        <v>Ft. St. James Forest District</v>
      </c>
      <c r="BO11" s="33">
        <f t="shared" si="43"/>
        <v>70.536799999999999</v>
      </c>
      <c r="BP11" s="129">
        <f t="shared" si="44"/>
        <v>0.64415314729935813</v>
      </c>
      <c r="BQ11" s="33">
        <f t="shared" si="45"/>
        <v>74.137343999999999</v>
      </c>
      <c r="BR11" s="129">
        <f t="shared" si="12"/>
        <v>0.67703388117996821</v>
      </c>
      <c r="BS11" s="33">
        <f t="shared" si="46"/>
        <v>78.714895999999996</v>
      </c>
      <c r="BT11" s="129">
        <f t="shared" si="13"/>
        <v>0.71883680572044173</v>
      </c>
      <c r="BU11" s="130">
        <f t="shared" si="47"/>
        <v>79.049520000000001</v>
      </c>
      <c r="BV11" s="131">
        <f t="shared" si="14"/>
        <v>0.72189264469756997</v>
      </c>
      <c r="BW11" s="6"/>
      <c r="BX11" s="6"/>
      <c r="BY11" s="94" t="str">
        <f t="shared" si="15"/>
        <v/>
      </c>
      <c r="BZ11" s="94" t="str">
        <f t="shared" si="2"/>
        <v>Ft. St. James Forest District</v>
      </c>
      <c r="CA11" s="128">
        <f t="shared" si="48"/>
        <v>3.2977234467890275E-3</v>
      </c>
      <c r="CB11" s="128">
        <f t="shared" si="49"/>
        <v>7.7585739323245946E-3</v>
      </c>
      <c r="CC11" s="128">
        <f t="shared" si="50"/>
        <v>1.1923889076819726E-2</v>
      </c>
      <c r="CD11" s="128">
        <f t="shared" si="51"/>
        <v>1.6277945239079342E-2</v>
      </c>
      <c r="CE11" s="128">
        <f t="shared" si="52"/>
        <v>2.4246181556070695E-2</v>
      </c>
      <c r="CF11" s="128">
        <f t="shared" si="53"/>
        <v>3.7125610596823774E-2</v>
      </c>
      <c r="CG11" s="128">
        <f t="shared" si="54"/>
        <v>7.4888621765973135E-2</v>
      </c>
      <c r="CH11" s="128">
        <f t="shared" si="55"/>
        <v>0.1059495038971795</v>
      </c>
      <c r="CI11" s="128">
        <f t="shared" si="56"/>
        <v>0.15935362062763764</v>
      </c>
      <c r="CJ11" s="128">
        <f t="shared" si="57"/>
        <v>0.19323479276039937</v>
      </c>
      <c r="CK11" s="128">
        <f t="shared" si="58"/>
        <v>0.21490489780417074</v>
      </c>
      <c r="CL11" s="128">
        <f t="shared" si="59"/>
        <v>0.23277213776490138</v>
      </c>
      <c r="CM11" s="150">
        <f t="shared" si="59"/>
        <v>0.24727316905367497</v>
      </c>
      <c r="CN11" s="128">
        <f t="shared" si="60"/>
        <v>0.25989520358312901</v>
      </c>
      <c r="CO11" s="128">
        <f t="shared" si="61"/>
        <v>0.26754075726261695</v>
      </c>
      <c r="CP11" s="128">
        <f t="shared" si="62"/>
        <v>0.27153101721649009</v>
      </c>
      <c r="CQ11" s="128">
        <f t="shared" si="63"/>
        <v>0.27388267981732561</v>
      </c>
      <c r="CR11" s="128">
        <f t="shared" si="64"/>
        <v>0.27512719265600566</v>
      </c>
      <c r="CS11" s="128">
        <f t="shared" si="65"/>
        <v>0.27594222853390632</v>
      </c>
      <c r="CT11" s="128">
        <f t="shared" si="66"/>
        <v>0.2764256074614232</v>
      </c>
      <c r="CU11" s="128">
        <f t="shared" si="67"/>
        <v>0.27672114280246363</v>
      </c>
      <c r="CV11" s="128">
        <f t="shared" si="68"/>
        <v>0.27690937901512863</v>
      </c>
      <c r="CW11" s="128">
        <f t="shared" si="69"/>
        <v>0.27701785602206963</v>
      </c>
      <c r="CX11" s="128">
        <f t="shared" si="70"/>
        <v>0.27711528340627672</v>
      </c>
      <c r="CY11" s="128">
        <f t="shared" si="71"/>
        <v>0.27716643698969462</v>
      </c>
      <c r="CZ11" s="128">
        <f t="shared" si="72"/>
        <v>0.27721927325677759</v>
      </c>
    </row>
    <row r="12" spans="1:104">
      <c r="A12" s="90"/>
      <c r="B12" s="173" t="s">
        <v>122</v>
      </c>
      <c r="C12" s="185">
        <v>36496960</v>
      </c>
      <c r="D12" s="92">
        <v>5027152</v>
      </c>
      <c r="E12" s="90"/>
      <c r="F12" s="173" t="s">
        <v>122</v>
      </c>
      <c r="G12" s="174">
        <v>87632</v>
      </c>
      <c r="H12" s="144">
        <v>162624</v>
      </c>
      <c r="I12" s="144">
        <v>193184</v>
      </c>
      <c r="J12" s="144">
        <v>228976</v>
      </c>
      <c r="K12" s="144">
        <v>276208</v>
      </c>
      <c r="L12" s="144">
        <v>327024</v>
      </c>
      <c r="M12" s="144">
        <v>472768</v>
      </c>
      <c r="N12" s="144">
        <v>712432</v>
      </c>
      <c r="O12" s="144">
        <v>807056</v>
      </c>
      <c r="P12" s="144">
        <v>947488</v>
      </c>
      <c r="Q12" s="144">
        <v>988768</v>
      </c>
      <c r="R12" s="144">
        <v>1027408</v>
      </c>
      <c r="S12" s="145">
        <v>1044032</v>
      </c>
      <c r="T12" s="90"/>
      <c r="U12" s="173" t="s">
        <v>122</v>
      </c>
      <c r="V12" s="174">
        <v>1065152</v>
      </c>
      <c r="W12" s="144">
        <v>1091792</v>
      </c>
      <c r="X12" s="144">
        <v>1118128</v>
      </c>
      <c r="Y12" s="144">
        <v>1154864</v>
      </c>
      <c r="Z12" s="144">
        <v>1197168</v>
      </c>
      <c r="AA12" s="144">
        <v>1250112</v>
      </c>
      <c r="AB12" s="144">
        <v>1308432</v>
      </c>
      <c r="AC12" s="144">
        <v>1379680</v>
      </c>
      <c r="AD12" s="144">
        <v>1440576</v>
      </c>
      <c r="AE12" s="144">
        <v>1496240</v>
      </c>
      <c r="AF12" s="144">
        <v>1557888</v>
      </c>
      <c r="AG12" s="144">
        <v>1621856</v>
      </c>
      <c r="AH12" s="145">
        <v>1684992</v>
      </c>
      <c r="AI12" s="100"/>
      <c r="AJ12" t="str">
        <f t="shared" si="6"/>
        <v/>
      </c>
      <c r="AK12" t="str">
        <f t="shared" si="7"/>
        <v>Golden TSA</v>
      </c>
      <c r="AL12" s="128">
        <f t="shared" si="18"/>
        <v>1.7431738686238252E-2</v>
      </c>
      <c r="AM12" s="128">
        <f t="shared" si="19"/>
        <v>3.2349131277510608E-2</v>
      </c>
      <c r="AN12" s="128">
        <f t="shared" si="20"/>
        <v>3.8428119937491449E-2</v>
      </c>
      <c r="AO12" s="128">
        <f t="shared" si="21"/>
        <v>4.5547856917793617E-2</v>
      </c>
      <c r="AP12" s="128">
        <f t="shared" si="22"/>
        <v>5.4943236249868715E-2</v>
      </c>
      <c r="AQ12" s="128">
        <f t="shared" si="23"/>
        <v>6.5051544094946803E-2</v>
      </c>
      <c r="AR12" s="128">
        <f t="shared" si="24"/>
        <v>9.4042909384876361E-2</v>
      </c>
      <c r="AS12" s="128">
        <f t="shared" si="25"/>
        <v>0.14171682097537533</v>
      </c>
      <c r="AT12" s="128">
        <f t="shared" si="26"/>
        <v>0.16053940680528458</v>
      </c>
      <c r="AU12" s="128">
        <f t="shared" si="27"/>
        <v>0.18847411019201329</v>
      </c>
      <c r="AV12" s="128">
        <f t="shared" si="28"/>
        <v>0.19668551895785127</v>
      </c>
      <c r="AW12" s="128">
        <f t="shared" si="29"/>
        <v>0.20437177948866475</v>
      </c>
      <c r="AX12" s="147">
        <f t="shared" si="29"/>
        <v>0.20767862201103129</v>
      </c>
      <c r="AY12" s="128">
        <f t="shared" si="30"/>
        <v>0.21187980789122748</v>
      </c>
      <c r="AZ12" s="128">
        <f t="shared" si="31"/>
        <v>0.21717903099011129</v>
      </c>
      <c r="BA12" s="128">
        <f t="shared" si="32"/>
        <v>0.22241778247405292</v>
      </c>
      <c r="BB12" s="128">
        <f t="shared" si="33"/>
        <v>0.22972529973233355</v>
      </c>
      <c r="BC12" s="128">
        <f t="shared" si="34"/>
        <v>0.23814040235902953</v>
      </c>
      <c r="BD12" s="128">
        <f t="shared" si="35"/>
        <v>0.24867201150870313</v>
      </c>
      <c r="BE12" s="128">
        <f t="shared" si="36"/>
        <v>0.26027301342788123</v>
      </c>
      <c r="BF12" s="128">
        <f t="shared" si="37"/>
        <v>0.27444565034039153</v>
      </c>
      <c r="BG12" s="128">
        <f t="shared" si="38"/>
        <v>0.28655906962829053</v>
      </c>
      <c r="BH12" s="128">
        <f t="shared" si="39"/>
        <v>0.29763174059586822</v>
      </c>
      <c r="BI12" s="128">
        <f t="shared" si="40"/>
        <v>0.3098947475628348</v>
      </c>
      <c r="BJ12" s="128">
        <f t="shared" si="41"/>
        <v>0.32261924843330775</v>
      </c>
      <c r="BK12" s="128">
        <f t="shared" si="42"/>
        <v>0.3351782480418336</v>
      </c>
      <c r="BL12" s="6"/>
      <c r="BM12" t="str">
        <f t="shared" si="10"/>
        <v/>
      </c>
      <c r="BN12" t="str">
        <f t="shared" si="11"/>
        <v>Golden TSA</v>
      </c>
      <c r="BO12" s="33">
        <f t="shared" si="43"/>
        <v>1.0440320000000001</v>
      </c>
      <c r="BP12" s="129">
        <f t="shared" si="44"/>
        <v>0.20767862201103129</v>
      </c>
      <c r="BQ12" s="33">
        <f t="shared" si="45"/>
        <v>1.0651520000000001</v>
      </c>
      <c r="BR12" s="129">
        <f t="shared" si="12"/>
        <v>0.21187980789122748</v>
      </c>
      <c r="BS12" s="33">
        <f t="shared" si="46"/>
        <v>1.2501119999999999</v>
      </c>
      <c r="BT12" s="129">
        <f t="shared" si="13"/>
        <v>0.24867201150870313</v>
      </c>
      <c r="BU12" s="130">
        <f t="shared" si="47"/>
        <v>1.5578879999999999</v>
      </c>
      <c r="BV12" s="131">
        <f t="shared" si="14"/>
        <v>0.3098947475628348</v>
      </c>
      <c r="BW12" s="6"/>
      <c r="BX12" s="6"/>
      <c r="BY12" s="94" t="str">
        <f t="shared" si="15"/>
        <v/>
      </c>
      <c r="BZ12" s="94" t="str">
        <f t="shared" si="2"/>
        <v>Golden TSA</v>
      </c>
      <c r="CA12" s="128">
        <f t="shared" si="48"/>
        <v>2.4010766924149299E-3</v>
      </c>
      <c r="CB12" s="128">
        <f t="shared" si="49"/>
        <v>4.4558231699297693E-3</v>
      </c>
      <c r="CC12" s="128">
        <f t="shared" si="50"/>
        <v>5.2931531831692281E-3</v>
      </c>
      <c r="CD12" s="128">
        <f t="shared" si="51"/>
        <v>6.2738376018166989E-3</v>
      </c>
      <c r="CE12" s="128">
        <f t="shared" si="52"/>
        <v>7.5679727845826064E-3</v>
      </c>
      <c r="CF12" s="128">
        <f t="shared" si="53"/>
        <v>8.960307927016388E-3</v>
      </c>
      <c r="CG12" s="128">
        <f t="shared" si="54"/>
        <v>1.2953626822617555E-2</v>
      </c>
      <c r="CH12" s="128">
        <f t="shared" si="55"/>
        <v>1.9520310732729522E-2</v>
      </c>
      <c r="CI12" s="128">
        <f t="shared" si="56"/>
        <v>2.2112965025032221E-2</v>
      </c>
      <c r="CJ12" s="128">
        <f t="shared" si="57"/>
        <v>2.5960737551839932E-2</v>
      </c>
      <c r="CK12" s="128">
        <f t="shared" si="58"/>
        <v>2.7091790658728836E-2</v>
      </c>
      <c r="CL12" s="128">
        <f t="shared" si="59"/>
        <v>2.8150508973898099E-2</v>
      </c>
      <c r="CM12" s="150">
        <f t="shared" si="59"/>
        <v>2.8605998965393283E-2</v>
      </c>
      <c r="CN12" s="128">
        <f t="shared" si="60"/>
        <v>2.9184677299150395E-2</v>
      </c>
      <c r="CO12" s="128">
        <f t="shared" si="61"/>
        <v>2.9914601106503118E-2</v>
      </c>
      <c r="CP12" s="128">
        <f t="shared" si="62"/>
        <v>3.0636195452991153E-2</v>
      </c>
      <c r="CQ12" s="128">
        <f t="shared" si="63"/>
        <v>3.1642745039586861E-2</v>
      </c>
      <c r="CR12" s="128">
        <f t="shared" si="64"/>
        <v>3.280185527780944E-2</v>
      </c>
      <c r="CS12" s="128">
        <f t="shared" si="65"/>
        <v>3.4252496646296017E-2</v>
      </c>
      <c r="CT12" s="128">
        <f t="shared" si="66"/>
        <v>3.5850437954284414E-2</v>
      </c>
      <c r="CU12" s="128">
        <f t="shared" si="67"/>
        <v>3.7802600545360492E-2</v>
      </c>
      <c r="CV12" s="128">
        <f t="shared" si="68"/>
        <v>3.9471123074360168E-2</v>
      </c>
      <c r="CW12" s="128">
        <f t="shared" si="69"/>
        <v>4.0996291197951833E-2</v>
      </c>
      <c r="CX12" s="128">
        <f t="shared" si="70"/>
        <v>4.2685418182774673E-2</v>
      </c>
      <c r="CY12" s="128">
        <f t="shared" si="71"/>
        <v>4.4438112105775383E-2</v>
      </c>
      <c r="CZ12" s="128">
        <f t="shared" si="72"/>
        <v>4.6168009609567483E-2</v>
      </c>
    </row>
    <row r="13" spans="1:104">
      <c r="A13" s="90"/>
      <c r="B13" s="173" t="s">
        <v>123</v>
      </c>
      <c r="C13" s="185">
        <v>31709760</v>
      </c>
      <c r="D13" s="92">
        <v>11740752</v>
      </c>
      <c r="E13" s="90"/>
      <c r="F13" s="173" t="s">
        <v>123</v>
      </c>
      <c r="G13" s="174">
        <v>38592</v>
      </c>
      <c r="H13" s="144">
        <v>92768</v>
      </c>
      <c r="I13" s="144">
        <v>116448</v>
      </c>
      <c r="J13" s="144">
        <v>160048</v>
      </c>
      <c r="K13" s="144">
        <v>227744</v>
      </c>
      <c r="L13" s="144">
        <v>373696</v>
      </c>
      <c r="M13" s="144">
        <v>589936</v>
      </c>
      <c r="N13" s="144">
        <v>856880</v>
      </c>
      <c r="O13" s="144">
        <v>1077264</v>
      </c>
      <c r="P13" s="144">
        <v>1380720</v>
      </c>
      <c r="Q13" s="144">
        <v>1600912</v>
      </c>
      <c r="R13" s="144">
        <v>1821536</v>
      </c>
      <c r="S13" s="145">
        <v>1897920</v>
      </c>
      <c r="T13" s="90"/>
      <c r="U13" s="173" t="s">
        <v>123</v>
      </c>
      <c r="V13" s="174">
        <v>1992976</v>
      </c>
      <c r="W13" s="144">
        <v>2123904</v>
      </c>
      <c r="X13" s="144">
        <v>2275744</v>
      </c>
      <c r="Y13" s="144">
        <v>2431840</v>
      </c>
      <c r="Z13" s="144">
        <v>2602880</v>
      </c>
      <c r="AA13" s="144">
        <v>2771424</v>
      </c>
      <c r="AB13" s="144">
        <v>2947968</v>
      </c>
      <c r="AC13" s="144">
        <v>3110992</v>
      </c>
      <c r="AD13" s="144">
        <v>3266048</v>
      </c>
      <c r="AE13" s="144">
        <v>3423744</v>
      </c>
      <c r="AF13" s="144">
        <v>3587056</v>
      </c>
      <c r="AG13" s="144">
        <v>3760400</v>
      </c>
      <c r="AH13" s="145">
        <v>3917936</v>
      </c>
      <c r="AI13" s="100"/>
      <c r="AJ13" t="str">
        <f t="shared" si="6"/>
        <v/>
      </c>
      <c r="AK13" t="str">
        <f t="shared" si="7"/>
        <v>Invermere TSA</v>
      </c>
      <c r="AL13" s="128">
        <f t="shared" si="18"/>
        <v>3.2870126206566664E-3</v>
      </c>
      <c r="AM13" s="128">
        <f t="shared" si="19"/>
        <v>7.9013678169848056E-3</v>
      </c>
      <c r="AN13" s="128">
        <f t="shared" si="20"/>
        <v>9.9182744001406389E-3</v>
      </c>
      <c r="AO13" s="128">
        <f t="shared" si="21"/>
        <v>1.3631835507640397E-2</v>
      </c>
      <c r="AP13" s="128">
        <f t="shared" si="22"/>
        <v>1.9397735340973048E-2</v>
      </c>
      <c r="AQ13" s="128">
        <f t="shared" si="23"/>
        <v>3.1828966321748385E-2</v>
      </c>
      <c r="AR13" s="128">
        <f t="shared" si="24"/>
        <v>5.0246866640228836E-2</v>
      </c>
      <c r="AS13" s="128">
        <f t="shared" si="25"/>
        <v>7.2983400041155791E-2</v>
      </c>
      <c r="AT13" s="128">
        <f t="shared" si="26"/>
        <v>9.1754259011688516E-2</v>
      </c>
      <c r="AU13" s="128">
        <f t="shared" si="27"/>
        <v>0.11760064431988683</v>
      </c>
      <c r="AV13" s="128">
        <f t="shared" si="28"/>
        <v>0.13635514999379938</v>
      </c>
      <c r="AW13" s="128">
        <f t="shared" si="29"/>
        <v>0.15514645058510732</v>
      </c>
      <c r="AX13" s="147">
        <f t="shared" si="29"/>
        <v>0.16165233709050322</v>
      </c>
      <c r="AY13" s="128">
        <f t="shared" si="30"/>
        <v>0.16974858169221188</v>
      </c>
      <c r="AZ13" s="128">
        <f t="shared" si="31"/>
        <v>0.18090016721245794</v>
      </c>
      <c r="BA13" s="128">
        <f t="shared" si="32"/>
        <v>0.19383289928958555</v>
      </c>
      <c r="BB13" s="128">
        <f t="shared" si="33"/>
        <v>0.20712812944179385</v>
      </c>
      <c r="BC13" s="128">
        <f t="shared" si="34"/>
        <v>0.22169619118093969</v>
      </c>
      <c r="BD13" s="128">
        <f t="shared" si="35"/>
        <v>0.23605166006402314</v>
      </c>
      <c r="BE13" s="128">
        <f t="shared" si="36"/>
        <v>0.25108851630628087</v>
      </c>
      <c r="BF13" s="128">
        <f t="shared" si="37"/>
        <v>0.26497382791153412</v>
      </c>
      <c r="BG13" s="128">
        <f t="shared" si="38"/>
        <v>0.27818047770704979</v>
      </c>
      <c r="BH13" s="128">
        <f t="shared" si="39"/>
        <v>0.29161198533109295</v>
      </c>
      <c r="BI13" s="128">
        <f t="shared" si="40"/>
        <v>0.30552182688127644</v>
      </c>
      <c r="BJ13" s="128">
        <f t="shared" si="41"/>
        <v>0.32028612817986446</v>
      </c>
      <c r="BK13" s="128">
        <f t="shared" si="42"/>
        <v>0.33370400805672412</v>
      </c>
      <c r="BL13" s="6"/>
      <c r="BM13" t="str">
        <f t="shared" si="10"/>
        <v/>
      </c>
      <c r="BN13" t="str">
        <f t="shared" si="11"/>
        <v>Invermere TSA</v>
      </c>
      <c r="BO13" s="33">
        <f t="shared" si="43"/>
        <v>1.8979200000000001</v>
      </c>
      <c r="BP13" s="129">
        <f t="shared" si="44"/>
        <v>0.16165233709050322</v>
      </c>
      <c r="BQ13" s="33">
        <f t="shared" si="45"/>
        <v>1.9929760000000001</v>
      </c>
      <c r="BR13" s="129">
        <f t="shared" si="12"/>
        <v>0.16974858169221188</v>
      </c>
      <c r="BS13" s="33">
        <f t="shared" si="46"/>
        <v>2.7714240000000001</v>
      </c>
      <c r="BT13" s="129">
        <f t="shared" si="13"/>
        <v>0.23605166006402314</v>
      </c>
      <c r="BU13" s="130">
        <f t="shared" si="47"/>
        <v>3.587056</v>
      </c>
      <c r="BV13" s="131">
        <f t="shared" si="14"/>
        <v>0.30552182688127644</v>
      </c>
      <c r="BW13" s="6"/>
      <c r="BX13" s="6"/>
      <c r="BY13" s="94" t="str">
        <f t="shared" si="15"/>
        <v/>
      </c>
      <c r="BZ13" s="94" t="str">
        <f t="shared" si="2"/>
        <v>Invermere TSA</v>
      </c>
      <c r="CA13" s="128">
        <f t="shared" si="48"/>
        <v>1.2170385395537525E-3</v>
      </c>
      <c r="CB13" s="128">
        <f t="shared" si="49"/>
        <v>2.9255345988112177E-3</v>
      </c>
      <c r="CC13" s="128">
        <f t="shared" si="50"/>
        <v>3.6723078320365717E-3</v>
      </c>
      <c r="CD13" s="128">
        <f t="shared" si="51"/>
        <v>5.0472788188873074E-3</v>
      </c>
      <c r="CE13" s="128">
        <f t="shared" si="52"/>
        <v>7.1821420281957355E-3</v>
      </c>
      <c r="CF13" s="128">
        <f t="shared" si="53"/>
        <v>1.1784888942710384E-2</v>
      </c>
      <c r="CG13" s="128">
        <f t="shared" si="54"/>
        <v>1.8604240460981098E-2</v>
      </c>
      <c r="CH13" s="128">
        <f t="shared" si="55"/>
        <v>2.7022594936070156E-2</v>
      </c>
      <c r="CI13" s="128">
        <f t="shared" si="56"/>
        <v>3.3972631770155311E-2</v>
      </c>
      <c r="CJ13" s="128">
        <f t="shared" si="57"/>
        <v>4.3542429838636432E-2</v>
      </c>
      <c r="CK13" s="128">
        <f t="shared" si="58"/>
        <v>5.0486411754614352E-2</v>
      </c>
      <c r="CL13" s="128">
        <f t="shared" si="59"/>
        <v>5.7444017236333543E-2</v>
      </c>
      <c r="CM13" s="150">
        <f t="shared" si="59"/>
        <v>5.9852865489994245E-2</v>
      </c>
      <c r="CN13" s="128">
        <f t="shared" si="60"/>
        <v>6.2850554529583325E-2</v>
      </c>
      <c r="CO13" s="128">
        <f t="shared" si="61"/>
        <v>6.6979504102207016E-2</v>
      </c>
      <c r="CP13" s="128">
        <f t="shared" si="62"/>
        <v>7.1767935172010133E-2</v>
      </c>
      <c r="CQ13" s="128">
        <f t="shared" si="63"/>
        <v>7.669058359319024E-2</v>
      </c>
      <c r="CR13" s="128">
        <f t="shared" si="64"/>
        <v>8.2084506473716609E-2</v>
      </c>
      <c r="CS13" s="128">
        <f t="shared" si="65"/>
        <v>8.7399715418848958E-2</v>
      </c>
      <c r="CT13" s="128">
        <f t="shared" si="66"/>
        <v>9.2967212618449341E-2</v>
      </c>
      <c r="CU13" s="128">
        <f t="shared" si="67"/>
        <v>9.8108342667998755E-2</v>
      </c>
      <c r="CV13" s="128">
        <f t="shared" si="68"/>
        <v>0.10299819361609801</v>
      </c>
      <c r="CW13" s="128">
        <f t="shared" si="69"/>
        <v>0.10797129968817172</v>
      </c>
      <c r="CX13" s="128">
        <f t="shared" si="70"/>
        <v>0.11312151211488199</v>
      </c>
      <c r="CY13" s="128">
        <f t="shared" si="71"/>
        <v>0.11858809401269514</v>
      </c>
      <c r="CZ13" s="128">
        <f t="shared" si="72"/>
        <v>0.12355615431967949</v>
      </c>
    </row>
    <row r="14" spans="1:104">
      <c r="A14" s="90"/>
      <c r="B14" s="173" t="s">
        <v>124</v>
      </c>
      <c r="C14" s="185">
        <v>208026928</v>
      </c>
      <c r="D14" s="92">
        <v>58842848</v>
      </c>
      <c r="E14" s="90"/>
      <c r="F14" s="173" t="s">
        <v>124</v>
      </c>
      <c r="G14" s="174">
        <v>206976</v>
      </c>
      <c r="H14" s="144">
        <v>323024</v>
      </c>
      <c r="I14" s="144">
        <v>595072</v>
      </c>
      <c r="J14" s="144">
        <v>1067008</v>
      </c>
      <c r="K14" s="144">
        <v>1900688</v>
      </c>
      <c r="L14" s="144">
        <v>4613888</v>
      </c>
      <c r="M14" s="144">
        <v>10821392</v>
      </c>
      <c r="N14" s="144">
        <v>19626416</v>
      </c>
      <c r="O14" s="144">
        <v>26379808</v>
      </c>
      <c r="P14" s="144">
        <v>28381616</v>
      </c>
      <c r="Q14" s="144">
        <v>28774928</v>
      </c>
      <c r="R14" s="144">
        <v>28842960</v>
      </c>
      <c r="S14" s="145">
        <v>28848400</v>
      </c>
      <c r="T14" s="90"/>
      <c r="U14" s="173" t="s">
        <v>124</v>
      </c>
      <c r="V14" s="174">
        <v>28866192</v>
      </c>
      <c r="W14" s="144">
        <v>28890976</v>
      </c>
      <c r="X14" s="144">
        <v>28935760</v>
      </c>
      <c r="Y14" s="144">
        <v>28988736</v>
      </c>
      <c r="Z14" s="144">
        <v>29048096</v>
      </c>
      <c r="AA14" s="144">
        <v>29124688</v>
      </c>
      <c r="AB14" s="144">
        <v>29217344</v>
      </c>
      <c r="AC14" s="144">
        <v>29327072</v>
      </c>
      <c r="AD14" s="144">
        <v>29457664</v>
      </c>
      <c r="AE14" s="144">
        <v>29625760</v>
      </c>
      <c r="AF14" s="144">
        <v>29797040</v>
      </c>
      <c r="AG14" s="144">
        <v>29973408</v>
      </c>
      <c r="AH14" s="145">
        <v>30133744</v>
      </c>
      <c r="AI14" s="100"/>
      <c r="AJ14" t="str">
        <f t="shared" si="6"/>
        <v/>
      </c>
      <c r="AK14" t="str">
        <f t="shared" si="7"/>
        <v>Kamloops TSA</v>
      </c>
      <c r="AL14" s="128">
        <f t="shared" si="18"/>
        <v>3.5174368174701537E-3</v>
      </c>
      <c r="AM14" s="128">
        <f t="shared" si="19"/>
        <v>5.4896051258429912E-3</v>
      </c>
      <c r="AN14" s="128">
        <f t="shared" si="20"/>
        <v>1.0112902760926867E-2</v>
      </c>
      <c r="AO14" s="128">
        <f t="shared" si="21"/>
        <v>1.8133180773303156E-2</v>
      </c>
      <c r="AP14" s="128">
        <f t="shared" si="22"/>
        <v>3.2301087805947121E-2</v>
      </c>
      <c r="AQ14" s="128">
        <f t="shared" si="23"/>
        <v>7.8410344788206035E-2</v>
      </c>
      <c r="AR14" s="128">
        <f t="shared" si="24"/>
        <v>0.18390326722459116</v>
      </c>
      <c r="AS14" s="128">
        <f t="shared" si="25"/>
        <v>0.33353953228096639</v>
      </c>
      <c r="AT14" s="128">
        <f t="shared" si="26"/>
        <v>0.44830950398593894</v>
      </c>
      <c r="AU14" s="128">
        <f t="shared" si="27"/>
        <v>0.48232906741699516</v>
      </c>
      <c r="AV14" s="128">
        <f t="shared" si="28"/>
        <v>0.4890131762487091</v>
      </c>
      <c r="AW14" s="128">
        <f t="shared" si="29"/>
        <v>0.49016934054585531</v>
      </c>
      <c r="AX14" s="147">
        <f t="shared" si="29"/>
        <v>0.49026179018391497</v>
      </c>
      <c r="AY14" s="128">
        <f t="shared" si="30"/>
        <v>0.4905641548825101</v>
      </c>
      <c r="AZ14" s="128">
        <f t="shared" si="31"/>
        <v>0.49098534455708193</v>
      </c>
      <c r="BA14" s="128">
        <f t="shared" si="32"/>
        <v>0.49174642260687312</v>
      </c>
      <c r="BB14" s="128">
        <f t="shared" si="33"/>
        <v>0.49264671893515422</v>
      </c>
      <c r="BC14" s="128">
        <f t="shared" si="34"/>
        <v>0.49365550763280525</v>
      </c>
      <c r="BD14" s="128">
        <f t="shared" si="35"/>
        <v>0.49495714415454534</v>
      </c>
      <c r="BE14" s="128">
        <f t="shared" si="36"/>
        <v>0.4965317790192616</v>
      </c>
      <c r="BF14" s="128">
        <f t="shared" si="37"/>
        <v>0.49839654260106514</v>
      </c>
      <c r="BG14" s="128">
        <f t="shared" si="38"/>
        <v>0.50061587773589744</v>
      </c>
      <c r="BH14" s="128">
        <f t="shared" si="39"/>
        <v>0.50347257155194125</v>
      </c>
      <c r="BI14" s="128">
        <f t="shared" si="40"/>
        <v>0.50638337559731983</v>
      </c>
      <c r="BJ14" s="128">
        <f t="shared" si="41"/>
        <v>0.50938064724535426</v>
      </c>
      <c r="BK14" s="128">
        <f t="shared" si="42"/>
        <v>0.51210546437181281</v>
      </c>
      <c r="BL14" s="6"/>
      <c r="BM14" t="str">
        <f t="shared" si="10"/>
        <v/>
      </c>
      <c r="BN14" t="str">
        <f t="shared" si="11"/>
        <v>Kamloops TSA</v>
      </c>
      <c r="BO14" s="33">
        <f t="shared" si="43"/>
        <v>28.848400000000002</v>
      </c>
      <c r="BP14" s="129">
        <f t="shared" si="44"/>
        <v>0.49026179018391497</v>
      </c>
      <c r="BQ14" s="33">
        <f t="shared" si="45"/>
        <v>28.866192000000002</v>
      </c>
      <c r="BR14" s="129">
        <f t="shared" si="12"/>
        <v>0.4905641548825101</v>
      </c>
      <c r="BS14" s="33">
        <f t="shared" si="46"/>
        <v>29.124687999999999</v>
      </c>
      <c r="BT14" s="129">
        <f t="shared" si="13"/>
        <v>0.49495714415454534</v>
      </c>
      <c r="BU14" s="130">
        <f t="shared" si="47"/>
        <v>29.797039999999999</v>
      </c>
      <c r="BV14" s="131">
        <f t="shared" si="14"/>
        <v>0.50638337559731983</v>
      </c>
      <c r="BW14" s="6"/>
      <c r="BX14" s="6"/>
      <c r="BY14" s="94" t="str">
        <f t="shared" si="15"/>
        <v/>
      </c>
      <c r="BZ14" s="94" t="str">
        <f t="shared" si="2"/>
        <v>Kamloops TSA</v>
      </c>
      <c r="CA14" s="128">
        <f t="shared" si="48"/>
        <v>9.9494811556319275E-4</v>
      </c>
      <c r="CB14" s="128">
        <f t="shared" si="49"/>
        <v>1.5527989722561302E-3</v>
      </c>
      <c r="CC14" s="128">
        <f t="shared" si="50"/>
        <v>2.8605527453638116E-3</v>
      </c>
      <c r="CD14" s="128">
        <f t="shared" si="51"/>
        <v>5.1291821220375853E-3</v>
      </c>
      <c r="CE14" s="128">
        <f t="shared" si="52"/>
        <v>9.136740220477611E-3</v>
      </c>
      <c r="CF14" s="128">
        <f t="shared" si="53"/>
        <v>2.2179282482121736E-2</v>
      </c>
      <c r="CG14" s="128">
        <f t="shared" si="54"/>
        <v>5.2019188592738339E-2</v>
      </c>
      <c r="CH14" s="128">
        <f t="shared" si="55"/>
        <v>9.4345555110057669E-2</v>
      </c>
      <c r="CI14" s="128">
        <f t="shared" si="56"/>
        <v>0.12680958303628845</v>
      </c>
      <c r="CJ14" s="128">
        <f t="shared" si="57"/>
        <v>0.13643241417284208</v>
      </c>
      <c r="CK14" s="128">
        <f t="shared" si="58"/>
        <v>0.13832309247964283</v>
      </c>
      <c r="CL14" s="128">
        <f t="shared" si="59"/>
        <v>0.13865012706431928</v>
      </c>
      <c r="CM14" s="150">
        <f t="shared" si="59"/>
        <v>0.13867627752499426</v>
      </c>
      <c r="CN14" s="128">
        <f t="shared" si="60"/>
        <v>0.13876180491402537</v>
      </c>
      <c r="CO14" s="128">
        <f t="shared" si="61"/>
        <v>0.13888094333633577</v>
      </c>
      <c r="CP14" s="128">
        <f t="shared" si="62"/>
        <v>0.13909622315818651</v>
      </c>
      <c r="CQ14" s="128">
        <f t="shared" si="63"/>
        <v>0.139350882497289</v>
      </c>
      <c r="CR14" s="128">
        <f t="shared" si="64"/>
        <v>0.13963623017112478</v>
      </c>
      <c r="CS14" s="128">
        <f t="shared" si="65"/>
        <v>0.14000441327480451</v>
      </c>
      <c r="CT14" s="128">
        <f t="shared" si="66"/>
        <v>0.14044981715059504</v>
      </c>
      <c r="CU14" s="128">
        <f t="shared" si="67"/>
        <v>0.14097728732503323</v>
      </c>
      <c r="CV14" s="128">
        <f t="shared" si="68"/>
        <v>0.14160505220747191</v>
      </c>
      <c r="CW14" s="128">
        <f t="shared" si="69"/>
        <v>0.14241310144232866</v>
      </c>
      <c r="CX14" s="128">
        <f t="shared" si="70"/>
        <v>0.14323645638799223</v>
      </c>
      <c r="CY14" s="128">
        <f t="shared" si="71"/>
        <v>0.14408426970569888</v>
      </c>
      <c r="CZ14" s="128">
        <f t="shared" si="72"/>
        <v>0.14485501607753395</v>
      </c>
    </row>
    <row r="15" spans="1:104">
      <c r="A15" s="90"/>
      <c r="B15" s="173" t="s">
        <v>125</v>
      </c>
      <c r="C15" s="185">
        <v>58975120</v>
      </c>
      <c r="D15" s="92">
        <v>12981616</v>
      </c>
      <c r="E15" s="90"/>
      <c r="F15" s="173" t="s">
        <v>125</v>
      </c>
      <c r="G15" s="174">
        <v>10240</v>
      </c>
      <c r="H15" s="144">
        <v>24960</v>
      </c>
      <c r="I15" s="144">
        <v>61136</v>
      </c>
      <c r="J15" s="144">
        <v>112320</v>
      </c>
      <c r="K15" s="144">
        <v>189584</v>
      </c>
      <c r="L15" s="144">
        <v>351888</v>
      </c>
      <c r="M15" s="144">
        <v>653008</v>
      </c>
      <c r="N15" s="144">
        <v>1116000</v>
      </c>
      <c r="O15" s="144">
        <v>1402384</v>
      </c>
      <c r="P15" s="144">
        <v>1878016</v>
      </c>
      <c r="Q15" s="144">
        <v>2125216</v>
      </c>
      <c r="R15" s="144">
        <v>2285216</v>
      </c>
      <c r="S15" s="145">
        <v>2332176</v>
      </c>
      <c r="T15" s="90"/>
      <c r="U15" s="173" t="s">
        <v>125</v>
      </c>
      <c r="V15" s="174">
        <v>2400048</v>
      </c>
      <c r="W15" s="144">
        <v>2473440</v>
      </c>
      <c r="X15" s="144">
        <v>2559120</v>
      </c>
      <c r="Y15" s="144">
        <v>2653888</v>
      </c>
      <c r="Z15" s="144">
        <v>2761680</v>
      </c>
      <c r="AA15" s="144">
        <v>2886240</v>
      </c>
      <c r="AB15" s="144">
        <v>3019392</v>
      </c>
      <c r="AC15" s="144">
        <v>3153584</v>
      </c>
      <c r="AD15" s="144">
        <v>3318272</v>
      </c>
      <c r="AE15" s="144">
        <v>3462432</v>
      </c>
      <c r="AF15" s="144">
        <v>3606080</v>
      </c>
      <c r="AG15" s="144">
        <v>3765920</v>
      </c>
      <c r="AH15" s="145">
        <v>3915424</v>
      </c>
      <c r="AI15" s="100"/>
      <c r="AJ15" t="str">
        <f t="shared" si="6"/>
        <v/>
      </c>
      <c r="AK15" t="str">
        <f t="shared" si="7"/>
        <v>Kootenay Lake TSA</v>
      </c>
      <c r="AL15" s="128">
        <f t="shared" si="18"/>
        <v>7.8880780328119393E-4</v>
      </c>
      <c r="AM15" s="128">
        <f t="shared" si="19"/>
        <v>1.9227190204979103E-3</v>
      </c>
      <c r="AN15" s="128">
        <f t="shared" si="20"/>
        <v>4.7094290880272532E-3</v>
      </c>
      <c r="AO15" s="128">
        <f t="shared" si="21"/>
        <v>8.6522355922405963E-3</v>
      </c>
      <c r="AP15" s="128">
        <f t="shared" si="22"/>
        <v>1.4604036970435731E-2</v>
      </c>
      <c r="AQ15" s="128">
        <f t="shared" si="23"/>
        <v>2.7106640652442653E-2</v>
      </c>
      <c r="AR15" s="128">
        <f t="shared" si="24"/>
        <v>5.0302520117680265E-2</v>
      </c>
      <c r="AS15" s="128">
        <f t="shared" si="25"/>
        <v>8.5967725435723868E-2</v>
      </c>
      <c r="AT15" s="128">
        <f t="shared" si="26"/>
        <v>0.10802846117155214</v>
      </c>
      <c r="AU15" s="128">
        <f t="shared" si="27"/>
        <v>0.14466735112177098</v>
      </c>
      <c r="AV15" s="128">
        <f t="shared" si="28"/>
        <v>0.16370966449785604</v>
      </c>
      <c r="AW15" s="128">
        <f t="shared" si="29"/>
        <v>0.17603478642412471</v>
      </c>
      <c r="AX15" s="147">
        <f t="shared" si="29"/>
        <v>0.17965220970948456</v>
      </c>
      <c r="AY15" s="128">
        <f t="shared" si="30"/>
        <v>0.18488052643060771</v>
      </c>
      <c r="AZ15" s="128">
        <f t="shared" si="31"/>
        <v>0.19053405985818714</v>
      </c>
      <c r="BA15" s="128">
        <f t="shared" si="32"/>
        <v>0.19713416264970401</v>
      </c>
      <c r="BB15" s="128">
        <f t="shared" si="33"/>
        <v>0.20443433236663294</v>
      </c>
      <c r="BC15" s="128">
        <f t="shared" si="34"/>
        <v>0.21273776700836014</v>
      </c>
      <c r="BD15" s="128">
        <f t="shared" si="35"/>
        <v>0.22233287442796029</v>
      </c>
      <c r="BE15" s="128">
        <f t="shared" si="36"/>
        <v>0.23258984089500107</v>
      </c>
      <c r="BF15" s="128">
        <f t="shared" si="37"/>
        <v>0.24292692065456256</v>
      </c>
      <c r="BG15" s="128">
        <f t="shared" si="38"/>
        <v>0.25561316865327088</v>
      </c>
      <c r="BH15" s="128">
        <f t="shared" si="39"/>
        <v>0.26671810350883896</v>
      </c>
      <c r="BI15" s="128">
        <f t="shared" si="40"/>
        <v>0.27778359797424296</v>
      </c>
      <c r="BJ15" s="128">
        <f t="shared" si="41"/>
        <v>0.29009639477858534</v>
      </c>
      <c r="BK15" s="128">
        <f t="shared" si="42"/>
        <v>0.30161298870649078</v>
      </c>
      <c r="BL15" s="6"/>
      <c r="BM15" t="str">
        <f t="shared" si="10"/>
        <v/>
      </c>
      <c r="BN15" t="str">
        <f t="shared" si="11"/>
        <v>Kootenay Lake TSA</v>
      </c>
      <c r="BO15" s="33">
        <f t="shared" si="43"/>
        <v>2.332176</v>
      </c>
      <c r="BP15" s="129">
        <f t="shared" si="44"/>
        <v>0.17965220970948456</v>
      </c>
      <c r="BQ15" s="33">
        <f t="shared" si="45"/>
        <v>2.400048</v>
      </c>
      <c r="BR15" s="129">
        <f t="shared" si="12"/>
        <v>0.18488052643060771</v>
      </c>
      <c r="BS15" s="33">
        <f t="shared" si="46"/>
        <v>2.8862399999999999</v>
      </c>
      <c r="BT15" s="129">
        <f t="shared" si="13"/>
        <v>0.22233287442796029</v>
      </c>
      <c r="BU15" s="130">
        <f t="shared" si="47"/>
        <v>3.60608</v>
      </c>
      <c r="BV15" s="131">
        <f t="shared" si="14"/>
        <v>0.27778359797424296</v>
      </c>
      <c r="BW15" s="6"/>
      <c r="BX15" s="6"/>
      <c r="BY15" s="94" t="str">
        <f t="shared" si="15"/>
        <v/>
      </c>
      <c r="BZ15" s="94" t="str">
        <f t="shared" si="2"/>
        <v>Kootenay Lake TSA</v>
      </c>
      <c r="CA15" s="128">
        <f t="shared" si="48"/>
        <v>1.7363254199397984E-4</v>
      </c>
      <c r="CB15" s="128">
        <f t="shared" si="49"/>
        <v>4.2322932111032584E-4</v>
      </c>
      <c r="CC15" s="128">
        <f t="shared" si="50"/>
        <v>1.0366405358734328E-3</v>
      </c>
      <c r="CD15" s="128">
        <f t="shared" si="51"/>
        <v>1.9045319449964664E-3</v>
      </c>
      <c r="CE15" s="128">
        <f t="shared" si="52"/>
        <v>3.2146437345104174E-3</v>
      </c>
      <c r="CF15" s="128">
        <f t="shared" si="53"/>
        <v>5.966719525114998E-3</v>
      </c>
      <c r="CG15" s="128">
        <f t="shared" si="54"/>
        <v>1.1072601463125466E-2</v>
      </c>
      <c r="CH15" s="128">
        <f t="shared" si="55"/>
        <v>1.8923234068875146E-2</v>
      </c>
      <c r="CI15" s="128">
        <f t="shared" si="56"/>
        <v>2.3779247926922403E-2</v>
      </c>
      <c r="CJ15" s="128">
        <f t="shared" si="57"/>
        <v>3.1844208201695902E-2</v>
      </c>
      <c r="CK15" s="128">
        <f t="shared" si="58"/>
        <v>3.6035806285769321E-2</v>
      </c>
      <c r="CL15" s="128">
        <f t="shared" si="59"/>
        <v>3.8748814754425258E-2</v>
      </c>
      <c r="CM15" s="150">
        <f t="shared" si="59"/>
        <v>3.954508273997577E-2</v>
      </c>
      <c r="CN15" s="128">
        <f t="shared" si="60"/>
        <v>4.0695940932379618E-2</v>
      </c>
      <c r="CO15" s="128">
        <f t="shared" si="61"/>
        <v>4.1940397916952095E-2</v>
      </c>
      <c r="CP15" s="128">
        <f t="shared" si="62"/>
        <v>4.339321395191735E-2</v>
      </c>
      <c r="CQ15" s="128">
        <f t="shared" si="63"/>
        <v>4.5000128867902264E-2</v>
      </c>
      <c r="CR15" s="128">
        <f t="shared" si="64"/>
        <v>4.6827882673235767E-2</v>
      </c>
      <c r="CS15" s="128">
        <f t="shared" si="65"/>
        <v>4.8939959766084409E-2</v>
      </c>
      <c r="CT15" s="128">
        <f t="shared" si="66"/>
        <v>5.1197725413699879E-2</v>
      </c>
      <c r="CU15" s="128">
        <f t="shared" si="67"/>
        <v>5.3473125616361611E-2</v>
      </c>
      <c r="CV15" s="128">
        <f t="shared" si="68"/>
        <v>5.6265625233149166E-2</v>
      </c>
      <c r="CW15" s="128">
        <f t="shared" si="69"/>
        <v>5.871004586340816E-2</v>
      </c>
      <c r="CX15" s="128">
        <f t="shared" si="70"/>
        <v>6.1145784866567458E-2</v>
      </c>
      <c r="CY15" s="128">
        <f t="shared" si="71"/>
        <v>6.3856080326754744E-2</v>
      </c>
      <c r="CZ15" s="128">
        <f t="shared" si="72"/>
        <v>6.6391115439866852E-2</v>
      </c>
    </row>
    <row r="16" spans="1:104">
      <c r="A16" s="90"/>
      <c r="B16" s="173" t="s">
        <v>126</v>
      </c>
      <c r="C16" s="185">
        <v>110554240</v>
      </c>
      <c r="D16" s="92">
        <v>71046736</v>
      </c>
      <c r="E16" s="90"/>
      <c r="F16" s="173" t="s">
        <v>126</v>
      </c>
      <c r="G16" s="174">
        <v>83440</v>
      </c>
      <c r="H16" s="144">
        <v>475168</v>
      </c>
      <c r="I16" s="144">
        <v>2967136</v>
      </c>
      <c r="J16" s="144">
        <v>8834576</v>
      </c>
      <c r="K16" s="144">
        <v>14947744</v>
      </c>
      <c r="L16" s="144">
        <v>19274880</v>
      </c>
      <c r="M16" s="144">
        <v>34266384</v>
      </c>
      <c r="N16" s="144">
        <v>44022448</v>
      </c>
      <c r="O16" s="144">
        <v>50450432</v>
      </c>
      <c r="P16" s="144">
        <v>53178032</v>
      </c>
      <c r="Q16" s="144">
        <v>53815040</v>
      </c>
      <c r="R16" s="144">
        <v>53938832</v>
      </c>
      <c r="S16" s="145">
        <v>53979984</v>
      </c>
      <c r="T16" s="90"/>
      <c r="U16" s="173" t="s">
        <v>126</v>
      </c>
      <c r="V16" s="174">
        <v>54005984</v>
      </c>
      <c r="W16" s="144">
        <v>54029136</v>
      </c>
      <c r="X16" s="144">
        <v>54054160</v>
      </c>
      <c r="Y16" s="144">
        <v>54077600</v>
      </c>
      <c r="Z16" s="144">
        <v>54093984</v>
      </c>
      <c r="AA16" s="144">
        <v>54110704</v>
      </c>
      <c r="AB16" s="144">
        <v>54120864</v>
      </c>
      <c r="AC16" s="144">
        <v>54128976</v>
      </c>
      <c r="AD16" s="144">
        <v>54135104</v>
      </c>
      <c r="AE16" s="144">
        <v>54140096</v>
      </c>
      <c r="AF16" s="144">
        <v>54146464</v>
      </c>
      <c r="AG16" s="144">
        <v>54151296</v>
      </c>
      <c r="AH16" s="145">
        <v>54154928</v>
      </c>
      <c r="AI16" s="100"/>
      <c r="AJ16" t="str">
        <f t="shared" si="6"/>
        <v/>
      </c>
      <c r="AK16" t="str">
        <f t="shared" si="7"/>
        <v>Lakes TSA</v>
      </c>
      <c r="AL16" s="128">
        <f t="shared" si="18"/>
        <v>1.1744381895320286E-3</v>
      </c>
      <c r="AM16" s="128">
        <f t="shared" si="19"/>
        <v>6.6881045738681087E-3</v>
      </c>
      <c r="AN16" s="128">
        <f t="shared" si="20"/>
        <v>4.17631571420818E-2</v>
      </c>
      <c r="AO16" s="128">
        <f t="shared" si="21"/>
        <v>0.1243487948552626</v>
      </c>
      <c r="AP16" s="128">
        <f t="shared" si="22"/>
        <v>0.21039311362593771</v>
      </c>
      <c r="AQ16" s="128">
        <f t="shared" si="23"/>
        <v>0.27129859983997012</v>
      </c>
      <c r="AR16" s="128">
        <f t="shared" si="24"/>
        <v>0.48230764605428178</v>
      </c>
      <c r="AS16" s="128">
        <f t="shared" si="25"/>
        <v>0.61962660747708387</v>
      </c>
      <c r="AT16" s="128">
        <f t="shared" si="26"/>
        <v>0.71010203762210833</v>
      </c>
      <c r="AU16" s="128">
        <f t="shared" si="27"/>
        <v>0.74849366760494107</v>
      </c>
      <c r="AV16" s="128">
        <f t="shared" si="28"/>
        <v>0.75745970933837126</v>
      </c>
      <c r="AW16" s="128">
        <f t="shared" si="29"/>
        <v>0.75920211169166163</v>
      </c>
      <c r="AX16" s="147">
        <f t="shared" si="29"/>
        <v>0.75978133604899178</v>
      </c>
      <c r="AY16" s="128">
        <f t="shared" si="30"/>
        <v>0.76014729234007317</v>
      </c>
      <c r="AZ16" s="128">
        <f t="shared" si="31"/>
        <v>0.76047316234203921</v>
      </c>
      <c r="BA16" s="128">
        <f t="shared" si="32"/>
        <v>0.76082538119696308</v>
      </c>
      <c r="BB16" s="128">
        <f t="shared" si="33"/>
        <v>0.76115530486861493</v>
      </c>
      <c r="BC16" s="128">
        <f t="shared" si="34"/>
        <v>0.76138591363296404</v>
      </c>
      <c r="BD16" s="128">
        <f t="shared" si="35"/>
        <v>0.76162125167861339</v>
      </c>
      <c r="BE16" s="128">
        <f t="shared" si="36"/>
        <v>0.7617642561369744</v>
      </c>
      <c r="BF16" s="128">
        <f t="shared" si="37"/>
        <v>0.76187843449979176</v>
      </c>
      <c r="BG16" s="128">
        <f t="shared" si="38"/>
        <v>0.76196468758255131</v>
      </c>
      <c r="BH16" s="128">
        <f t="shared" si="39"/>
        <v>0.76203495119043896</v>
      </c>
      <c r="BI16" s="128">
        <f t="shared" si="40"/>
        <v>0.7621245823312699</v>
      </c>
      <c r="BJ16" s="128">
        <f t="shared" si="41"/>
        <v>0.76219259390044325</v>
      </c>
      <c r="BK16" s="128">
        <f t="shared" si="42"/>
        <v>0.76224371517925893</v>
      </c>
      <c r="BL16" s="6"/>
      <c r="BM16" t="str">
        <f t="shared" si="10"/>
        <v/>
      </c>
      <c r="BN16" t="str">
        <f t="shared" si="11"/>
        <v>Lakes TSA</v>
      </c>
      <c r="BO16" s="33">
        <f t="shared" si="43"/>
        <v>53.979984000000002</v>
      </c>
      <c r="BP16" s="129">
        <f t="shared" si="44"/>
        <v>0.75978133604899178</v>
      </c>
      <c r="BQ16" s="33">
        <f t="shared" si="45"/>
        <v>54.005983999999998</v>
      </c>
      <c r="BR16" s="129">
        <f t="shared" si="12"/>
        <v>0.76014729234007317</v>
      </c>
      <c r="BS16" s="33">
        <f t="shared" si="46"/>
        <v>54.110703999999998</v>
      </c>
      <c r="BT16" s="129">
        <f t="shared" si="13"/>
        <v>0.76162125167861339</v>
      </c>
      <c r="BU16" s="130">
        <f t="shared" si="47"/>
        <v>54.146464000000002</v>
      </c>
      <c r="BV16" s="131">
        <f t="shared" si="14"/>
        <v>0.7621245823312699</v>
      </c>
      <c r="BW16" s="6"/>
      <c r="BX16" s="6"/>
      <c r="BY16" s="94" t="str">
        <f t="shared" si="15"/>
        <v/>
      </c>
      <c r="BZ16" s="94" t="str">
        <f t="shared" si="2"/>
        <v>Lakes TSA</v>
      </c>
      <c r="CA16" s="128">
        <f t="shared" si="48"/>
        <v>7.5474264939996878E-4</v>
      </c>
      <c r="CB16" s="128">
        <f t="shared" si="49"/>
        <v>4.2980531547229667E-3</v>
      </c>
      <c r="CC16" s="128">
        <f t="shared" si="50"/>
        <v>2.6838735447867038E-2</v>
      </c>
      <c r="CD16" s="128">
        <f t="shared" si="51"/>
        <v>7.991168859737989E-2</v>
      </c>
      <c r="CE16" s="128">
        <f t="shared" si="52"/>
        <v>0.1352073335224411</v>
      </c>
      <c r="CF16" s="128">
        <f t="shared" si="53"/>
        <v>0.17434772289149653</v>
      </c>
      <c r="CG16" s="128">
        <f t="shared" si="54"/>
        <v>0.30995088021951939</v>
      </c>
      <c r="CH16" s="128">
        <f t="shared" si="55"/>
        <v>0.39819773533787578</v>
      </c>
      <c r="CI16" s="128">
        <f t="shared" si="56"/>
        <v>0.45634099605768175</v>
      </c>
      <c r="CJ16" s="128">
        <f t="shared" si="57"/>
        <v>0.48101304843667686</v>
      </c>
      <c r="CK16" s="128">
        <f t="shared" si="58"/>
        <v>0.48677499840802124</v>
      </c>
      <c r="CL16" s="128">
        <f t="shared" si="59"/>
        <v>0.48789473836552988</v>
      </c>
      <c r="CM16" s="150">
        <f t="shared" si="59"/>
        <v>0.48826697194065105</v>
      </c>
      <c r="CN16" s="128">
        <f t="shared" si="60"/>
        <v>0.48850215061855612</v>
      </c>
      <c r="CO16" s="128">
        <f t="shared" si="61"/>
        <v>0.48871156818589678</v>
      </c>
      <c r="CP16" s="128">
        <f t="shared" si="62"/>
        <v>0.4889379186180467</v>
      </c>
      <c r="CQ16" s="128">
        <f t="shared" si="63"/>
        <v>0.48914994124151184</v>
      </c>
      <c r="CR16" s="128">
        <f t="shared" si="64"/>
        <v>0.48929813998992711</v>
      </c>
      <c r="CS16" s="128">
        <f t="shared" si="65"/>
        <v>0.4894493779704876</v>
      </c>
      <c r="CT16" s="128">
        <f t="shared" si="66"/>
        <v>0.48954127856154589</v>
      </c>
      <c r="CU16" s="128">
        <f t="shared" si="67"/>
        <v>0.48961465430905227</v>
      </c>
      <c r="CV16" s="128">
        <f t="shared" si="68"/>
        <v>0.48967008411436774</v>
      </c>
      <c r="CW16" s="128">
        <f t="shared" si="69"/>
        <v>0.4897152384205255</v>
      </c>
      <c r="CX16" s="128">
        <f t="shared" si="70"/>
        <v>0.48977283910594471</v>
      </c>
      <c r="CY16" s="128">
        <f t="shared" si="71"/>
        <v>0.48981654615870002</v>
      </c>
      <c r="CZ16" s="128">
        <f t="shared" si="72"/>
        <v>0.48984939881093659</v>
      </c>
    </row>
    <row r="17" spans="1:104">
      <c r="A17" s="90"/>
      <c r="B17" s="173" t="s">
        <v>127</v>
      </c>
      <c r="C17" s="185">
        <v>49789440</v>
      </c>
      <c r="D17" s="92">
        <v>19483744</v>
      </c>
      <c r="E17" s="90"/>
      <c r="F17" s="173" t="s">
        <v>127</v>
      </c>
      <c r="G17" s="174">
        <v>16496</v>
      </c>
      <c r="H17" s="144">
        <v>31248</v>
      </c>
      <c r="I17" s="144">
        <v>61072</v>
      </c>
      <c r="J17" s="144">
        <v>106656</v>
      </c>
      <c r="K17" s="144">
        <v>159456</v>
      </c>
      <c r="L17" s="144">
        <v>264304</v>
      </c>
      <c r="M17" s="144">
        <v>662784</v>
      </c>
      <c r="N17" s="144">
        <v>1537424</v>
      </c>
      <c r="O17" s="144">
        <v>2788704</v>
      </c>
      <c r="P17" s="144">
        <v>3860672</v>
      </c>
      <c r="Q17" s="144">
        <v>4624000</v>
      </c>
      <c r="R17" s="144">
        <v>4922608</v>
      </c>
      <c r="S17" s="145">
        <v>5027904</v>
      </c>
      <c r="T17" s="90"/>
      <c r="U17" s="173" t="s">
        <v>127</v>
      </c>
      <c r="V17" s="174">
        <v>5116272</v>
      </c>
      <c r="W17" s="144">
        <v>5201248</v>
      </c>
      <c r="X17" s="144">
        <v>5290720</v>
      </c>
      <c r="Y17" s="144">
        <v>5401120</v>
      </c>
      <c r="Z17" s="144">
        <v>5504688</v>
      </c>
      <c r="AA17" s="144">
        <v>5620624</v>
      </c>
      <c r="AB17" s="144">
        <v>5730944</v>
      </c>
      <c r="AC17" s="144">
        <v>5847040</v>
      </c>
      <c r="AD17" s="144">
        <v>5976800</v>
      </c>
      <c r="AE17" s="144">
        <v>6093264</v>
      </c>
      <c r="AF17" s="144">
        <v>6193584</v>
      </c>
      <c r="AG17" s="144">
        <v>6280576</v>
      </c>
      <c r="AH17" s="145">
        <v>6359824</v>
      </c>
      <c r="AI17" s="100"/>
      <c r="AJ17" t="str">
        <f t="shared" si="6"/>
        <v/>
      </c>
      <c r="AK17" t="str">
        <f t="shared" si="7"/>
        <v>Lillooet TSA</v>
      </c>
      <c r="AL17" s="128">
        <f t="shared" si="18"/>
        <v>8.4665452389438085E-4</v>
      </c>
      <c r="AM17" s="128">
        <f t="shared" si="19"/>
        <v>1.6037985307136042E-3</v>
      </c>
      <c r="AN17" s="128">
        <f t="shared" si="20"/>
        <v>3.1345104924392353E-3</v>
      </c>
      <c r="AO17" s="128">
        <f t="shared" si="21"/>
        <v>5.4741018974587222E-3</v>
      </c>
      <c r="AP17" s="128">
        <f t="shared" si="22"/>
        <v>8.1840533318442293E-3</v>
      </c>
      <c r="AQ17" s="128">
        <f t="shared" si="23"/>
        <v>1.3565359922610357E-2</v>
      </c>
      <c r="AR17" s="128">
        <f t="shared" si="24"/>
        <v>3.4017281278177339E-2</v>
      </c>
      <c r="AS17" s="128">
        <f t="shared" si="25"/>
        <v>7.8908037387475427E-2</v>
      </c>
      <c r="AT17" s="128">
        <f t="shared" si="26"/>
        <v>0.14312978039539012</v>
      </c>
      <c r="AU17" s="128">
        <f t="shared" si="27"/>
        <v>0.19814836409265077</v>
      </c>
      <c r="AV17" s="128">
        <f t="shared" si="28"/>
        <v>0.23732604985982161</v>
      </c>
      <c r="AW17" s="128">
        <f t="shared" si="29"/>
        <v>0.2526520570173782</v>
      </c>
      <c r="AX17" s="147">
        <f t="shared" si="29"/>
        <v>0.25805635713546637</v>
      </c>
      <c r="AY17" s="128">
        <f t="shared" si="30"/>
        <v>0.26259183039974249</v>
      </c>
      <c r="AZ17" s="128">
        <f t="shared" si="31"/>
        <v>0.26695320981429443</v>
      </c>
      <c r="BA17" s="128">
        <f t="shared" si="32"/>
        <v>0.27154534569947131</v>
      </c>
      <c r="BB17" s="128">
        <f t="shared" si="33"/>
        <v>0.27721160778955012</v>
      </c>
      <c r="BC17" s="128">
        <f t="shared" si="34"/>
        <v>0.28252721858796748</v>
      </c>
      <c r="BD17" s="128">
        <f t="shared" si="35"/>
        <v>0.28847761497995456</v>
      </c>
      <c r="BE17" s="128">
        <f t="shared" si="36"/>
        <v>0.29413977108301154</v>
      </c>
      <c r="BF17" s="128">
        <f t="shared" si="37"/>
        <v>0.30009837944904222</v>
      </c>
      <c r="BG17" s="128">
        <f t="shared" si="38"/>
        <v>0.30675829039839569</v>
      </c>
      <c r="BH17" s="128">
        <f t="shared" si="39"/>
        <v>0.31273578630472665</v>
      </c>
      <c r="BI17" s="128">
        <f t="shared" si="40"/>
        <v>0.31788469403005909</v>
      </c>
      <c r="BJ17" s="128">
        <f t="shared" si="41"/>
        <v>0.3223495443175603</v>
      </c>
      <c r="BK17" s="128">
        <f t="shared" si="42"/>
        <v>0.32641693506135167</v>
      </c>
      <c r="BL17" s="6"/>
      <c r="BM17" t="str">
        <f t="shared" si="10"/>
        <v/>
      </c>
      <c r="BN17" t="str">
        <f t="shared" si="11"/>
        <v>Lillooet TSA</v>
      </c>
      <c r="BO17" s="33">
        <f t="shared" si="43"/>
        <v>5.0279040000000004</v>
      </c>
      <c r="BP17" s="129">
        <f t="shared" si="44"/>
        <v>0.25805635713546637</v>
      </c>
      <c r="BQ17" s="33">
        <f t="shared" si="45"/>
        <v>5.1162720000000004</v>
      </c>
      <c r="BR17" s="129">
        <f t="shared" si="12"/>
        <v>0.26259183039974249</v>
      </c>
      <c r="BS17" s="33">
        <f t="shared" si="46"/>
        <v>5.6206240000000003</v>
      </c>
      <c r="BT17" s="129">
        <f t="shared" si="13"/>
        <v>0.28847761497995456</v>
      </c>
      <c r="BU17" s="130">
        <f t="shared" si="47"/>
        <v>6.1935840000000004</v>
      </c>
      <c r="BV17" s="131">
        <f t="shared" si="14"/>
        <v>0.31788469403005909</v>
      </c>
      <c r="BW17" s="6"/>
      <c r="BX17" s="6"/>
      <c r="BY17" s="94" t="str">
        <f t="shared" si="15"/>
        <v/>
      </c>
      <c r="BZ17" s="94" t="str">
        <f t="shared" si="2"/>
        <v>Lillooet TSA</v>
      </c>
      <c r="CA17" s="128">
        <f t="shared" si="48"/>
        <v>3.3131523471643785E-4</v>
      </c>
      <c r="CB17" s="128">
        <f t="shared" si="49"/>
        <v>6.2760296159185562E-4</v>
      </c>
      <c r="CC17" s="128">
        <f t="shared" si="50"/>
        <v>1.226605481001594E-3</v>
      </c>
      <c r="CD17" s="128">
        <f t="shared" si="51"/>
        <v>2.1421409841122937E-3</v>
      </c>
      <c r="CE17" s="128">
        <f t="shared" si="52"/>
        <v>3.2026068178312508E-3</v>
      </c>
      <c r="CF17" s="128">
        <f t="shared" si="53"/>
        <v>5.3084348809707442E-3</v>
      </c>
      <c r="CG17" s="128">
        <f t="shared" si="54"/>
        <v>1.331173839271942E-2</v>
      </c>
      <c r="CH17" s="128">
        <f t="shared" si="55"/>
        <v>3.0878515604915419E-2</v>
      </c>
      <c r="CI17" s="128">
        <f t="shared" si="56"/>
        <v>5.6009949097639983E-2</v>
      </c>
      <c r="CJ17" s="128">
        <f t="shared" si="57"/>
        <v>7.7539976348398376E-2</v>
      </c>
      <c r="CK17" s="128">
        <f t="shared" si="58"/>
        <v>9.287109877114505E-2</v>
      </c>
      <c r="CL17" s="128">
        <f t="shared" si="59"/>
        <v>9.8868515090750161E-2</v>
      </c>
      <c r="CM17" s="150">
        <f t="shared" si="59"/>
        <v>0.10098334104581212</v>
      </c>
      <c r="CN17" s="128">
        <f t="shared" si="60"/>
        <v>0.10275817522751812</v>
      </c>
      <c r="CO17" s="128">
        <f t="shared" si="61"/>
        <v>0.10446488251323975</v>
      </c>
      <c r="CP17" s="128">
        <f t="shared" si="62"/>
        <v>0.10626189007146897</v>
      </c>
      <c r="CQ17" s="128">
        <f t="shared" si="63"/>
        <v>0.10847922772379043</v>
      </c>
      <c r="CR17" s="128">
        <f t="shared" si="64"/>
        <v>0.1105593475242943</v>
      </c>
      <c r="CS17" s="128">
        <f t="shared" si="65"/>
        <v>0.11288787341251479</v>
      </c>
      <c r="CT17" s="128">
        <f t="shared" si="66"/>
        <v>0.11510360429842151</v>
      </c>
      <c r="CU17" s="128">
        <f t="shared" si="67"/>
        <v>0.11743534371947144</v>
      </c>
      <c r="CV17" s="128">
        <f t="shared" si="68"/>
        <v>0.12004151884415651</v>
      </c>
      <c r="CW17" s="128">
        <f t="shared" si="69"/>
        <v>0.12238064939071418</v>
      </c>
      <c r="CX17" s="128">
        <f t="shared" si="70"/>
        <v>0.12439553447478019</v>
      </c>
      <c r="CY17" s="128">
        <f t="shared" si="71"/>
        <v>0.1261427322741529</v>
      </c>
      <c r="CZ17" s="128">
        <f t="shared" si="72"/>
        <v>0.12773439508458018</v>
      </c>
    </row>
    <row r="18" spans="1:104">
      <c r="A18" s="90"/>
      <c r="B18" s="173" t="s">
        <v>128</v>
      </c>
      <c r="C18" s="185">
        <v>287531712</v>
      </c>
      <c r="D18" s="92">
        <v>116827456</v>
      </c>
      <c r="E18" s="90"/>
      <c r="F18" s="173" t="s">
        <v>128</v>
      </c>
      <c r="G18" s="174">
        <v>75632</v>
      </c>
      <c r="H18" s="144">
        <v>220416</v>
      </c>
      <c r="I18" s="144">
        <v>252112</v>
      </c>
      <c r="J18" s="144">
        <v>321200</v>
      </c>
      <c r="K18" s="144">
        <v>539360</v>
      </c>
      <c r="L18" s="144">
        <v>678880</v>
      </c>
      <c r="M18" s="144">
        <v>1290672</v>
      </c>
      <c r="N18" s="144">
        <v>3379872</v>
      </c>
      <c r="O18" s="144">
        <v>9815728</v>
      </c>
      <c r="P18" s="144">
        <v>18948704</v>
      </c>
      <c r="Q18" s="144">
        <v>40152080</v>
      </c>
      <c r="R18" s="144">
        <v>58083168</v>
      </c>
      <c r="S18" s="145">
        <v>64885776</v>
      </c>
      <c r="T18" s="90"/>
      <c r="U18" s="173" t="s">
        <v>128</v>
      </c>
      <c r="V18" s="174">
        <v>70368976</v>
      </c>
      <c r="W18" s="144">
        <v>73873184</v>
      </c>
      <c r="X18" s="144">
        <v>75905936</v>
      </c>
      <c r="Y18" s="144">
        <v>77109120</v>
      </c>
      <c r="Z18" s="144">
        <v>77749552</v>
      </c>
      <c r="AA18" s="144">
        <v>78129024</v>
      </c>
      <c r="AB18" s="144">
        <v>78400640</v>
      </c>
      <c r="AC18" s="144">
        <v>78572544</v>
      </c>
      <c r="AD18" s="144">
        <v>78696000</v>
      </c>
      <c r="AE18" s="144">
        <v>78792208</v>
      </c>
      <c r="AF18" s="144">
        <v>78860608</v>
      </c>
      <c r="AG18" s="144">
        <v>78925584</v>
      </c>
      <c r="AH18" s="145">
        <v>78990144</v>
      </c>
      <c r="AI18" s="100"/>
      <c r="AJ18" t="str">
        <f t="shared" si="6"/>
        <v/>
      </c>
      <c r="AK18" t="str">
        <f t="shared" si="7"/>
        <v>Mackenzie TSA</v>
      </c>
      <c r="AL18" s="128">
        <f t="shared" si="18"/>
        <v>6.4738206744825461E-4</v>
      </c>
      <c r="AM18" s="128">
        <f t="shared" si="19"/>
        <v>1.8866797886962462E-3</v>
      </c>
      <c r="AN18" s="128">
        <f t="shared" si="20"/>
        <v>2.1579858761967734E-3</v>
      </c>
      <c r="AO18" s="128">
        <f t="shared" si="21"/>
        <v>2.7493537135654137E-3</v>
      </c>
      <c r="AP18" s="128">
        <f t="shared" si="22"/>
        <v>4.6167229730655094E-3</v>
      </c>
      <c r="AQ18" s="128">
        <f t="shared" si="23"/>
        <v>5.810962792855816E-3</v>
      </c>
      <c r="AR18" s="128">
        <f t="shared" si="24"/>
        <v>1.1047677011814756E-2</v>
      </c>
      <c r="AS18" s="128">
        <f t="shared" si="25"/>
        <v>2.8930459634420182E-2</v>
      </c>
      <c r="AT18" s="128">
        <f t="shared" si="26"/>
        <v>8.4019016899589086E-2</v>
      </c>
      <c r="AU18" s="128">
        <f t="shared" si="27"/>
        <v>0.16219392811224101</v>
      </c>
      <c r="AV18" s="128">
        <f t="shared" si="28"/>
        <v>0.34368701822968739</v>
      </c>
      <c r="AW18" s="128">
        <f t="shared" si="29"/>
        <v>0.49717052813338675</v>
      </c>
      <c r="AX18" s="147">
        <f t="shared" si="29"/>
        <v>0.55539834745695393</v>
      </c>
      <c r="AY18" s="128">
        <f t="shared" si="30"/>
        <v>0.60233252019114414</v>
      </c>
      <c r="AZ18" s="128">
        <f t="shared" si="31"/>
        <v>0.63232725019707692</v>
      </c>
      <c r="BA18" s="128">
        <f t="shared" si="32"/>
        <v>0.64972685872745528</v>
      </c>
      <c r="BB18" s="128">
        <f t="shared" si="33"/>
        <v>0.66002567067796114</v>
      </c>
      <c r="BC18" s="128">
        <f t="shared" si="34"/>
        <v>0.66550753274983576</v>
      </c>
      <c r="BD18" s="128">
        <f t="shared" si="35"/>
        <v>0.6687556733239145</v>
      </c>
      <c r="BE18" s="128">
        <f t="shared" si="36"/>
        <v>0.671080606257488</v>
      </c>
      <c r="BF18" s="128">
        <f t="shared" si="37"/>
        <v>0.6725520411914131</v>
      </c>
      <c r="BG18" s="128">
        <f t="shared" si="38"/>
        <v>0.67360877908699823</v>
      </c>
      <c r="BH18" s="128">
        <f t="shared" si="39"/>
        <v>0.67443228413704392</v>
      </c>
      <c r="BI18" s="128">
        <f t="shared" si="40"/>
        <v>0.67501776294777827</v>
      </c>
      <c r="BJ18" s="128">
        <f t="shared" si="41"/>
        <v>0.67557393357944895</v>
      </c>
      <c r="BK18" s="128">
        <f t="shared" si="42"/>
        <v>0.67612654340431755</v>
      </c>
      <c r="BL18" s="6"/>
      <c r="BM18" t="str">
        <f t="shared" si="10"/>
        <v/>
      </c>
      <c r="BN18" t="str">
        <f t="shared" si="11"/>
        <v>Mackenzie TSA</v>
      </c>
      <c r="BO18" s="33">
        <f t="shared" si="43"/>
        <v>64.885776000000007</v>
      </c>
      <c r="BP18" s="129">
        <f t="shared" si="44"/>
        <v>0.55539834745695393</v>
      </c>
      <c r="BQ18" s="33">
        <f t="shared" si="45"/>
        <v>70.368976000000004</v>
      </c>
      <c r="BR18" s="129">
        <f t="shared" si="12"/>
        <v>0.60233252019114414</v>
      </c>
      <c r="BS18" s="33">
        <f t="shared" si="46"/>
        <v>78.129024000000001</v>
      </c>
      <c r="BT18" s="129">
        <f t="shared" si="13"/>
        <v>0.6687556733239145</v>
      </c>
      <c r="BU18" s="130">
        <f t="shared" si="47"/>
        <v>78.860607999999999</v>
      </c>
      <c r="BV18" s="131">
        <f t="shared" si="14"/>
        <v>0.67501776294777827</v>
      </c>
      <c r="BW18" s="6"/>
      <c r="BX18" s="6"/>
      <c r="BY18" s="94" t="str">
        <f t="shared" si="15"/>
        <v/>
      </c>
      <c r="BZ18" s="94" t="str">
        <f t="shared" si="2"/>
        <v>Mackenzie TSA</v>
      </c>
      <c r="CA18" s="128">
        <f t="shared" si="48"/>
        <v>2.6303881221978047E-4</v>
      </c>
      <c r="CB18" s="128">
        <f t="shared" si="49"/>
        <v>7.6657979207524771E-4</v>
      </c>
      <c r="CC18" s="128">
        <f t="shared" si="50"/>
        <v>8.7681458941127159E-4</v>
      </c>
      <c r="CD18" s="128">
        <f t="shared" si="51"/>
        <v>1.117094172902918E-3</v>
      </c>
      <c r="CE18" s="128">
        <f t="shared" si="52"/>
        <v>1.8758278739007405E-3</v>
      </c>
      <c r="CF18" s="128">
        <f t="shared" si="53"/>
        <v>2.3610613079088822E-3</v>
      </c>
      <c r="CG18" s="128">
        <f t="shared" si="54"/>
        <v>4.4887987868273815E-3</v>
      </c>
      <c r="CH18" s="128">
        <f t="shared" si="55"/>
        <v>1.1754779938847233E-2</v>
      </c>
      <c r="CI18" s="128">
        <f t="shared" si="56"/>
        <v>3.4137897109589081E-2</v>
      </c>
      <c r="CJ18" s="128">
        <f t="shared" si="57"/>
        <v>6.5901266570554839E-2</v>
      </c>
      <c r="CK18" s="128">
        <f t="shared" si="58"/>
        <v>0.13964400559754606</v>
      </c>
      <c r="CL18" s="128">
        <f t="shared" si="59"/>
        <v>0.20200612863182202</v>
      </c>
      <c r="CM18" s="150">
        <f t="shared" si="59"/>
        <v>0.22566476423998755</v>
      </c>
      <c r="CN18" s="128">
        <f t="shared" si="60"/>
        <v>0.24473466078065156</v>
      </c>
      <c r="CO18" s="128">
        <f t="shared" si="61"/>
        <v>0.25692186606533335</v>
      </c>
      <c r="CP18" s="128">
        <f t="shared" si="62"/>
        <v>0.26399152800230952</v>
      </c>
      <c r="CQ18" s="128">
        <f t="shared" si="63"/>
        <v>0.26817605426423363</v>
      </c>
      <c r="CR18" s="128">
        <f t="shared" si="64"/>
        <v>0.27040339814761022</v>
      </c>
      <c r="CS18" s="128">
        <f t="shared" si="65"/>
        <v>0.27172315518366197</v>
      </c>
      <c r="CT18" s="128">
        <f t="shared" si="66"/>
        <v>0.27266780229096954</v>
      </c>
      <c r="CU18" s="128">
        <f t="shared" si="67"/>
        <v>0.27326566330186214</v>
      </c>
      <c r="CV18" s="128">
        <f t="shared" si="68"/>
        <v>0.27369502811571617</v>
      </c>
      <c r="CW18" s="128">
        <f t="shared" si="69"/>
        <v>0.27402962773024492</v>
      </c>
      <c r="CX18" s="128">
        <f t="shared" si="70"/>
        <v>0.27426751453418813</v>
      </c>
      <c r="CY18" s="128">
        <f t="shared" si="71"/>
        <v>0.27449349308642518</v>
      </c>
      <c r="CZ18" s="128">
        <f t="shared" si="72"/>
        <v>0.27471802484172597</v>
      </c>
    </row>
    <row r="19" spans="1:104">
      <c r="A19" s="90"/>
      <c r="B19" s="173" t="s">
        <v>129</v>
      </c>
      <c r="C19" s="185">
        <v>130833856</v>
      </c>
      <c r="D19" s="92">
        <v>66165184</v>
      </c>
      <c r="E19" s="90"/>
      <c r="F19" s="173" t="s">
        <v>129</v>
      </c>
      <c r="G19" s="174">
        <v>264512</v>
      </c>
      <c r="H19" s="144">
        <v>538592</v>
      </c>
      <c r="I19" s="144">
        <v>907312</v>
      </c>
      <c r="J19" s="144">
        <v>1208544</v>
      </c>
      <c r="K19" s="144">
        <v>1431168</v>
      </c>
      <c r="L19" s="144">
        <v>2080736</v>
      </c>
      <c r="M19" s="144">
        <v>3380928</v>
      </c>
      <c r="N19" s="144">
        <v>5796256</v>
      </c>
      <c r="O19" s="144">
        <v>9575968</v>
      </c>
      <c r="P19" s="144">
        <v>13221072</v>
      </c>
      <c r="Q19" s="144">
        <v>16601040</v>
      </c>
      <c r="R19" s="144">
        <v>17496224</v>
      </c>
      <c r="S19" s="145">
        <v>17700096</v>
      </c>
      <c r="T19" s="90"/>
      <c r="U19" s="173" t="s">
        <v>129</v>
      </c>
      <c r="V19" s="174">
        <v>17866288</v>
      </c>
      <c r="W19" s="144">
        <v>18012496</v>
      </c>
      <c r="X19" s="144">
        <v>18147552</v>
      </c>
      <c r="Y19" s="144">
        <v>18301616</v>
      </c>
      <c r="Z19" s="144">
        <v>18453104</v>
      </c>
      <c r="AA19" s="144">
        <v>18616496</v>
      </c>
      <c r="AB19" s="144">
        <v>18798528</v>
      </c>
      <c r="AC19" s="144">
        <v>19001808</v>
      </c>
      <c r="AD19" s="144">
        <v>19223696</v>
      </c>
      <c r="AE19" s="144">
        <v>19444848</v>
      </c>
      <c r="AF19" s="144">
        <v>19650672</v>
      </c>
      <c r="AG19" s="144">
        <v>19842080</v>
      </c>
      <c r="AH19" s="145">
        <v>20024224</v>
      </c>
      <c r="AI19" s="100"/>
      <c r="AJ19" t="str">
        <f t="shared" si="6"/>
        <v/>
      </c>
      <c r="AK19" t="str">
        <f t="shared" si="7"/>
        <v>Merritt TSA</v>
      </c>
      <c r="AL19" s="128">
        <f t="shared" si="18"/>
        <v>3.9977520503834763E-3</v>
      </c>
      <c r="AM19" s="128">
        <f t="shared" si="19"/>
        <v>8.1401118751517412E-3</v>
      </c>
      <c r="AN19" s="128">
        <f t="shared" si="20"/>
        <v>1.3712831207421715E-2</v>
      </c>
      <c r="AO19" s="128">
        <f t="shared" si="21"/>
        <v>1.8265557910335441E-2</v>
      </c>
      <c r="AP19" s="128">
        <f t="shared" si="22"/>
        <v>2.1630227764499226E-2</v>
      </c>
      <c r="AQ19" s="128">
        <f t="shared" si="23"/>
        <v>3.1447596367297943E-2</v>
      </c>
      <c r="AR19" s="128">
        <f t="shared" si="24"/>
        <v>5.1098293628262258E-2</v>
      </c>
      <c r="AS19" s="128">
        <f t="shared" si="25"/>
        <v>8.7602809356655001E-2</v>
      </c>
      <c r="AT19" s="128">
        <f t="shared" si="26"/>
        <v>0.14472820025710198</v>
      </c>
      <c r="AU19" s="128">
        <f t="shared" si="27"/>
        <v>0.19981916773631281</v>
      </c>
      <c r="AV19" s="128">
        <f t="shared" si="28"/>
        <v>0.25090295222333242</v>
      </c>
      <c r="AW19" s="128">
        <f t="shared" si="29"/>
        <v>0.26443248461305568</v>
      </c>
      <c r="AX19" s="147">
        <f t="shared" si="29"/>
        <v>0.26751374257494698</v>
      </c>
      <c r="AY19" s="128">
        <f t="shared" si="30"/>
        <v>0.27002551674306535</v>
      </c>
      <c r="AZ19" s="128">
        <f t="shared" si="31"/>
        <v>0.27223525895431649</v>
      </c>
      <c r="BA19" s="128">
        <f t="shared" si="32"/>
        <v>0.27427645330813255</v>
      </c>
      <c r="BB19" s="128">
        <f t="shared" si="33"/>
        <v>0.27660492865855252</v>
      </c>
      <c r="BC19" s="128">
        <f t="shared" si="34"/>
        <v>0.27889447114663807</v>
      </c>
      <c r="BD19" s="128">
        <f t="shared" si="35"/>
        <v>0.28136392698613216</v>
      </c>
      <c r="BE19" s="128">
        <f t="shared" si="36"/>
        <v>0.28411510198475382</v>
      </c>
      <c r="BF19" s="128">
        <f t="shared" si="37"/>
        <v>0.28718741264287878</v>
      </c>
      <c r="BG19" s="128">
        <f t="shared" si="38"/>
        <v>0.29054095882208986</v>
      </c>
      <c r="BH19" s="128">
        <f t="shared" si="39"/>
        <v>0.29388338132634834</v>
      </c>
      <c r="BI19" s="128">
        <f t="shared" si="40"/>
        <v>0.29699414120876622</v>
      </c>
      <c r="BJ19" s="128">
        <f t="shared" si="41"/>
        <v>0.29988702215352414</v>
      </c>
      <c r="BK19" s="128">
        <f t="shared" si="42"/>
        <v>0.30263988988529072</v>
      </c>
      <c r="BL19" s="6"/>
      <c r="BM19" t="str">
        <f t="shared" si="10"/>
        <v/>
      </c>
      <c r="BN19" t="str">
        <f t="shared" si="11"/>
        <v>Merritt TSA</v>
      </c>
      <c r="BO19" s="33">
        <f t="shared" si="43"/>
        <v>17.700095999999998</v>
      </c>
      <c r="BP19" s="129">
        <f t="shared" si="44"/>
        <v>0.26751374257494698</v>
      </c>
      <c r="BQ19" s="33">
        <f t="shared" si="45"/>
        <v>17.866288000000001</v>
      </c>
      <c r="BR19" s="129">
        <f t="shared" si="12"/>
        <v>0.27002551674306535</v>
      </c>
      <c r="BS19" s="33">
        <f t="shared" si="46"/>
        <v>18.616496000000001</v>
      </c>
      <c r="BT19" s="129">
        <f t="shared" si="13"/>
        <v>0.28136392698613216</v>
      </c>
      <c r="BU19" s="130">
        <f t="shared" si="47"/>
        <v>19.650672</v>
      </c>
      <c r="BV19" s="131">
        <f t="shared" si="14"/>
        <v>0.29699414120876622</v>
      </c>
      <c r="BW19" s="6"/>
      <c r="BX19" s="6"/>
      <c r="BY19" s="94" t="str">
        <f t="shared" si="15"/>
        <v/>
      </c>
      <c r="BZ19" s="94" t="str">
        <f t="shared" si="2"/>
        <v>Merritt TSA</v>
      </c>
      <c r="CA19" s="128">
        <f t="shared" si="48"/>
        <v>2.021739694043719E-3</v>
      </c>
      <c r="CB19" s="128">
        <f t="shared" si="49"/>
        <v>4.1166103061274903E-3</v>
      </c>
      <c r="CC19" s="128">
        <f t="shared" si="50"/>
        <v>6.9348410857813436E-3</v>
      </c>
      <c r="CD19" s="128">
        <f t="shared" si="51"/>
        <v>9.2372420789921528E-3</v>
      </c>
      <c r="CE19" s="128">
        <f t="shared" si="52"/>
        <v>1.0938819994726748E-2</v>
      </c>
      <c r="CF19" s="128">
        <f t="shared" si="53"/>
        <v>1.5903651116114775E-2</v>
      </c>
      <c r="CG19" s="128">
        <f t="shared" si="54"/>
        <v>2.584138466422636E-2</v>
      </c>
      <c r="CH19" s="128">
        <f t="shared" si="55"/>
        <v>4.4302416646651459E-2</v>
      </c>
      <c r="CI19" s="128">
        <f t="shared" si="56"/>
        <v>7.3191819707583941E-2</v>
      </c>
      <c r="CJ19" s="128">
        <f t="shared" si="57"/>
        <v>0.10105237592324727</v>
      </c>
      <c r="CK19" s="128">
        <f t="shared" si="58"/>
        <v>0.1268864230371686</v>
      </c>
      <c r="CL19" s="128">
        <f t="shared" si="59"/>
        <v>0.1337285664040965</v>
      </c>
      <c r="CM19" s="150">
        <f t="shared" si="59"/>
        <v>0.135286817503873</v>
      </c>
      <c r="CN19" s="128">
        <f t="shared" si="60"/>
        <v>0.13655706975417739</v>
      </c>
      <c r="CO19" s="128">
        <f t="shared" si="61"/>
        <v>0.13767457866563224</v>
      </c>
      <c r="CP19" s="128">
        <f t="shared" si="62"/>
        <v>0.13870684970104374</v>
      </c>
      <c r="CQ19" s="128">
        <f t="shared" si="63"/>
        <v>0.13988440423249468</v>
      </c>
      <c r="CR19" s="128">
        <f t="shared" si="64"/>
        <v>0.14104226967062716</v>
      </c>
      <c r="CS19" s="128">
        <f t="shared" si="65"/>
        <v>0.14229112073254188</v>
      </c>
      <c r="CT19" s="128">
        <f t="shared" si="66"/>
        <v>0.14368244256287913</v>
      </c>
      <c r="CU19" s="128">
        <f t="shared" si="67"/>
        <v>0.14523616883996754</v>
      </c>
      <c r="CV19" s="128">
        <f t="shared" si="68"/>
        <v>0.14693212130046829</v>
      </c>
      <c r="CW19" s="128">
        <f t="shared" si="69"/>
        <v>0.14862244830573518</v>
      </c>
      <c r="CX19" s="128">
        <f t="shared" si="70"/>
        <v>0.15019561909113188</v>
      </c>
      <c r="CY19" s="128">
        <f t="shared" si="71"/>
        <v>0.15165860432944819</v>
      </c>
      <c r="CZ19" s="128">
        <f t="shared" si="72"/>
        <v>0.15305078220732102</v>
      </c>
    </row>
    <row r="20" spans="1:104">
      <c r="A20" s="90"/>
      <c r="B20" s="173" t="s">
        <v>130</v>
      </c>
      <c r="C20" s="185">
        <v>132865936</v>
      </c>
      <c r="D20" s="92">
        <v>57078896</v>
      </c>
      <c r="E20" s="90"/>
      <c r="F20" s="173" t="s">
        <v>130</v>
      </c>
      <c r="G20" s="174">
        <v>406448</v>
      </c>
      <c r="H20" s="144">
        <v>900768</v>
      </c>
      <c r="I20" s="144">
        <v>1834784</v>
      </c>
      <c r="J20" s="144">
        <v>2161328</v>
      </c>
      <c r="K20" s="144">
        <v>2392336</v>
      </c>
      <c r="L20" s="144">
        <v>2848624</v>
      </c>
      <c r="M20" s="144">
        <v>6595024</v>
      </c>
      <c r="N20" s="144">
        <v>12880656</v>
      </c>
      <c r="O20" s="144">
        <v>20005984</v>
      </c>
      <c r="P20" s="144">
        <v>26919856</v>
      </c>
      <c r="Q20" s="144">
        <v>29125248</v>
      </c>
      <c r="R20" s="144">
        <v>30493952</v>
      </c>
      <c r="S20" s="145">
        <v>31507152</v>
      </c>
      <c r="T20" s="90"/>
      <c r="U20" s="173" t="s">
        <v>130</v>
      </c>
      <c r="V20" s="174">
        <v>32784112</v>
      </c>
      <c r="W20" s="144">
        <v>33754864</v>
      </c>
      <c r="X20" s="144">
        <v>34378880</v>
      </c>
      <c r="Y20" s="144">
        <v>34774944</v>
      </c>
      <c r="Z20" s="144">
        <v>35052896</v>
      </c>
      <c r="AA20" s="144">
        <v>35266960</v>
      </c>
      <c r="AB20" s="144">
        <v>35401792</v>
      </c>
      <c r="AC20" s="144">
        <v>35497280</v>
      </c>
      <c r="AD20" s="144">
        <v>35556272</v>
      </c>
      <c r="AE20" s="144">
        <v>35591520</v>
      </c>
      <c r="AF20" s="144">
        <v>35611104</v>
      </c>
      <c r="AG20" s="144">
        <v>35623056</v>
      </c>
      <c r="AH20" s="145">
        <v>35630320</v>
      </c>
      <c r="AI20" s="100"/>
      <c r="AJ20" t="str">
        <f t="shared" si="6"/>
        <v/>
      </c>
      <c r="AK20" t="str">
        <f t="shared" si="7"/>
        <v>Morice TSA</v>
      </c>
      <c r="AL20" s="128">
        <f t="shared" si="18"/>
        <v>7.1208104655703219E-3</v>
      </c>
      <c r="AM20" s="128">
        <f t="shared" si="19"/>
        <v>1.5781104105447308E-2</v>
      </c>
      <c r="AN20" s="128">
        <f t="shared" si="20"/>
        <v>3.2144700205834396E-2</v>
      </c>
      <c r="AO20" s="128">
        <f t="shared" si="21"/>
        <v>3.7865623749975826E-2</v>
      </c>
      <c r="AP20" s="128">
        <f t="shared" si="22"/>
        <v>4.1912793828387994E-2</v>
      </c>
      <c r="AQ20" s="128">
        <f t="shared" si="23"/>
        <v>4.9906781658846378E-2</v>
      </c>
      <c r="AR20" s="128">
        <f t="shared" si="24"/>
        <v>0.11554224874987071</v>
      </c>
      <c r="AS20" s="128">
        <f t="shared" si="25"/>
        <v>0.22566407030717622</v>
      </c>
      <c r="AT20" s="128">
        <f t="shared" si="26"/>
        <v>0.35049703834496027</v>
      </c>
      <c r="AU20" s="128">
        <f t="shared" si="27"/>
        <v>0.47162537972002821</v>
      </c>
      <c r="AV20" s="128">
        <f t="shared" si="28"/>
        <v>0.51026298756724375</v>
      </c>
      <c r="AW20" s="128">
        <f t="shared" si="29"/>
        <v>0.53424214792101099</v>
      </c>
      <c r="AX20" s="147">
        <f t="shared" si="29"/>
        <v>0.55199301682359103</v>
      </c>
      <c r="AY20" s="128">
        <f t="shared" si="30"/>
        <v>0.57436485807293824</v>
      </c>
      <c r="AZ20" s="128">
        <f t="shared" si="31"/>
        <v>0.59137205456811914</v>
      </c>
      <c r="BA20" s="128">
        <f t="shared" si="32"/>
        <v>0.60230457155303074</v>
      </c>
      <c r="BB20" s="128">
        <f t="shared" si="33"/>
        <v>0.60924345838784266</v>
      </c>
      <c r="BC20" s="128">
        <f t="shared" si="34"/>
        <v>0.61411306904043839</v>
      </c>
      <c r="BD20" s="128">
        <f t="shared" si="35"/>
        <v>0.6178633868461646</v>
      </c>
      <c r="BE20" s="128">
        <f t="shared" si="36"/>
        <v>0.62022559090841556</v>
      </c>
      <c r="BF20" s="128">
        <f t="shared" si="37"/>
        <v>0.62189850343286246</v>
      </c>
      <c r="BG20" s="128">
        <f t="shared" si="38"/>
        <v>0.62293202026892747</v>
      </c>
      <c r="BH20" s="128">
        <f t="shared" si="39"/>
        <v>0.62354955148396707</v>
      </c>
      <c r="BI20" s="128">
        <f t="shared" si="40"/>
        <v>0.62389265552718465</v>
      </c>
      <c r="BJ20" s="128">
        <f t="shared" si="41"/>
        <v>0.62410204990650131</v>
      </c>
      <c r="BK20" s="128">
        <f t="shared" si="42"/>
        <v>0.624229312353904</v>
      </c>
      <c r="BL20" s="6"/>
      <c r="BM20" t="str">
        <f t="shared" si="10"/>
        <v/>
      </c>
      <c r="BN20" t="str">
        <f t="shared" si="11"/>
        <v>Morice TSA</v>
      </c>
      <c r="BO20" s="33">
        <f t="shared" si="43"/>
        <v>31.507152000000001</v>
      </c>
      <c r="BP20" s="129">
        <f t="shared" si="44"/>
        <v>0.55199301682359103</v>
      </c>
      <c r="BQ20" s="33">
        <f t="shared" si="45"/>
        <v>32.784112</v>
      </c>
      <c r="BR20" s="129">
        <f t="shared" si="12"/>
        <v>0.57436485807293824</v>
      </c>
      <c r="BS20" s="33">
        <f t="shared" si="46"/>
        <v>35.266959999999997</v>
      </c>
      <c r="BT20" s="129">
        <f t="shared" si="13"/>
        <v>0.6178633868461646</v>
      </c>
      <c r="BU20" s="130">
        <f t="shared" si="47"/>
        <v>35.611103999999997</v>
      </c>
      <c r="BV20" s="131">
        <f t="shared" si="14"/>
        <v>0.62389265552718465</v>
      </c>
      <c r="BW20" s="6"/>
      <c r="BX20" s="6"/>
      <c r="BY20" s="94" t="str">
        <f t="shared" si="15"/>
        <v/>
      </c>
      <c r="BZ20" s="94" t="str">
        <f t="shared" si="15"/>
        <v>Morice TSA</v>
      </c>
      <c r="CA20" s="128">
        <f t="shared" si="48"/>
        <v>3.0590835562246746E-3</v>
      </c>
      <c r="CB20" s="128">
        <f t="shared" si="49"/>
        <v>6.7795254910182545E-3</v>
      </c>
      <c r="CC20" s="128">
        <f t="shared" si="50"/>
        <v>1.3809288183541641E-2</v>
      </c>
      <c r="CD20" s="128">
        <f t="shared" si="51"/>
        <v>1.6266983585619718E-2</v>
      </c>
      <c r="CE20" s="128">
        <f t="shared" si="52"/>
        <v>1.8005638405317072E-2</v>
      </c>
      <c r="CF20" s="128">
        <f t="shared" si="53"/>
        <v>2.1439836919524655E-2</v>
      </c>
      <c r="CG20" s="128">
        <f t="shared" si="54"/>
        <v>4.9636680390374853E-2</v>
      </c>
      <c r="CH20" s="128">
        <f t="shared" si="55"/>
        <v>9.6944757909958199E-2</v>
      </c>
      <c r="CI20" s="128">
        <f t="shared" si="56"/>
        <v>0.15057270962212618</v>
      </c>
      <c r="CJ20" s="128">
        <f t="shared" si="57"/>
        <v>0.20260916236649248</v>
      </c>
      <c r="CK20" s="128">
        <f t="shared" si="58"/>
        <v>0.21920778851849582</v>
      </c>
      <c r="CL20" s="128">
        <f t="shared" si="59"/>
        <v>0.22950917983974461</v>
      </c>
      <c r="CM20" s="150">
        <f t="shared" si="59"/>
        <v>0.23713491169023188</v>
      </c>
      <c r="CN20" s="128">
        <f t="shared" si="60"/>
        <v>0.24674580247566238</v>
      </c>
      <c r="CO20" s="128">
        <f t="shared" si="61"/>
        <v>0.25405205439564282</v>
      </c>
      <c r="CP20" s="128">
        <f t="shared" si="62"/>
        <v>0.25874863817615373</v>
      </c>
      <c r="CQ20" s="128">
        <f t="shared" si="63"/>
        <v>0.26172956776520961</v>
      </c>
      <c r="CR20" s="128">
        <f t="shared" si="64"/>
        <v>0.26382154113602152</v>
      </c>
      <c r="CS20" s="128">
        <f t="shared" si="65"/>
        <v>0.26543266891221839</v>
      </c>
      <c r="CT20" s="128">
        <f t="shared" si="66"/>
        <v>0.26644746626403926</v>
      </c>
      <c r="CU20" s="128">
        <f t="shared" si="67"/>
        <v>0.26716614558000779</v>
      </c>
      <c r="CV20" s="128">
        <f t="shared" si="68"/>
        <v>0.2676101420005802</v>
      </c>
      <c r="CW20" s="128">
        <f t="shared" si="69"/>
        <v>0.26787543196925961</v>
      </c>
      <c r="CX20" s="128">
        <f t="shared" si="70"/>
        <v>0.26802282866543009</v>
      </c>
      <c r="CY20" s="128">
        <f t="shared" si="71"/>
        <v>0.26811278400206356</v>
      </c>
      <c r="CZ20" s="128">
        <f t="shared" si="72"/>
        <v>0.26816745565244049</v>
      </c>
    </row>
    <row r="21" spans="1:104">
      <c r="A21" s="90"/>
      <c r="B21" s="173" t="s">
        <v>131</v>
      </c>
      <c r="C21" s="185">
        <v>211370096</v>
      </c>
      <c r="D21" s="92">
        <v>57336608</v>
      </c>
      <c r="E21" s="90"/>
      <c r="F21" s="173" t="s">
        <v>131</v>
      </c>
      <c r="G21" s="174">
        <v>74144</v>
      </c>
      <c r="H21" s="144">
        <v>139088</v>
      </c>
      <c r="I21" s="144">
        <v>299856</v>
      </c>
      <c r="J21" s="144">
        <v>461104</v>
      </c>
      <c r="K21" s="144">
        <v>692928</v>
      </c>
      <c r="L21" s="144">
        <v>1309568</v>
      </c>
      <c r="M21" s="144">
        <v>2323760</v>
      </c>
      <c r="N21" s="144">
        <v>3622576</v>
      </c>
      <c r="O21" s="144">
        <v>5248448</v>
      </c>
      <c r="P21" s="144">
        <v>6844736</v>
      </c>
      <c r="Q21" s="144">
        <v>8114480</v>
      </c>
      <c r="R21" s="144">
        <v>8952320</v>
      </c>
      <c r="S21" s="145">
        <v>9424656</v>
      </c>
      <c r="T21" s="90"/>
      <c r="U21" s="173" t="s">
        <v>131</v>
      </c>
      <c r="V21" s="174">
        <v>9852992</v>
      </c>
      <c r="W21" s="144">
        <v>10281808</v>
      </c>
      <c r="X21" s="144">
        <v>10729600</v>
      </c>
      <c r="Y21" s="144">
        <v>11170512</v>
      </c>
      <c r="Z21" s="144">
        <v>11636960</v>
      </c>
      <c r="AA21" s="144">
        <v>12148352</v>
      </c>
      <c r="AB21" s="144">
        <v>12674400</v>
      </c>
      <c r="AC21" s="144">
        <v>13228032</v>
      </c>
      <c r="AD21" s="144">
        <v>13769168</v>
      </c>
      <c r="AE21" s="144">
        <v>14317232</v>
      </c>
      <c r="AF21" s="144">
        <v>14863776</v>
      </c>
      <c r="AG21" s="144">
        <v>15362560</v>
      </c>
      <c r="AH21" s="145">
        <v>15847584</v>
      </c>
      <c r="AI21" s="100"/>
      <c r="AJ21" t="str">
        <f t="shared" si="6"/>
        <v/>
      </c>
      <c r="AK21" t="str">
        <f t="shared" si="7"/>
        <v>Okanagan TSA</v>
      </c>
      <c r="AL21" s="128">
        <f t="shared" si="18"/>
        <v>1.2931354432407303E-3</v>
      </c>
      <c r="AM21" s="128">
        <f t="shared" si="19"/>
        <v>2.4258149348493027E-3</v>
      </c>
      <c r="AN21" s="128">
        <f t="shared" si="20"/>
        <v>5.2297478078926467E-3</v>
      </c>
      <c r="AO21" s="128">
        <f t="shared" si="21"/>
        <v>8.0420522958037557E-3</v>
      </c>
      <c r="AP21" s="128">
        <f t="shared" si="22"/>
        <v>1.208526322310521E-2</v>
      </c>
      <c r="AQ21" s="128">
        <f t="shared" si="23"/>
        <v>2.2839997789893676E-2</v>
      </c>
      <c r="AR21" s="128">
        <f t="shared" si="24"/>
        <v>4.0528382843993842E-2</v>
      </c>
      <c r="AS21" s="128">
        <f t="shared" si="25"/>
        <v>6.3180856460849588E-2</v>
      </c>
      <c r="AT21" s="128">
        <f t="shared" si="26"/>
        <v>9.1537469394771309E-2</v>
      </c>
      <c r="AU21" s="128">
        <f t="shared" si="27"/>
        <v>0.11937811179900981</v>
      </c>
      <c r="AV21" s="128">
        <f t="shared" si="28"/>
        <v>0.14152354460870792</v>
      </c>
      <c r="AW21" s="128">
        <f t="shared" si="29"/>
        <v>0.15613619836039133</v>
      </c>
      <c r="AX21" s="147">
        <f t="shared" si="29"/>
        <v>0.16437414644410078</v>
      </c>
      <c r="AY21" s="128">
        <f t="shared" si="30"/>
        <v>0.17184469649826511</v>
      </c>
      <c r="AZ21" s="128">
        <f t="shared" si="31"/>
        <v>0.17932361816729722</v>
      </c>
      <c r="BA21" s="128">
        <f t="shared" si="32"/>
        <v>0.18713349767743498</v>
      </c>
      <c r="BB21" s="128">
        <f t="shared" si="33"/>
        <v>0.19482338404113478</v>
      </c>
      <c r="BC21" s="128">
        <f t="shared" si="34"/>
        <v>0.20295864031579963</v>
      </c>
      <c r="BD21" s="128">
        <f t="shared" si="35"/>
        <v>0.21187775879591622</v>
      </c>
      <c r="BE21" s="128">
        <f t="shared" si="36"/>
        <v>0.22105249058332854</v>
      </c>
      <c r="BF21" s="128">
        <f t="shared" si="37"/>
        <v>0.23070831117180843</v>
      </c>
      <c r="BG21" s="128">
        <f t="shared" si="38"/>
        <v>0.24014619071989748</v>
      </c>
      <c r="BH21" s="128">
        <f t="shared" si="39"/>
        <v>0.2497049005759113</v>
      </c>
      <c r="BI21" s="128">
        <f t="shared" si="40"/>
        <v>0.25923710031817715</v>
      </c>
      <c r="BJ21" s="128">
        <f t="shared" si="41"/>
        <v>0.26793632438110049</v>
      </c>
      <c r="BK21" s="128">
        <f t="shared" si="42"/>
        <v>0.27639556215114786</v>
      </c>
      <c r="BL21" s="6"/>
      <c r="BM21" t="str">
        <f t="shared" si="10"/>
        <v/>
      </c>
      <c r="BN21" t="str">
        <f t="shared" si="11"/>
        <v>Okanagan TSA</v>
      </c>
      <c r="BO21" s="33">
        <f t="shared" si="43"/>
        <v>9.4246560000000006</v>
      </c>
      <c r="BP21" s="129">
        <f t="shared" si="44"/>
        <v>0.16437414644410078</v>
      </c>
      <c r="BQ21" s="33">
        <f t="shared" si="45"/>
        <v>9.8529920000000004</v>
      </c>
      <c r="BR21" s="129">
        <f t="shared" si="12"/>
        <v>0.17184469649826511</v>
      </c>
      <c r="BS21" s="33">
        <f t="shared" si="46"/>
        <v>12.148351999999999</v>
      </c>
      <c r="BT21" s="129">
        <f t="shared" si="13"/>
        <v>0.21187775879591622</v>
      </c>
      <c r="BU21" s="130">
        <f t="shared" si="47"/>
        <v>14.863776</v>
      </c>
      <c r="BV21" s="131">
        <f t="shared" si="14"/>
        <v>0.25923710031817715</v>
      </c>
      <c r="BW21" s="6"/>
      <c r="BX21" s="6"/>
      <c r="BY21" s="94" t="str">
        <f t="shared" si="15"/>
        <v/>
      </c>
      <c r="BZ21" s="94" t="str">
        <f t="shared" si="15"/>
        <v>Okanagan TSA</v>
      </c>
      <c r="CA21" s="128">
        <f t="shared" si="48"/>
        <v>3.50778096822173E-4</v>
      </c>
      <c r="CB21" s="128">
        <f t="shared" si="49"/>
        <v>6.5803064213965253E-4</v>
      </c>
      <c r="CC21" s="128">
        <f t="shared" si="50"/>
        <v>1.4186301926077565E-3</v>
      </c>
      <c r="CD21" s="128">
        <f t="shared" si="51"/>
        <v>2.1815006414152359E-3</v>
      </c>
      <c r="CE21" s="128">
        <f t="shared" si="52"/>
        <v>3.2782688427221984E-3</v>
      </c>
      <c r="CF21" s="128">
        <f t="shared" si="53"/>
        <v>6.1956162427063474E-3</v>
      </c>
      <c r="CG21" s="128">
        <f t="shared" si="54"/>
        <v>1.0993797343972442E-2</v>
      </c>
      <c r="CH21" s="128">
        <f t="shared" si="55"/>
        <v>1.7138545463876782E-2</v>
      </c>
      <c r="CI21" s="128">
        <f t="shared" si="56"/>
        <v>2.4830608015620148E-2</v>
      </c>
      <c r="CJ21" s="128">
        <f t="shared" si="57"/>
        <v>3.238270753304668E-2</v>
      </c>
      <c r="CK21" s="128">
        <f t="shared" si="58"/>
        <v>3.8389914910196186E-2</v>
      </c>
      <c r="CL21" s="128">
        <f t="shared" si="59"/>
        <v>4.2353767961575792E-2</v>
      </c>
      <c r="CM21" s="150">
        <f t="shared" si="59"/>
        <v>4.4588407624132416E-2</v>
      </c>
      <c r="CN21" s="128">
        <f t="shared" si="60"/>
        <v>4.6614881605579625E-2</v>
      </c>
      <c r="CO21" s="128">
        <f t="shared" si="61"/>
        <v>4.8643626485366215E-2</v>
      </c>
      <c r="CP21" s="128">
        <f t="shared" si="62"/>
        <v>5.0762147546169444E-2</v>
      </c>
      <c r="CQ21" s="128">
        <f t="shared" si="63"/>
        <v>5.2848119064108294E-2</v>
      </c>
      <c r="CR21" s="128">
        <f t="shared" si="64"/>
        <v>5.5054902373701906E-2</v>
      </c>
      <c r="CS21" s="128">
        <f t="shared" si="65"/>
        <v>5.747431746447236E-2</v>
      </c>
      <c r="CT21" s="128">
        <f t="shared" si="66"/>
        <v>5.9963070651205076E-2</v>
      </c>
      <c r="CU21" s="128">
        <f t="shared" si="67"/>
        <v>6.2582324795840569E-2</v>
      </c>
      <c r="CV21" s="128">
        <f t="shared" si="68"/>
        <v>6.5142459887040968E-2</v>
      </c>
      <c r="CW21" s="128">
        <f t="shared" si="69"/>
        <v>6.7735371610939704E-2</v>
      </c>
      <c r="CX21" s="128">
        <f t="shared" si="70"/>
        <v>7.0321092156763743E-2</v>
      </c>
      <c r="CY21" s="128">
        <f t="shared" si="71"/>
        <v>7.2680858317819938E-2</v>
      </c>
      <c r="CZ21" s="128">
        <f t="shared" si="72"/>
        <v>7.4975525393147377E-2</v>
      </c>
    </row>
    <row r="22" spans="1:104">
      <c r="A22" s="90"/>
      <c r="B22" s="173" t="s">
        <v>136</v>
      </c>
      <c r="C22" s="185">
        <v>248976896</v>
      </c>
      <c r="D22" s="92">
        <v>78034352</v>
      </c>
      <c r="E22" s="90"/>
      <c r="F22" s="173" t="s">
        <v>136</v>
      </c>
      <c r="G22" s="174">
        <v>409072</v>
      </c>
      <c r="H22" s="144">
        <v>986064</v>
      </c>
      <c r="I22" s="144">
        <v>1663136</v>
      </c>
      <c r="J22" s="144">
        <v>4507360</v>
      </c>
      <c r="K22" s="144">
        <v>10161008</v>
      </c>
      <c r="L22" s="144">
        <v>17251632</v>
      </c>
      <c r="M22" s="144">
        <v>29945488</v>
      </c>
      <c r="N22" s="144">
        <v>38108752</v>
      </c>
      <c r="O22" s="144">
        <v>46328848</v>
      </c>
      <c r="P22" s="144">
        <v>48775456</v>
      </c>
      <c r="Q22" s="144">
        <v>48948064</v>
      </c>
      <c r="R22" s="144">
        <v>49051552</v>
      </c>
      <c r="S22" s="145">
        <v>49066736</v>
      </c>
      <c r="T22" s="90"/>
      <c r="U22" s="173" t="s">
        <v>136</v>
      </c>
      <c r="V22" s="174">
        <v>49083888</v>
      </c>
      <c r="W22" s="144">
        <v>49101216</v>
      </c>
      <c r="X22" s="144">
        <v>49119040</v>
      </c>
      <c r="Y22" s="144">
        <v>49132848</v>
      </c>
      <c r="Z22" s="144">
        <v>49146768</v>
      </c>
      <c r="AA22" s="144">
        <v>49158752</v>
      </c>
      <c r="AB22" s="144">
        <v>49173632</v>
      </c>
      <c r="AC22" s="144">
        <v>49191008</v>
      </c>
      <c r="AD22" s="144">
        <v>49206768</v>
      </c>
      <c r="AE22" s="144">
        <v>49226128</v>
      </c>
      <c r="AF22" s="144">
        <v>49242112</v>
      </c>
      <c r="AG22" s="144">
        <v>49259008</v>
      </c>
      <c r="AH22" s="145">
        <v>49276160</v>
      </c>
      <c r="AI22" s="100"/>
      <c r="AJ22" t="str">
        <f t="shared" si="6"/>
        <v/>
      </c>
      <c r="AK22" t="str">
        <f t="shared" si="7"/>
        <v>Prince George Forest District</v>
      </c>
      <c r="AL22" s="128">
        <f t="shared" si="18"/>
        <v>5.2422041000609581E-3</v>
      </c>
      <c r="AM22" s="128">
        <f t="shared" si="19"/>
        <v>1.263628100608819E-2</v>
      </c>
      <c r="AN22" s="128">
        <f t="shared" si="20"/>
        <v>2.1312870003713236E-2</v>
      </c>
      <c r="AO22" s="128">
        <f t="shared" si="21"/>
        <v>5.7761228029419659E-2</v>
      </c>
      <c r="AP22" s="128">
        <f t="shared" si="22"/>
        <v>0.13021198663891001</v>
      </c>
      <c r="AQ22" s="128">
        <f t="shared" si="23"/>
        <v>0.22107740447437815</v>
      </c>
      <c r="AR22" s="128">
        <f t="shared" si="24"/>
        <v>0.38374750648278594</v>
      </c>
      <c r="AS22" s="128">
        <f t="shared" si="25"/>
        <v>0.48835866542468376</v>
      </c>
      <c r="AT22" s="128">
        <f t="shared" si="26"/>
        <v>0.59369811900276948</v>
      </c>
      <c r="AU22" s="128">
        <f t="shared" si="27"/>
        <v>0.62505108006791676</v>
      </c>
      <c r="AV22" s="128">
        <f t="shared" si="28"/>
        <v>0.62726302897985231</v>
      </c>
      <c r="AW22" s="128">
        <f t="shared" si="29"/>
        <v>0.62858921414507296</v>
      </c>
      <c r="AX22" s="147">
        <f t="shared" si="29"/>
        <v>0.62878379511628413</v>
      </c>
      <c r="AY22" s="128">
        <f t="shared" si="30"/>
        <v>0.62900359574972831</v>
      </c>
      <c r="AZ22" s="128">
        <f t="shared" si="31"/>
        <v>0.62922565180012002</v>
      </c>
      <c r="BA22" s="128">
        <f t="shared" si="32"/>
        <v>0.62945406402554605</v>
      </c>
      <c r="BB22" s="128">
        <f t="shared" si="33"/>
        <v>0.62963101173698477</v>
      </c>
      <c r="BC22" s="128">
        <f t="shared" si="34"/>
        <v>0.62980939471375375</v>
      </c>
      <c r="BD22" s="128">
        <f t="shared" si="35"/>
        <v>0.62996296810409858</v>
      </c>
      <c r="BE22" s="128">
        <f t="shared" si="36"/>
        <v>0.63015365335512752</v>
      </c>
      <c r="BF22" s="128">
        <f t="shared" si="37"/>
        <v>0.6303763245192322</v>
      </c>
      <c r="BG22" s="128">
        <f t="shared" si="38"/>
        <v>0.6305782868549995</v>
      </c>
      <c r="BH22" s="128">
        <f t="shared" si="39"/>
        <v>0.63082638271924141</v>
      </c>
      <c r="BI22" s="128">
        <f t="shared" si="40"/>
        <v>0.63103121558566921</v>
      </c>
      <c r="BJ22" s="128">
        <f t="shared" si="41"/>
        <v>0.63124773561264402</v>
      </c>
      <c r="BK22" s="128">
        <f t="shared" si="42"/>
        <v>0.63146753624608809</v>
      </c>
      <c r="BL22" s="6"/>
      <c r="BM22" t="str">
        <f t="shared" si="10"/>
        <v/>
      </c>
      <c r="BN22" t="str">
        <f t="shared" si="11"/>
        <v>Prince George Forest District</v>
      </c>
      <c r="BO22" s="33">
        <f t="shared" si="43"/>
        <v>49.066735999999999</v>
      </c>
      <c r="BP22" s="129">
        <f t="shared" si="44"/>
        <v>0.62878379511628413</v>
      </c>
      <c r="BQ22" s="33">
        <f t="shared" si="45"/>
        <v>49.083888000000002</v>
      </c>
      <c r="BR22" s="129">
        <f t="shared" si="12"/>
        <v>0.62900359574972831</v>
      </c>
      <c r="BS22" s="33">
        <f t="shared" si="46"/>
        <v>49.158752</v>
      </c>
      <c r="BT22" s="129">
        <f t="shared" si="13"/>
        <v>0.62996296810409858</v>
      </c>
      <c r="BU22" s="130">
        <f t="shared" si="47"/>
        <v>49.242111999999999</v>
      </c>
      <c r="BV22" s="131">
        <f t="shared" si="14"/>
        <v>0.63103121558566921</v>
      </c>
      <c r="BW22" s="6"/>
      <c r="BX22" s="6"/>
      <c r="BY22" s="94" t="str">
        <f t="shared" si="15"/>
        <v/>
      </c>
      <c r="BZ22" s="94" t="str">
        <f t="shared" si="15"/>
        <v>Prince George Forest District</v>
      </c>
      <c r="CA22" s="128">
        <f t="shared" si="48"/>
        <v>1.643011888139211E-3</v>
      </c>
      <c r="CB22" s="128">
        <f t="shared" si="49"/>
        <v>3.9604638656913771E-3</v>
      </c>
      <c r="CC22" s="128">
        <f t="shared" si="50"/>
        <v>6.6798808512738466E-3</v>
      </c>
      <c r="CD22" s="128">
        <f t="shared" si="51"/>
        <v>1.8103527164223303E-2</v>
      </c>
      <c r="CE22" s="128">
        <f t="shared" si="52"/>
        <v>4.0811047784931817E-2</v>
      </c>
      <c r="CF22" s="128">
        <f t="shared" si="53"/>
        <v>6.9290091880653853E-2</v>
      </c>
      <c r="CG22" s="128">
        <f t="shared" si="54"/>
        <v>0.1202741639127833</v>
      </c>
      <c r="CH22" s="128">
        <f t="shared" si="55"/>
        <v>0.15306139891791407</v>
      </c>
      <c r="CI22" s="128">
        <f t="shared" si="56"/>
        <v>0.18607689606669367</v>
      </c>
      <c r="CJ22" s="128">
        <f t="shared" si="57"/>
        <v>0.19590354279298269</v>
      </c>
      <c r="CK22" s="128">
        <f t="shared" si="58"/>
        <v>0.19659681193872705</v>
      </c>
      <c r="CL22" s="128">
        <f t="shared" si="59"/>
        <v>0.19701246496381736</v>
      </c>
      <c r="CM22" s="150">
        <f t="shared" si="59"/>
        <v>0.19707345054217401</v>
      </c>
      <c r="CN22" s="128">
        <f t="shared" si="60"/>
        <v>0.19714234046841037</v>
      </c>
      <c r="CO22" s="128">
        <f t="shared" si="61"/>
        <v>0.19721193728754655</v>
      </c>
      <c r="CP22" s="128">
        <f t="shared" si="62"/>
        <v>0.19728352625940038</v>
      </c>
      <c r="CQ22" s="128">
        <f t="shared" si="63"/>
        <v>0.1973389852205403</v>
      </c>
      <c r="CR22" s="128">
        <f t="shared" si="64"/>
        <v>0.19739489402261645</v>
      </c>
      <c r="CS22" s="128">
        <f t="shared" si="65"/>
        <v>0.19744302700279467</v>
      </c>
      <c r="CT22" s="128">
        <f t="shared" si="66"/>
        <v>0.19750279158432435</v>
      </c>
      <c r="CU22" s="128">
        <f t="shared" si="67"/>
        <v>0.19757258119243321</v>
      </c>
      <c r="CV22" s="128">
        <f t="shared" si="68"/>
        <v>0.19763588023846196</v>
      </c>
      <c r="CW22" s="128">
        <f t="shared" si="69"/>
        <v>0.19771363845744144</v>
      </c>
      <c r="CX22" s="128">
        <f t="shared" si="70"/>
        <v>0.1977778371853427</v>
      </c>
      <c r="CY22" s="128">
        <f t="shared" si="71"/>
        <v>0.19784569890372478</v>
      </c>
      <c r="CZ22" s="128">
        <f t="shared" si="72"/>
        <v>0.19791458882996116</v>
      </c>
    </row>
    <row r="23" spans="1:104">
      <c r="A23" s="90"/>
      <c r="B23" s="173" t="s">
        <v>132</v>
      </c>
      <c r="C23" s="185">
        <v>164736944</v>
      </c>
      <c r="D23" s="92">
        <v>110969680</v>
      </c>
      <c r="E23" s="90"/>
      <c r="F23" s="173" t="s">
        <v>132</v>
      </c>
      <c r="G23" s="174">
        <v>1058080</v>
      </c>
      <c r="H23" s="144">
        <v>2535296</v>
      </c>
      <c r="I23" s="144">
        <v>5386864</v>
      </c>
      <c r="J23" s="144">
        <v>11652496</v>
      </c>
      <c r="K23" s="144">
        <v>26125488</v>
      </c>
      <c r="L23" s="144">
        <v>48012256</v>
      </c>
      <c r="M23" s="144">
        <v>71797056</v>
      </c>
      <c r="N23" s="144">
        <v>83592640</v>
      </c>
      <c r="O23" s="144">
        <v>88651744</v>
      </c>
      <c r="P23" s="144">
        <v>89548176</v>
      </c>
      <c r="Q23" s="144">
        <v>89674544</v>
      </c>
      <c r="R23" s="144">
        <v>89676736</v>
      </c>
      <c r="S23" s="145">
        <v>89677152</v>
      </c>
      <c r="T23" s="90"/>
      <c r="U23" s="173" t="s">
        <v>132</v>
      </c>
      <c r="V23" s="174">
        <v>89677536</v>
      </c>
      <c r="W23" s="144">
        <v>89677984</v>
      </c>
      <c r="X23" s="144">
        <v>89678528</v>
      </c>
      <c r="Y23" s="144">
        <v>89679008</v>
      </c>
      <c r="Z23" s="144">
        <v>89680560</v>
      </c>
      <c r="AA23" s="144">
        <v>89681728</v>
      </c>
      <c r="AB23" s="144">
        <v>89683920</v>
      </c>
      <c r="AC23" s="144">
        <v>89685792</v>
      </c>
      <c r="AD23" s="144">
        <v>89687152</v>
      </c>
      <c r="AE23" s="144">
        <v>89687808</v>
      </c>
      <c r="AF23" s="144">
        <v>89690192</v>
      </c>
      <c r="AG23" s="144">
        <v>89692304</v>
      </c>
      <c r="AH23" s="145">
        <v>89695312</v>
      </c>
      <c r="AI23" s="100"/>
      <c r="AJ23" t="str">
        <f t="shared" si="6"/>
        <v/>
      </c>
      <c r="AK23" t="str">
        <f t="shared" si="7"/>
        <v>Quesnel TSA</v>
      </c>
      <c r="AL23" s="128">
        <f t="shared" si="18"/>
        <v>9.5348567284324875E-3</v>
      </c>
      <c r="AM23" s="128">
        <f t="shared" si="19"/>
        <v>2.2846745164985607E-2</v>
      </c>
      <c r="AN23" s="128">
        <f t="shared" si="20"/>
        <v>4.854356613446123E-2</v>
      </c>
      <c r="AO23" s="128">
        <f t="shared" si="21"/>
        <v>0.1050061241953658</v>
      </c>
      <c r="AP23" s="128">
        <f t="shared" si="22"/>
        <v>0.23542906494819124</v>
      </c>
      <c r="AQ23" s="128">
        <f t="shared" si="23"/>
        <v>0.43266102957132074</v>
      </c>
      <c r="AR23" s="128">
        <f t="shared" si="24"/>
        <v>0.64699705360959858</v>
      </c>
      <c r="AS23" s="128">
        <f t="shared" si="25"/>
        <v>0.75329261109881551</v>
      </c>
      <c r="AT23" s="128">
        <f t="shared" si="26"/>
        <v>0.79888257765544601</v>
      </c>
      <c r="AU23" s="128">
        <f t="shared" si="27"/>
        <v>0.80696074819716523</v>
      </c>
      <c r="AV23" s="128">
        <f t="shared" si="28"/>
        <v>0.80809950970391187</v>
      </c>
      <c r="AW23" s="128">
        <f t="shared" si="29"/>
        <v>0.80811926284729307</v>
      </c>
      <c r="AX23" s="147">
        <f t="shared" si="29"/>
        <v>0.80812301161902966</v>
      </c>
      <c r="AY23" s="128">
        <f t="shared" si="30"/>
        <v>0.80812647202370957</v>
      </c>
      <c r="AZ23" s="128">
        <f t="shared" si="31"/>
        <v>0.80813050916250273</v>
      </c>
      <c r="BA23" s="128">
        <f t="shared" si="32"/>
        <v>0.80813541140246592</v>
      </c>
      <c r="BB23" s="128">
        <f t="shared" si="33"/>
        <v>0.80813973690831586</v>
      </c>
      <c r="BC23" s="128">
        <f t="shared" si="34"/>
        <v>0.80815372271056385</v>
      </c>
      <c r="BD23" s="128">
        <f t="shared" si="35"/>
        <v>0.80816424810813192</v>
      </c>
      <c r="BE23" s="128">
        <f t="shared" si="36"/>
        <v>0.80818400125151302</v>
      </c>
      <c r="BF23" s="128">
        <f t="shared" si="37"/>
        <v>0.80820087072432756</v>
      </c>
      <c r="BG23" s="128">
        <f t="shared" si="38"/>
        <v>0.80821312632423559</v>
      </c>
      <c r="BH23" s="128">
        <f t="shared" si="39"/>
        <v>0.80821903784889715</v>
      </c>
      <c r="BI23" s="128">
        <f t="shared" si="40"/>
        <v>0.8082405211946182</v>
      </c>
      <c r="BJ23" s="128">
        <f t="shared" si="41"/>
        <v>0.80825955342035771</v>
      </c>
      <c r="BK23" s="128">
        <f t="shared" si="42"/>
        <v>0.80828665992368365</v>
      </c>
      <c r="BL23" s="6"/>
      <c r="BM23" t="str">
        <f t="shared" si="10"/>
        <v/>
      </c>
      <c r="BN23" t="str">
        <f t="shared" si="11"/>
        <v>Quesnel TSA</v>
      </c>
      <c r="BO23" s="33">
        <f t="shared" si="43"/>
        <v>89.677152000000007</v>
      </c>
      <c r="BP23" s="129">
        <f t="shared" si="44"/>
        <v>0.80812301161902966</v>
      </c>
      <c r="BQ23" s="33">
        <f t="shared" si="45"/>
        <v>89.677536000000003</v>
      </c>
      <c r="BR23" s="129">
        <f t="shared" si="12"/>
        <v>0.80812647202370957</v>
      </c>
      <c r="BS23" s="33">
        <f t="shared" si="46"/>
        <v>89.681728000000007</v>
      </c>
      <c r="BT23" s="129">
        <f t="shared" si="13"/>
        <v>0.80816424810813192</v>
      </c>
      <c r="BU23" s="130">
        <f t="shared" si="47"/>
        <v>89.690191999999996</v>
      </c>
      <c r="BV23" s="131">
        <f t="shared" si="14"/>
        <v>0.8082405211946182</v>
      </c>
      <c r="BW23" s="6"/>
      <c r="BX23" s="6"/>
      <c r="BY23" s="94" t="str">
        <f t="shared" si="15"/>
        <v/>
      </c>
      <c r="BZ23" s="94" t="str">
        <f t="shared" si="15"/>
        <v>Quesnel TSA</v>
      </c>
      <c r="CA23" s="128">
        <f t="shared" si="48"/>
        <v>6.4228458675304797E-3</v>
      </c>
      <c r="CB23" s="128">
        <f t="shared" si="49"/>
        <v>1.5389966199688639E-2</v>
      </c>
      <c r="CC23" s="128">
        <f t="shared" si="50"/>
        <v>3.2699793192715779E-2</v>
      </c>
      <c r="CD23" s="128">
        <f t="shared" si="51"/>
        <v>7.073395752685567E-2</v>
      </c>
      <c r="CE23" s="128">
        <f t="shared" si="52"/>
        <v>0.1585891261889622</v>
      </c>
      <c r="CF23" s="128">
        <f t="shared" si="53"/>
        <v>0.29144801909157669</v>
      </c>
      <c r="CG23" s="128">
        <f t="shared" si="54"/>
        <v>0.43582850486773628</v>
      </c>
      <c r="CH23" s="128">
        <f t="shared" si="55"/>
        <v>0.50743104716086029</v>
      </c>
      <c r="CI23" s="128">
        <f t="shared" si="56"/>
        <v>0.53814124414011222</v>
      </c>
      <c r="CJ23" s="128">
        <f t="shared" si="57"/>
        <v>0.54358284077431962</v>
      </c>
      <c r="CK23" s="128">
        <f t="shared" si="58"/>
        <v>0.54434993039569801</v>
      </c>
      <c r="CL23" s="128">
        <f t="shared" si="59"/>
        <v>0.54436323645775531</v>
      </c>
      <c r="CM23" s="150">
        <f t="shared" si="59"/>
        <v>0.54436576169580997</v>
      </c>
      <c r="CN23" s="128">
        <f t="shared" si="60"/>
        <v>0.54436809268478359</v>
      </c>
      <c r="CO23" s="128">
        <f t="shared" si="61"/>
        <v>0.5443708121719194</v>
      </c>
      <c r="CP23" s="128">
        <f t="shared" si="62"/>
        <v>0.54437411440629857</v>
      </c>
      <c r="CQ23" s="128">
        <f t="shared" si="63"/>
        <v>0.54437702814251554</v>
      </c>
      <c r="CR23" s="128">
        <f t="shared" si="64"/>
        <v>0.54438644922295021</v>
      </c>
      <c r="CS23" s="128">
        <f t="shared" si="65"/>
        <v>0.54439353931441148</v>
      </c>
      <c r="CT23" s="128">
        <f t="shared" si="66"/>
        <v>0.54440684537646877</v>
      </c>
      <c r="CU23" s="128">
        <f t="shared" si="67"/>
        <v>0.54441820894771487</v>
      </c>
      <c r="CV23" s="128">
        <f t="shared" si="68"/>
        <v>0.54442646453366283</v>
      </c>
      <c r="CW23" s="128">
        <f t="shared" si="69"/>
        <v>0.54443044663982598</v>
      </c>
      <c r="CX23" s="128">
        <f t="shared" si="70"/>
        <v>0.54444491819637009</v>
      </c>
      <c r="CY23" s="128">
        <f t="shared" si="71"/>
        <v>0.54445773863572455</v>
      </c>
      <c r="CZ23" s="128">
        <f t="shared" si="72"/>
        <v>0.54447599804935076</v>
      </c>
    </row>
    <row r="24" spans="1:104">
      <c r="A24" s="90"/>
      <c r="B24" s="173" t="s">
        <v>133</v>
      </c>
      <c r="C24" s="185">
        <v>49000096</v>
      </c>
      <c r="D24" s="92">
        <v>6218144</v>
      </c>
      <c r="E24" s="90"/>
      <c r="F24" s="173" t="s">
        <v>133</v>
      </c>
      <c r="G24" s="174">
        <v>26080</v>
      </c>
      <c r="H24" s="144">
        <v>70064</v>
      </c>
      <c r="I24" s="144">
        <v>135968</v>
      </c>
      <c r="J24" s="144">
        <v>199072</v>
      </c>
      <c r="K24" s="144">
        <v>219920</v>
      </c>
      <c r="L24" s="144">
        <v>278256</v>
      </c>
      <c r="M24" s="144">
        <v>417552</v>
      </c>
      <c r="N24" s="144">
        <v>615040</v>
      </c>
      <c r="O24" s="144">
        <v>928624</v>
      </c>
      <c r="P24" s="144">
        <v>1344816</v>
      </c>
      <c r="Q24" s="144">
        <v>1700896</v>
      </c>
      <c r="R24" s="144">
        <v>2123200</v>
      </c>
      <c r="S24" s="145">
        <v>2520656</v>
      </c>
      <c r="T24" s="90"/>
      <c r="U24" s="173" t="s">
        <v>133</v>
      </c>
      <c r="V24" s="174">
        <v>2814688</v>
      </c>
      <c r="W24" s="144">
        <v>2967296</v>
      </c>
      <c r="X24" s="144">
        <v>3073744</v>
      </c>
      <c r="Y24" s="144">
        <v>3133904</v>
      </c>
      <c r="Z24" s="144">
        <v>3171408</v>
      </c>
      <c r="AA24" s="144">
        <v>3195296</v>
      </c>
      <c r="AB24" s="144">
        <v>3208640</v>
      </c>
      <c r="AC24" s="144">
        <v>3220256</v>
      </c>
      <c r="AD24" s="144">
        <v>3227632</v>
      </c>
      <c r="AE24" s="144">
        <v>3232496</v>
      </c>
      <c r="AF24" s="144">
        <v>3237008</v>
      </c>
      <c r="AG24" s="144">
        <v>3239920</v>
      </c>
      <c r="AH24" s="145">
        <v>3245184</v>
      </c>
      <c r="AI24" s="100"/>
      <c r="AJ24" t="str">
        <f t="shared" si="6"/>
        <v/>
      </c>
      <c r="AK24" t="str">
        <f t="shared" si="7"/>
        <v>Robson Valley TSA</v>
      </c>
      <c r="AL24" s="128">
        <f t="shared" si="18"/>
        <v>4.1941775552319146E-3</v>
      </c>
      <c r="AM24" s="128">
        <f t="shared" si="19"/>
        <v>1.1267670867705862E-2</v>
      </c>
      <c r="AN24" s="128">
        <f t="shared" si="20"/>
        <v>2.1866331818626267E-2</v>
      </c>
      <c r="AO24" s="128">
        <f t="shared" si="21"/>
        <v>3.2014697633248761E-2</v>
      </c>
      <c r="AP24" s="128">
        <f t="shared" si="22"/>
        <v>3.5367466562369734E-2</v>
      </c>
      <c r="AQ24" s="128">
        <f t="shared" si="23"/>
        <v>4.4749044087753514E-2</v>
      </c>
      <c r="AR24" s="128">
        <f t="shared" si="24"/>
        <v>6.7150583839808153E-2</v>
      </c>
      <c r="AS24" s="128">
        <f t="shared" si="25"/>
        <v>9.8910543081665525E-2</v>
      </c>
      <c r="AT24" s="128">
        <f t="shared" si="26"/>
        <v>0.14934102523196632</v>
      </c>
      <c r="AU24" s="128">
        <f t="shared" si="27"/>
        <v>0.2162728942912869</v>
      </c>
      <c r="AV24" s="128">
        <f t="shared" si="28"/>
        <v>0.27353757005305762</v>
      </c>
      <c r="AW24" s="128">
        <f t="shared" si="29"/>
        <v>0.34145236906703996</v>
      </c>
      <c r="AX24" s="147">
        <f t="shared" si="29"/>
        <v>0.4053711203857614</v>
      </c>
      <c r="AY24" s="128">
        <f t="shared" si="30"/>
        <v>0.45265725592717054</v>
      </c>
      <c r="AZ24" s="128">
        <f t="shared" si="31"/>
        <v>0.47719962741293864</v>
      </c>
      <c r="BA24" s="128">
        <f t="shared" si="32"/>
        <v>0.49431856193745272</v>
      </c>
      <c r="BB24" s="128">
        <f t="shared" si="33"/>
        <v>0.50399347458019628</v>
      </c>
      <c r="BC24" s="128">
        <f t="shared" si="34"/>
        <v>0.51002485629152361</v>
      </c>
      <c r="BD24" s="128">
        <f t="shared" si="35"/>
        <v>0.51386651708291087</v>
      </c>
      <c r="BE24" s="128">
        <f t="shared" si="36"/>
        <v>0.51601249504675351</v>
      </c>
      <c r="BF24" s="128">
        <f t="shared" si="37"/>
        <v>0.51788057658362363</v>
      </c>
      <c r="BG24" s="128">
        <f t="shared" si="38"/>
        <v>0.51906678262838557</v>
      </c>
      <c r="BH24" s="128">
        <f t="shared" si="39"/>
        <v>0.51984900960801161</v>
      </c>
      <c r="BI24" s="128">
        <f t="shared" si="40"/>
        <v>0.52057462805621746</v>
      </c>
      <c r="BJ24" s="128">
        <f t="shared" si="41"/>
        <v>0.52104293499796728</v>
      </c>
      <c r="BK24" s="128">
        <f t="shared" si="42"/>
        <v>0.52188948985420736</v>
      </c>
      <c r="BL24" s="6"/>
      <c r="BM24" t="str">
        <f t="shared" si="10"/>
        <v/>
      </c>
      <c r="BN24" t="str">
        <f t="shared" si="11"/>
        <v>Robson Valley TSA</v>
      </c>
      <c r="BO24" s="33">
        <f t="shared" si="43"/>
        <v>2.5206559999999998</v>
      </c>
      <c r="BP24" s="129">
        <f t="shared" si="44"/>
        <v>0.4053711203857614</v>
      </c>
      <c r="BQ24" s="33">
        <f t="shared" si="45"/>
        <v>2.8146879999999999</v>
      </c>
      <c r="BR24" s="129">
        <f t="shared" si="12"/>
        <v>0.45265725592717054</v>
      </c>
      <c r="BS24" s="33">
        <f t="shared" si="46"/>
        <v>3.1952959999999999</v>
      </c>
      <c r="BT24" s="129">
        <f t="shared" si="13"/>
        <v>0.51386651708291087</v>
      </c>
      <c r="BU24" s="130">
        <f t="shared" si="47"/>
        <v>3.2370079999999999</v>
      </c>
      <c r="BV24" s="131">
        <f t="shared" si="14"/>
        <v>0.52057462805621746</v>
      </c>
      <c r="BW24" s="6"/>
      <c r="BX24" s="6"/>
      <c r="BY24" s="94" t="str">
        <f t="shared" si="15"/>
        <v/>
      </c>
      <c r="BZ24" s="94" t="str">
        <f t="shared" si="15"/>
        <v>Robson Valley TSA</v>
      </c>
      <c r="CA24" s="128">
        <f t="shared" si="48"/>
        <v>5.3224385519571227E-4</v>
      </c>
      <c r="CB24" s="128">
        <f t="shared" si="49"/>
        <v>1.4298747496331436E-3</v>
      </c>
      <c r="CC24" s="128">
        <f t="shared" si="50"/>
        <v>2.7748517064129833E-3</v>
      </c>
      <c r="CD24" s="128">
        <f t="shared" si="51"/>
        <v>4.0626859180030997E-3</v>
      </c>
      <c r="CE24" s="128">
        <f t="shared" si="52"/>
        <v>4.4881544721871568E-3</v>
      </c>
      <c r="CF24" s="128">
        <f t="shared" si="53"/>
        <v>5.6786827519684857E-3</v>
      </c>
      <c r="CG24" s="128">
        <f t="shared" si="54"/>
        <v>8.5214526926641124E-3</v>
      </c>
      <c r="CH24" s="128">
        <f t="shared" si="55"/>
        <v>1.2551812143388455E-2</v>
      </c>
      <c r="CI24" s="128">
        <f t="shared" si="56"/>
        <v>1.8951473074664996E-2</v>
      </c>
      <c r="CJ24" s="128">
        <f t="shared" si="57"/>
        <v>2.744517071966553E-2</v>
      </c>
      <c r="CK24" s="128">
        <f t="shared" si="58"/>
        <v>3.4712095257935824E-2</v>
      </c>
      <c r="CL24" s="128">
        <f t="shared" si="59"/>
        <v>4.3330527352436206E-2</v>
      </c>
      <c r="CM24" s="150">
        <f t="shared" si="59"/>
        <v>5.1441858399624361E-2</v>
      </c>
      <c r="CN24" s="128">
        <f t="shared" si="60"/>
        <v>5.7442499704490377E-2</v>
      </c>
      <c r="CO24" s="128">
        <f t="shared" si="61"/>
        <v>6.0556942582316572E-2</v>
      </c>
      <c r="CP24" s="128">
        <f t="shared" si="62"/>
        <v>6.2729346489443616E-2</v>
      </c>
      <c r="CQ24" s="128">
        <f t="shared" si="63"/>
        <v>6.3957099186091396E-2</v>
      </c>
      <c r="CR24" s="128">
        <f t="shared" si="64"/>
        <v>6.4722485441661176E-2</v>
      </c>
      <c r="CS24" s="128">
        <f t="shared" si="65"/>
        <v>6.520999469062265E-2</v>
      </c>
      <c r="CT24" s="128">
        <f t="shared" si="66"/>
        <v>6.5482320687698242E-2</v>
      </c>
      <c r="CU24" s="128">
        <f t="shared" si="67"/>
        <v>6.5719381447742475E-2</v>
      </c>
      <c r="CV24" s="128">
        <f t="shared" si="68"/>
        <v>6.5869911765070829E-2</v>
      </c>
      <c r="CW24" s="128">
        <f t="shared" si="69"/>
        <v>6.5969176876714691E-2</v>
      </c>
      <c r="CX24" s="128">
        <f t="shared" si="70"/>
        <v>6.6061258328963271E-2</v>
      </c>
      <c r="CY24" s="128">
        <f t="shared" si="71"/>
        <v>6.6120686783960589E-2</v>
      </c>
      <c r="CZ24" s="128">
        <f t="shared" si="72"/>
        <v>6.6228115144917263E-2</v>
      </c>
    </row>
    <row r="25" spans="1:104">
      <c r="A25" s="90"/>
      <c r="B25" s="173" t="s">
        <v>135</v>
      </c>
      <c r="C25" s="185">
        <v>133279904</v>
      </c>
      <c r="D25" s="92">
        <v>97637744</v>
      </c>
      <c r="E25" s="90"/>
      <c r="F25" s="173" t="s">
        <v>135</v>
      </c>
      <c r="G25" s="174">
        <v>404096</v>
      </c>
      <c r="H25" s="144">
        <v>1025952</v>
      </c>
      <c r="I25" s="144">
        <v>2048608</v>
      </c>
      <c r="J25" s="144">
        <v>8281104</v>
      </c>
      <c r="K25" s="144">
        <v>21526384</v>
      </c>
      <c r="L25" s="144">
        <v>34415680</v>
      </c>
      <c r="M25" s="144">
        <v>58984304</v>
      </c>
      <c r="N25" s="144">
        <v>66084720</v>
      </c>
      <c r="O25" s="144">
        <v>70016256</v>
      </c>
      <c r="P25" s="144">
        <v>71127392</v>
      </c>
      <c r="Q25" s="144">
        <v>71302848</v>
      </c>
      <c r="R25" s="144">
        <v>71330560</v>
      </c>
      <c r="S25" s="145">
        <v>71332480</v>
      </c>
      <c r="T25" s="90"/>
      <c r="U25" s="173" t="s">
        <v>135</v>
      </c>
      <c r="V25" s="174">
        <v>71333968</v>
      </c>
      <c r="W25" s="144">
        <v>71336672</v>
      </c>
      <c r="X25" s="144">
        <v>71338688</v>
      </c>
      <c r="Y25" s="144">
        <v>71340272</v>
      </c>
      <c r="Z25" s="144">
        <v>71341744</v>
      </c>
      <c r="AA25" s="144">
        <v>71343840</v>
      </c>
      <c r="AB25" s="144">
        <v>71345728</v>
      </c>
      <c r="AC25" s="144">
        <v>71348016</v>
      </c>
      <c r="AD25" s="144">
        <v>71349872</v>
      </c>
      <c r="AE25" s="144">
        <v>71351408</v>
      </c>
      <c r="AF25" s="144">
        <v>71353504</v>
      </c>
      <c r="AG25" s="144">
        <v>71355616</v>
      </c>
      <c r="AH25" s="145">
        <v>71358432</v>
      </c>
      <c r="AI25" s="100"/>
      <c r="AJ25" t="str">
        <f t="shared" si="6"/>
        <v/>
      </c>
      <c r="AK25" t="str">
        <f t="shared" si="7"/>
        <v>Vanderhoof Forest District</v>
      </c>
      <c r="AL25" s="128">
        <f t="shared" si="18"/>
        <v>4.1387273347897099E-3</v>
      </c>
      <c r="AM25" s="128">
        <f t="shared" si="19"/>
        <v>1.0507739711806532E-2</v>
      </c>
      <c r="AN25" s="128">
        <f t="shared" si="20"/>
        <v>2.0981721986530127E-2</v>
      </c>
      <c r="AO25" s="128">
        <f t="shared" si="21"/>
        <v>8.4814577444558739E-2</v>
      </c>
      <c r="AP25" s="128">
        <f t="shared" si="22"/>
        <v>0.22047195191236701</v>
      </c>
      <c r="AQ25" s="128">
        <f t="shared" si="23"/>
        <v>0.35248335930416419</v>
      </c>
      <c r="AR25" s="128">
        <f t="shared" si="24"/>
        <v>0.60411375338619044</v>
      </c>
      <c r="AS25" s="128">
        <f t="shared" si="25"/>
        <v>0.67683579415763639</v>
      </c>
      <c r="AT25" s="128">
        <f t="shared" si="26"/>
        <v>0.71710235336859074</v>
      </c>
      <c r="AU25" s="128">
        <f t="shared" si="27"/>
        <v>0.728482542570832</v>
      </c>
      <c r="AV25" s="128">
        <f t="shared" si="28"/>
        <v>0.73027955254681021</v>
      </c>
      <c r="AW25" s="128">
        <f t="shared" si="29"/>
        <v>0.73056337721199294</v>
      </c>
      <c r="AX25" s="147">
        <f t="shared" si="29"/>
        <v>0.73058304173844901</v>
      </c>
      <c r="AY25" s="128">
        <f t="shared" si="30"/>
        <v>0.73059828174645247</v>
      </c>
      <c r="AZ25" s="128">
        <f t="shared" si="31"/>
        <v>0.73062597595454482</v>
      </c>
      <c r="BA25" s="128">
        <f t="shared" si="32"/>
        <v>0.73064662370732369</v>
      </c>
      <c r="BB25" s="128">
        <f t="shared" si="33"/>
        <v>0.73066284694164996</v>
      </c>
      <c r="BC25" s="128">
        <f t="shared" si="34"/>
        <v>0.73067792307859958</v>
      </c>
      <c r="BD25" s="128">
        <f t="shared" si="35"/>
        <v>0.73069939018664753</v>
      </c>
      <c r="BE25" s="128">
        <f t="shared" si="36"/>
        <v>0.73071872697099594</v>
      </c>
      <c r="BF25" s="128">
        <f t="shared" si="37"/>
        <v>0.7307421605316895</v>
      </c>
      <c r="BG25" s="128">
        <f t="shared" si="38"/>
        <v>0.73076116957393034</v>
      </c>
      <c r="BH25" s="128">
        <f t="shared" si="39"/>
        <v>0.7307769011950952</v>
      </c>
      <c r="BI25" s="128">
        <f t="shared" si="40"/>
        <v>0.73079836830314304</v>
      </c>
      <c r="BJ25" s="128">
        <f t="shared" si="41"/>
        <v>0.73081999928224484</v>
      </c>
      <c r="BK25" s="128">
        <f t="shared" si="42"/>
        <v>0.73084884058771371</v>
      </c>
      <c r="BL25" s="6"/>
      <c r="BM25" t="str">
        <f t="shared" si="10"/>
        <v/>
      </c>
      <c r="BN25" t="str">
        <f t="shared" si="11"/>
        <v>Vanderhoof Forest District</v>
      </c>
      <c r="BO25" s="33">
        <f t="shared" si="43"/>
        <v>71.332480000000004</v>
      </c>
      <c r="BP25" s="129">
        <f t="shared" si="44"/>
        <v>0.73058304173844901</v>
      </c>
      <c r="BQ25" s="33">
        <f t="shared" si="45"/>
        <v>71.333967999999999</v>
      </c>
      <c r="BR25" s="129">
        <f t="shared" si="12"/>
        <v>0.73059828174645247</v>
      </c>
      <c r="BS25" s="33">
        <f t="shared" si="46"/>
        <v>71.34384</v>
      </c>
      <c r="BT25" s="129">
        <f t="shared" si="13"/>
        <v>0.73069939018664753</v>
      </c>
      <c r="BU25" s="130">
        <f t="shared" si="47"/>
        <v>71.353504000000001</v>
      </c>
      <c r="BV25" s="131">
        <f t="shared" si="14"/>
        <v>0.73079836830314304</v>
      </c>
      <c r="BW25" s="6"/>
      <c r="BX25" s="6"/>
      <c r="BY25" s="94" t="str">
        <f t="shared" si="15"/>
        <v/>
      </c>
      <c r="BZ25" s="94" t="str">
        <f t="shared" si="15"/>
        <v>Vanderhoof Forest District</v>
      </c>
      <c r="CA25" s="128">
        <f t="shared" si="48"/>
        <v>3.0319349569759594E-3</v>
      </c>
      <c r="CB25" s="128">
        <f t="shared" si="49"/>
        <v>7.6977246322146213E-3</v>
      </c>
      <c r="CC25" s="128">
        <f t="shared" si="50"/>
        <v>1.5370719354659799E-2</v>
      </c>
      <c r="CD25" s="128">
        <f t="shared" si="51"/>
        <v>6.2133178007090999E-2</v>
      </c>
      <c r="CE25" s="128">
        <f t="shared" si="52"/>
        <v>0.16151260132960479</v>
      </c>
      <c r="CF25" s="128">
        <f t="shared" si="53"/>
        <v>0.25822107434891312</v>
      </c>
      <c r="CG25" s="128">
        <f t="shared" si="54"/>
        <v>0.44255962249192499</v>
      </c>
      <c r="CH25" s="128">
        <f t="shared" si="55"/>
        <v>0.49583409063679995</v>
      </c>
      <c r="CI25" s="128">
        <f t="shared" si="56"/>
        <v>0.52533243121183526</v>
      </c>
      <c r="CJ25" s="128">
        <f t="shared" si="57"/>
        <v>0.53366929195867363</v>
      </c>
      <c r="CK25" s="128">
        <f t="shared" si="58"/>
        <v>0.53498573948552663</v>
      </c>
      <c r="CL25" s="128">
        <f t="shared" si="59"/>
        <v>0.53519366280455904</v>
      </c>
      <c r="CM25" s="150">
        <f t="shared" si="59"/>
        <v>0.53520806857724024</v>
      </c>
      <c r="CN25" s="128">
        <f t="shared" si="60"/>
        <v>0.53521923305106822</v>
      </c>
      <c r="CO25" s="128">
        <f t="shared" si="61"/>
        <v>0.53523952118092766</v>
      </c>
      <c r="CP25" s="128">
        <f t="shared" si="62"/>
        <v>0.53525464724224292</v>
      </c>
      <c r="CQ25" s="128">
        <f t="shared" si="63"/>
        <v>0.53526653200470498</v>
      </c>
      <c r="CR25" s="128">
        <f t="shared" si="64"/>
        <v>0.53527757643042717</v>
      </c>
      <c r="CS25" s="128">
        <f t="shared" si="65"/>
        <v>0.53529330273227083</v>
      </c>
      <c r="CT25" s="128">
        <f t="shared" si="66"/>
        <v>0.53530746840874077</v>
      </c>
      <c r="CU25" s="128">
        <f t="shared" si="67"/>
        <v>0.53532463528785257</v>
      </c>
      <c r="CV25" s="128">
        <f t="shared" si="68"/>
        <v>0.53533856086811105</v>
      </c>
      <c r="CW25" s="128">
        <f t="shared" si="69"/>
        <v>0.53535008548625607</v>
      </c>
      <c r="CX25" s="128">
        <f t="shared" si="70"/>
        <v>0.53536581178809972</v>
      </c>
      <c r="CY25" s="128">
        <f t="shared" si="71"/>
        <v>0.53538165813804905</v>
      </c>
      <c r="CZ25" s="128">
        <f t="shared" si="72"/>
        <v>0.53540278660464824</v>
      </c>
    </row>
    <row r="26" spans="1:104">
      <c r="A26" s="90"/>
      <c r="B26" s="173" t="s">
        <v>134</v>
      </c>
      <c r="C26" s="185">
        <v>264548400</v>
      </c>
      <c r="D26" s="92">
        <v>143621136</v>
      </c>
      <c r="E26" s="90"/>
      <c r="F26" s="173" t="s">
        <v>134</v>
      </c>
      <c r="G26" s="174">
        <v>458512</v>
      </c>
      <c r="H26" s="144">
        <v>895328</v>
      </c>
      <c r="I26" s="144">
        <v>1967552</v>
      </c>
      <c r="J26" s="144">
        <v>4081120</v>
      </c>
      <c r="K26" s="144">
        <v>9911680</v>
      </c>
      <c r="L26" s="144">
        <v>22091456</v>
      </c>
      <c r="M26" s="144">
        <v>41420336</v>
      </c>
      <c r="N26" s="144">
        <v>61840752</v>
      </c>
      <c r="O26" s="144">
        <v>79443024</v>
      </c>
      <c r="P26" s="144">
        <v>84196880</v>
      </c>
      <c r="Q26" s="144">
        <v>86195216</v>
      </c>
      <c r="R26" s="144">
        <v>86369632</v>
      </c>
      <c r="S26" s="145">
        <v>86410304</v>
      </c>
      <c r="T26" s="90"/>
      <c r="U26" s="173" t="s">
        <v>134</v>
      </c>
      <c r="V26" s="174">
        <v>86434752</v>
      </c>
      <c r="W26" s="144">
        <v>86460432</v>
      </c>
      <c r="X26" s="144">
        <v>86489216</v>
      </c>
      <c r="Y26" s="144">
        <v>86522688</v>
      </c>
      <c r="Z26" s="144">
        <v>86566608</v>
      </c>
      <c r="AA26" s="144">
        <v>86629152</v>
      </c>
      <c r="AB26" s="144">
        <v>86711920</v>
      </c>
      <c r="AC26" s="144">
        <v>86837152</v>
      </c>
      <c r="AD26" s="144">
        <v>86992720</v>
      </c>
      <c r="AE26" s="144">
        <v>87176976</v>
      </c>
      <c r="AF26" s="144">
        <v>87359280</v>
      </c>
      <c r="AG26" s="144">
        <v>87533664</v>
      </c>
      <c r="AH26" s="145">
        <v>87715552</v>
      </c>
      <c r="AI26" s="100"/>
      <c r="AJ26" t="str">
        <f t="shared" si="6"/>
        <v/>
      </c>
      <c r="AK26" t="str">
        <f t="shared" si="7"/>
        <v>Williams Lake TSA</v>
      </c>
      <c r="AL26" s="128">
        <f t="shared" si="18"/>
        <v>3.1925106065168571E-3</v>
      </c>
      <c r="AM26" s="128">
        <f t="shared" si="19"/>
        <v>6.2339570966769122E-3</v>
      </c>
      <c r="AN26" s="128">
        <f t="shared" si="20"/>
        <v>1.3699599201053528E-2</v>
      </c>
      <c r="AO26" s="128">
        <f t="shared" si="21"/>
        <v>2.84158732736942E-2</v>
      </c>
      <c r="AP26" s="128">
        <f t="shared" si="22"/>
        <v>6.9012683481350548E-2</v>
      </c>
      <c r="AQ26" s="128">
        <f t="shared" si="23"/>
        <v>0.15381758294962936</v>
      </c>
      <c r="AR26" s="128">
        <f t="shared" si="24"/>
        <v>0.28840000262913951</v>
      </c>
      <c r="AS26" s="128">
        <f t="shared" si="25"/>
        <v>0.43058252930125829</v>
      </c>
      <c r="AT26" s="128">
        <f t="shared" si="26"/>
        <v>0.55314298586247079</v>
      </c>
      <c r="AU26" s="128">
        <f t="shared" si="27"/>
        <v>0.58624296078538185</v>
      </c>
      <c r="AV26" s="128">
        <f t="shared" si="28"/>
        <v>0.60015690169725433</v>
      </c>
      <c r="AW26" s="128">
        <f t="shared" si="29"/>
        <v>0.60137131905153574</v>
      </c>
      <c r="AX26" s="147">
        <f t="shared" si="29"/>
        <v>0.60165450856759695</v>
      </c>
      <c r="AY26" s="128">
        <f t="shared" si="30"/>
        <v>0.60182473420903726</v>
      </c>
      <c r="AZ26" s="128">
        <f t="shared" si="31"/>
        <v>0.60200353797507911</v>
      </c>
      <c r="BA26" s="128">
        <f t="shared" si="32"/>
        <v>0.60220395415894779</v>
      </c>
      <c r="BB26" s="128">
        <f t="shared" si="33"/>
        <v>0.60243701177798792</v>
      </c>
      <c r="BC26" s="128">
        <f t="shared" si="34"/>
        <v>0.60274281634981641</v>
      </c>
      <c r="BD26" s="128">
        <f t="shared" si="35"/>
        <v>0.60317829542860601</v>
      </c>
      <c r="BE26" s="128">
        <f t="shared" si="36"/>
        <v>0.60375458943591698</v>
      </c>
      <c r="BF26" s="128">
        <f t="shared" si="37"/>
        <v>0.60462655023143663</v>
      </c>
      <c r="BG26" s="128">
        <f t="shared" si="38"/>
        <v>0.60570973341973844</v>
      </c>
      <c r="BH26" s="128">
        <f t="shared" si="39"/>
        <v>0.60699266436661525</v>
      </c>
      <c r="BI26" s="128">
        <f t="shared" si="40"/>
        <v>0.60826200399918851</v>
      </c>
      <c r="BJ26" s="128">
        <f t="shared" si="41"/>
        <v>0.60947619854503865</v>
      </c>
      <c r="BK26" s="128">
        <f t="shared" si="42"/>
        <v>0.61074264166800629</v>
      </c>
      <c r="BL26" s="6"/>
      <c r="BM26" t="str">
        <f t="shared" si="10"/>
        <v/>
      </c>
      <c r="BN26" t="str">
        <f t="shared" si="11"/>
        <v>Williams Lake TSA</v>
      </c>
      <c r="BO26" s="33">
        <f t="shared" si="43"/>
        <v>86.410303999999996</v>
      </c>
      <c r="BP26" s="129">
        <f t="shared" si="44"/>
        <v>0.60165450856759695</v>
      </c>
      <c r="BQ26" s="33">
        <f t="shared" si="45"/>
        <v>86.434752000000003</v>
      </c>
      <c r="BR26" s="129">
        <f t="shared" si="12"/>
        <v>0.60182473420903726</v>
      </c>
      <c r="BS26" s="33">
        <f t="shared" si="46"/>
        <v>86.629152000000005</v>
      </c>
      <c r="BT26" s="129">
        <f t="shared" si="13"/>
        <v>0.60317829542860601</v>
      </c>
      <c r="BU26" s="130">
        <f t="shared" si="47"/>
        <v>87.359279999999998</v>
      </c>
      <c r="BV26" s="131">
        <f t="shared" si="14"/>
        <v>0.60826200399918851</v>
      </c>
      <c r="BW26" s="6"/>
      <c r="BX26" s="6"/>
      <c r="BY26" s="94" t="str">
        <f t="shared" si="15"/>
        <v/>
      </c>
      <c r="BZ26" s="94" t="str">
        <f t="shared" si="15"/>
        <v>Williams Lake TSA</v>
      </c>
      <c r="CA26" s="128">
        <f t="shared" si="48"/>
        <v>1.7331875755060321E-3</v>
      </c>
      <c r="CB26" s="128">
        <f t="shared" si="49"/>
        <v>3.3843636929953083E-3</v>
      </c>
      <c r="CC26" s="128">
        <f t="shared" si="50"/>
        <v>7.4373989787880025E-3</v>
      </c>
      <c r="CD26" s="128">
        <f t="shared" si="51"/>
        <v>1.5426742327679925E-2</v>
      </c>
      <c r="CE26" s="128">
        <f t="shared" si="52"/>
        <v>3.746641446328914E-2</v>
      </c>
      <c r="CF26" s="128">
        <f t="shared" si="53"/>
        <v>8.3506292232347651E-2</v>
      </c>
      <c r="CG26" s="128">
        <f t="shared" si="54"/>
        <v>0.15656997358517383</v>
      </c>
      <c r="CH26" s="128">
        <f t="shared" si="55"/>
        <v>0.23375969009829581</v>
      </c>
      <c r="CI26" s="128">
        <f t="shared" si="56"/>
        <v>0.30029674721147437</v>
      </c>
      <c r="CJ26" s="128">
        <f t="shared" si="57"/>
        <v>0.31826644954193639</v>
      </c>
      <c r="CK26" s="128">
        <f t="shared" si="58"/>
        <v>0.32582021286086027</v>
      </c>
      <c r="CL26" s="128">
        <f t="shared" si="59"/>
        <v>0.3264795099875864</v>
      </c>
      <c r="CM26" s="150">
        <f t="shared" si="59"/>
        <v>0.32663325123115466</v>
      </c>
      <c r="CN26" s="128">
        <f t="shared" si="60"/>
        <v>0.3267256653224892</v>
      </c>
      <c r="CO26" s="128">
        <f t="shared" si="61"/>
        <v>0.32682273640664622</v>
      </c>
      <c r="CP26" s="128">
        <f t="shared" si="62"/>
        <v>0.32693154069349883</v>
      </c>
      <c r="CQ26" s="128">
        <f t="shared" si="63"/>
        <v>0.32705806574524737</v>
      </c>
      <c r="CR26" s="128">
        <f t="shared" si="64"/>
        <v>0.32722408451534768</v>
      </c>
      <c r="CS26" s="128">
        <f t="shared" si="65"/>
        <v>0.32746050250162162</v>
      </c>
      <c r="CT26" s="128">
        <f t="shared" si="66"/>
        <v>0.32777336774669585</v>
      </c>
      <c r="CU26" s="128">
        <f t="shared" si="67"/>
        <v>0.32824674804308018</v>
      </c>
      <c r="CV26" s="128">
        <f t="shared" si="68"/>
        <v>0.32883479922766495</v>
      </c>
      <c r="CW26" s="128">
        <f t="shared" si="69"/>
        <v>0.32953129181654472</v>
      </c>
      <c r="CX26" s="128">
        <f t="shared" si="70"/>
        <v>0.33022040579342005</v>
      </c>
      <c r="CY26" s="128">
        <f t="shared" si="71"/>
        <v>0.33087958195929362</v>
      </c>
      <c r="CZ26" s="128">
        <f t="shared" si="72"/>
        <v>0.33156712344508604</v>
      </c>
    </row>
    <row r="27" spans="1:104">
      <c r="A27" s="165" t="s">
        <v>81</v>
      </c>
      <c r="B27" s="167"/>
      <c r="C27" s="199">
        <v>2851632672</v>
      </c>
      <c r="D27" s="200">
        <v>1177968368</v>
      </c>
      <c r="E27" s="165" t="s">
        <v>81</v>
      </c>
      <c r="F27" s="167"/>
      <c r="G27" s="171">
        <v>5054176</v>
      </c>
      <c r="H27" s="172">
        <v>11460112</v>
      </c>
      <c r="I27" s="172">
        <v>23081088</v>
      </c>
      <c r="J27" s="172">
        <v>49727952</v>
      </c>
      <c r="K27" s="172">
        <v>100626848</v>
      </c>
      <c r="L27" s="172">
        <v>172377408</v>
      </c>
      <c r="M27" s="172">
        <v>302587664</v>
      </c>
      <c r="N27" s="172">
        <v>410835184</v>
      </c>
      <c r="O27" s="172">
        <v>506219120</v>
      </c>
      <c r="P27" s="172">
        <v>560122144</v>
      </c>
      <c r="Q27" s="172">
        <v>602547184</v>
      </c>
      <c r="R27" s="172">
        <v>634952320</v>
      </c>
      <c r="S27" s="190">
        <v>650755216</v>
      </c>
      <c r="T27" s="165" t="s">
        <v>81</v>
      </c>
      <c r="U27" s="167"/>
      <c r="V27" s="171">
        <v>665260128</v>
      </c>
      <c r="W27" s="172">
        <v>675539504</v>
      </c>
      <c r="X27" s="172">
        <v>682513856</v>
      </c>
      <c r="Y27" s="172">
        <v>687546688</v>
      </c>
      <c r="Z27" s="172">
        <v>691410864</v>
      </c>
      <c r="AA27" s="172">
        <v>694809872</v>
      </c>
      <c r="AB27" s="172">
        <v>697959808</v>
      </c>
      <c r="AC27" s="172">
        <v>701044464</v>
      </c>
      <c r="AD27" s="172">
        <v>704083584</v>
      </c>
      <c r="AE27" s="172">
        <v>707038192</v>
      </c>
      <c r="AF27" s="172">
        <v>709881584</v>
      </c>
      <c r="AG27" s="172">
        <v>712610224</v>
      </c>
      <c r="AH27" s="190">
        <v>715173408</v>
      </c>
      <c r="AI27" s="100"/>
      <c r="AJ27" t="str">
        <f t="shared" si="6"/>
        <v>Pine Units Total</v>
      </c>
      <c r="AK27" t="str">
        <f t="shared" si="7"/>
        <v/>
      </c>
      <c r="AL27" s="128">
        <f t="shared" si="18"/>
        <v>4.2905871985180503E-3</v>
      </c>
      <c r="AM27" s="128">
        <f t="shared" si="19"/>
        <v>9.7287094554647669E-3</v>
      </c>
      <c r="AN27" s="128">
        <f t="shared" si="20"/>
        <v>1.9593979453954233E-2</v>
      </c>
      <c r="AO27" s="128">
        <f t="shared" si="21"/>
        <v>4.2215014724402172E-2</v>
      </c>
      <c r="AP27" s="128">
        <f t="shared" si="22"/>
        <v>8.5424066327730114E-2</v>
      </c>
      <c r="AQ27" s="128">
        <f t="shared" si="23"/>
        <v>0.14633449647945046</v>
      </c>
      <c r="AR27" s="128">
        <f t="shared" si="24"/>
        <v>0.25687248674915181</v>
      </c>
      <c r="AS27" s="128">
        <f t="shared" si="25"/>
        <v>0.34876588808367731</v>
      </c>
      <c r="AT27" s="128">
        <f t="shared" si="26"/>
        <v>0.4297391455930844</v>
      </c>
      <c r="AU27" s="128">
        <f t="shared" si="27"/>
        <v>0.47549845922518014</v>
      </c>
      <c r="AV27" s="128">
        <f t="shared" si="28"/>
        <v>0.51151389151733151</v>
      </c>
      <c r="AW27" s="128">
        <f t="shared" si="29"/>
        <v>0.53902323462050727</v>
      </c>
      <c r="AX27" s="147">
        <f t="shared" si="29"/>
        <v>0.55243861692557772</v>
      </c>
      <c r="AY27" s="128">
        <f t="shared" si="30"/>
        <v>0.56475211565273542</v>
      </c>
      <c r="AZ27" s="128">
        <f t="shared" si="31"/>
        <v>0.57347847561217369</v>
      </c>
      <c r="BA27" s="128">
        <f t="shared" si="32"/>
        <v>0.57939913714219526</v>
      </c>
      <c r="BB27" s="128">
        <f t="shared" si="33"/>
        <v>0.58367160500866688</v>
      </c>
      <c r="BC27" s="128">
        <f t="shared" si="34"/>
        <v>0.58695197832341117</v>
      </c>
      <c r="BD27" s="128">
        <f t="shared" si="35"/>
        <v>0.58983746157774586</v>
      </c>
      <c r="BE27" s="128">
        <f t="shared" si="36"/>
        <v>0.59251150282161058</v>
      </c>
      <c r="BF27" s="128">
        <f t="shared" si="37"/>
        <v>0.5951301266181368</v>
      </c>
      <c r="BG27" s="128">
        <f t="shared" si="38"/>
        <v>0.59771009402860298</v>
      </c>
      <c r="BH27" s="128">
        <f t="shared" si="39"/>
        <v>0.60021831757709809</v>
      </c>
      <c r="BI27" s="128">
        <f t="shared" si="40"/>
        <v>0.6026321277245027</v>
      </c>
      <c r="BJ27" s="128">
        <f t="shared" si="41"/>
        <v>0.60494852269241917</v>
      </c>
      <c r="BK27" s="128">
        <f t="shared" si="42"/>
        <v>0.6071244588802065</v>
      </c>
      <c r="BL27" s="127"/>
      <c r="BM27" t="str">
        <f t="shared" si="10"/>
        <v>Pine Units Total</v>
      </c>
      <c r="BN27" t="str">
        <f t="shared" si="11"/>
        <v/>
      </c>
      <c r="BO27" s="33">
        <f t="shared" si="43"/>
        <v>650.75521600000002</v>
      </c>
      <c r="BP27" s="129">
        <f t="shared" si="44"/>
        <v>0.55243861692557772</v>
      </c>
      <c r="BQ27" s="33">
        <f t="shared" si="45"/>
        <v>665.26012800000001</v>
      </c>
      <c r="BR27" s="129">
        <f t="shared" si="12"/>
        <v>0.56475211565273542</v>
      </c>
      <c r="BS27" s="33">
        <f t="shared" si="46"/>
        <v>694.80987200000004</v>
      </c>
      <c r="BT27" s="129">
        <f t="shared" si="13"/>
        <v>0.58983746157774586</v>
      </c>
      <c r="BU27" s="130">
        <f t="shared" si="47"/>
        <v>709.88158399999998</v>
      </c>
      <c r="BV27" s="131">
        <f t="shared" si="14"/>
        <v>0.6026321277245027</v>
      </c>
      <c r="BW27" s="6"/>
      <c r="BX27" s="6"/>
      <c r="BY27" s="94" t="str">
        <f t="shared" si="15"/>
        <v>Pine Units Total</v>
      </c>
      <c r="BZ27" s="94" t="str">
        <f t="shared" si="15"/>
        <v/>
      </c>
      <c r="CA27" s="128">
        <f t="shared" si="48"/>
        <v>1.7723797491965333E-3</v>
      </c>
      <c r="CB27" s="128">
        <f t="shared" si="49"/>
        <v>4.0187896963469775E-3</v>
      </c>
      <c r="CC27" s="128">
        <f t="shared" si="50"/>
        <v>8.0939905853344065E-3</v>
      </c>
      <c r="CD27" s="128">
        <f t="shared" si="51"/>
        <v>1.7438414312009959E-2</v>
      </c>
      <c r="CE27" s="128">
        <f t="shared" si="52"/>
        <v>3.5287450935756429E-2</v>
      </c>
      <c r="CF27" s="128">
        <f t="shared" si="53"/>
        <v>6.0448671980989285E-2</v>
      </c>
      <c r="CG27" s="128">
        <f t="shared" si="54"/>
        <v>0.10611032303391985</v>
      </c>
      <c r="CH27" s="128">
        <f t="shared" si="55"/>
        <v>0.14407016304517919</v>
      </c>
      <c r="CI27" s="128">
        <f t="shared" si="56"/>
        <v>0.17751904898921006</v>
      </c>
      <c r="CJ27" s="128">
        <f t="shared" si="57"/>
        <v>0.1964215621106476</v>
      </c>
      <c r="CK27" s="128">
        <f t="shared" si="58"/>
        <v>0.21129901824886932</v>
      </c>
      <c r="CL27" s="128">
        <f t="shared" si="59"/>
        <v>0.22266273150625482</v>
      </c>
      <c r="CM27" s="150">
        <f t="shared" si="59"/>
        <v>0.22820443263598572</v>
      </c>
      <c r="CN27" s="128">
        <f t="shared" si="60"/>
        <v>0.23329096153657761</v>
      </c>
      <c r="CO27" s="128">
        <f t="shared" si="61"/>
        <v>0.23689569509883915</v>
      </c>
      <c r="CP27" s="128">
        <f t="shared" si="62"/>
        <v>0.2393414350668514</v>
      </c>
      <c r="CQ27" s="128">
        <f t="shared" si="63"/>
        <v>0.24110632998105866</v>
      </c>
      <c r="CR27" s="128">
        <f t="shared" si="64"/>
        <v>0.24246140493090829</v>
      </c>
      <c r="CS27" s="128">
        <f t="shared" si="65"/>
        <v>0.24365335648672215</v>
      </c>
      <c r="CT27" s="128">
        <f t="shared" si="66"/>
        <v>0.24475796439465117</v>
      </c>
      <c r="CU27" s="128">
        <f t="shared" si="67"/>
        <v>0.24583968015358748</v>
      </c>
      <c r="CV27" s="128">
        <f t="shared" si="68"/>
        <v>0.24690542751643715</v>
      </c>
      <c r="CW27" s="128">
        <f t="shared" si="69"/>
        <v>0.24794153852365455</v>
      </c>
      <c r="CX27" s="128">
        <f t="shared" si="70"/>
        <v>0.24893864871527183</v>
      </c>
      <c r="CY27" s="128">
        <f t="shared" si="71"/>
        <v>0.24989551809988519</v>
      </c>
      <c r="CZ27" s="128">
        <f t="shared" si="72"/>
        <v>0.25079436598627947</v>
      </c>
    </row>
    <row r="28" spans="1:104">
      <c r="A28" s="165" t="s">
        <v>215</v>
      </c>
      <c r="B28" s="165" t="s">
        <v>189</v>
      </c>
      <c r="C28" s="199">
        <v>16180416</v>
      </c>
      <c r="D28" s="200">
        <v>82112</v>
      </c>
      <c r="E28" s="165" t="s">
        <v>215</v>
      </c>
      <c r="F28" s="165" t="s">
        <v>189</v>
      </c>
      <c r="G28" s="171">
        <v>0</v>
      </c>
      <c r="H28" s="172">
        <v>0</v>
      </c>
      <c r="I28" s="172">
        <v>0</v>
      </c>
      <c r="J28" s="172">
        <v>0</v>
      </c>
      <c r="K28" s="172">
        <v>0</v>
      </c>
      <c r="L28" s="172">
        <v>0</v>
      </c>
      <c r="M28" s="172">
        <v>0</v>
      </c>
      <c r="N28" s="172">
        <v>0</v>
      </c>
      <c r="O28" s="172">
        <v>0</v>
      </c>
      <c r="P28" s="172">
        <v>0</v>
      </c>
      <c r="Q28" s="172">
        <v>0</v>
      </c>
      <c r="R28" s="172">
        <v>0</v>
      </c>
      <c r="S28" s="190">
        <v>0</v>
      </c>
      <c r="T28" s="165" t="s">
        <v>215</v>
      </c>
      <c r="U28" s="165" t="s">
        <v>189</v>
      </c>
      <c r="V28" s="171">
        <v>0</v>
      </c>
      <c r="W28" s="172">
        <v>0</v>
      </c>
      <c r="X28" s="172">
        <v>0</v>
      </c>
      <c r="Y28" s="172">
        <v>0</v>
      </c>
      <c r="Z28" s="172">
        <v>0</v>
      </c>
      <c r="AA28" s="172">
        <v>0</v>
      </c>
      <c r="AB28" s="172">
        <v>0</v>
      </c>
      <c r="AC28" s="172">
        <v>0</v>
      </c>
      <c r="AD28" s="172">
        <v>0</v>
      </c>
      <c r="AE28" s="172">
        <v>0</v>
      </c>
      <c r="AF28" s="172">
        <v>0</v>
      </c>
      <c r="AG28" s="172">
        <v>0</v>
      </c>
      <c r="AH28" s="190">
        <v>0</v>
      </c>
      <c r="AI28" s="100"/>
      <c r="AJ28" t="str">
        <f t="shared" si="6"/>
        <v>Non-pine Units</v>
      </c>
      <c r="AK28" t="str">
        <f t="shared" si="7"/>
        <v>Arrowsmith TSA</v>
      </c>
      <c r="AL28" s="128">
        <f t="shared" si="18"/>
        <v>0</v>
      </c>
      <c r="AM28" s="128">
        <f t="shared" si="19"/>
        <v>0</v>
      </c>
      <c r="AN28" s="128">
        <f t="shared" si="20"/>
        <v>0</v>
      </c>
      <c r="AO28" s="128">
        <f t="shared" si="21"/>
        <v>0</v>
      </c>
      <c r="AP28" s="128">
        <f t="shared" si="22"/>
        <v>0</v>
      </c>
      <c r="AQ28" s="128">
        <f t="shared" si="23"/>
        <v>0</v>
      </c>
      <c r="AR28" s="128">
        <f t="shared" si="24"/>
        <v>0</v>
      </c>
      <c r="AS28" s="128">
        <f t="shared" si="25"/>
        <v>0</v>
      </c>
      <c r="AT28" s="128">
        <f t="shared" si="26"/>
        <v>0</v>
      </c>
      <c r="AU28" s="128">
        <f t="shared" si="27"/>
        <v>0</v>
      </c>
      <c r="AV28" s="128">
        <f t="shared" si="28"/>
        <v>0</v>
      </c>
      <c r="AW28" s="128">
        <f t="shared" si="29"/>
        <v>0</v>
      </c>
      <c r="AX28" s="147">
        <f t="shared" si="29"/>
        <v>0</v>
      </c>
      <c r="AY28" s="128">
        <f t="shared" si="30"/>
        <v>0</v>
      </c>
      <c r="AZ28" s="128">
        <f t="shared" si="31"/>
        <v>0</v>
      </c>
      <c r="BA28" s="128">
        <f t="shared" si="32"/>
        <v>0</v>
      </c>
      <c r="BB28" s="128">
        <f t="shared" si="33"/>
        <v>0</v>
      </c>
      <c r="BC28" s="128">
        <f t="shared" si="34"/>
        <v>0</v>
      </c>
      <c r="BD28" s="128">
        <f t="shared" si="35"/>
        <v>0</v>
      </c>
      <c r="BE28" s="128">
        <f t="shared" si="36"/>
        <v>0</v>
      </c>
      <c r="BF28" s="128">
        <f t="shared" si="37"/>
        <v>0</v>
      </c>
      <c r="BG28" s="128">
        <f t="shared" si="38"/>
        <v>0</v>
      </c>
      <c r="BH28" s="128">
        <f t="shared" si="39"/>
        <v>0</v>
      </c>
      <c r="BI28" s="128">
        <f t="shared" si="40"/>
        <v>0</v>
      </c>
      <c r="BJ28" s="128">
        <f t="shared" si="41"/>
        <v>0</v>
      </c>
      <c r="BK28" s="128">
        <f t="shared" si="42"/>
        <v>0</v>
      </c>
      <c r="BL28" s="6"/>
      <c r="BM28" t="str">
        <f t="shared" si="10"/>
        <v>Non-pine Units</v>
      </c>
      <c r="BN28" t="str">
        <f t="shared" si="11"/>
        <v>Arrowsmith TSA</v>
      </c>
      <c r="BO28" s="33" t="str">
        <f t="shared" si="43"/>
        <v/>
      </c>
      <c r="BP28" s="129" t="str">
        <f t="shared" si="44"/>
        <v/>
      </c>
      <c r="BQ28" s="33" t="str">
        <f t="shared" si="45"/>
        <v/>
      </c>
      <c r="BR28" s="129" t="str">
        <f t="shared" si="12"/>
        <v/>
      </c>
      <c r="BS28" s="33" t="str">
        <f t="shared" si="46"/>
        <v/>
      </c>
      <c r="BT28" s="129" t="str">
        <f t="shared" si="13"/>
        <v/>
      </c>
      <c r="BU28" s="130" t="str">
        <f t="shared" si="47"/>
        <v/>
      </c>
      <c r="BV28" s="131" t="str">
        <f t="shared" si="14"/>
        <v/>
      </c>
      <c r="BW28" s="6"/>
      <c r="BX28" s="6"/>
      <c r="BY28" s="94" t="str">
        <f t="shared" si="15"/>
        <v>Non-pine Units</v>
      </c>
      <c r="BZ28" s="94" t="str">
        <f t="shared" si="15"/>
        <v>Arrowsmith TSA</v>
      </c>
      <c r="CA28" s="128">
        <f t="shared" si="48"/>
        <v>0</v>
      </c>
      <c r="CB28" s="128">
        <f t="shared" si="49"/>
        <v>0</v>
      </c>
      <c r="CC28" s="128">
        <f t="shared" si="50"/>
        <v>0</v>
      </c>
      <c r="CD28" s="128">
        <f t="shared" si="51"/>
        <v>0</v>
      </c>
      <c r="CE28" s="128">
        <f t="shared" si="52"/>
        <v>0</v>
      </c>
      <c r="CF28" s="128">
        <f t="shared" si="53"/>
        <v>0</v>
      </c>
      <c r="CG28" s="128">
        <f t="shared" si="54"/>
        <v>0</v>
      </c>
      <c r="CH28" s="128">
        <f t="shared" si="55"/>
        <v>0</v>
      </c>
      <c r="CI28" s="128">
        <f t="shared" si="56"/>
        <v>0</v>
      </c>
      <c r="CJ28" s="128">
        <f t="shared" si="57"/>
        <v>0</v>
      </c>
      <c r="CK28" s="128">
        <f t="shared" si="58"/>
        <v>0</v>
      </c>
      <c r="CL28" s="128">
        <f t="shared" si="59"/>
        <v>0</v>
      </c>
      <c r="CM28" s="150">
        <f t="shared" si="59"/>
        <v>0</v>
      </c>
      <c r="CN28" s="128">
        <f t="shared" si="60"/>
        <v>0</v>
      </c>
      <c r="CO28" s="128">
        <f t="shared" si="61"/>
        <v>0</v>
      </c>
      <c r="CP28" s="128">
        <f t="shared" si="62"/>
        <v>0</v>
      </c>
      <c r="CQ28" s="128">
        <f t="shared" si="63"/>
        <v>0</v>
      </c>
      <c r="CR28" s="128">
        <f t="shared" si="64"/>
        <v>0</v>
      </c>
      <c r="CS28" s="128">
        <f t="shared" si="65"/>
        <v>0</v>
      </c>
      <c r="CT28" s="128">
        <f t="shared" si="66"/>
        <v>0</v>
      </c>
      <c r="CU28" s="128">
        <f t="shared" si="67"/>
        <v>0</v>
      </c>
      <c r="CV28" s="128">
        <f t="shared" si="68"/>
        <v>0</v>
      </c>
      <c r="CW28" s="128">
        <f t="shared" si="69"/>
        <v>0</v>
      </c>
      <c r="CX28" s="128">
        <f t="shared" si="70"/>
        <v>0</v>
      </c>
      <c r="CY28" s="128">
        <f t="shared" si="71"/>
        <v>0</v>
      </c>
      <c r="CZ28" s="128">
        <f t="shared" si="72"/>
        <v>0</v>
      </c>
    </row>
    <row r="29" spans="1:104">
      <c r="A29" s="90"/>
      <c r="B29" s="173" t="s">
        <v>190</v>
      </c>
      <c r="C29" s="185">
        <v>35651056</v>
      </c>
      <c r="D29" s="92">
        <v>15071280</v>
      </c>
      <c r="E29" s="90"/>
      <c r="F29" s="173" t="s">
        <v>190</v>
      </c>
      <c r="G29" s="174">
        <v>0</v>
      </c>
      <c r="H29" s="144">
        <v>0</v>
      </c>
      <c r="I29" s="144">
        <v>352</v>
      </c>
      <c r="J29" s="144">
        <v>352</v>
      </c>
      <c r="K29" s="144">
        <v>352</v>
      </c>
      <c r="L29" s="144">
        <v>352</v>
      </c>
      <c r="M29" s="144">
        <v>352</v>
      </c>
      <c r="N29" s="144">
        <v>352</v>
      </c>
      <c r="O29" s="144">
        <v>352</v>
      </c>
      <c r="P29" s="144">
        <v>352</v>
      </c>
      <c r="Q29" s="144">
        <v>1728</v>
      </c>
      <c r="R29" s="144">
        <v>2560</v>
      </c>
      <c r="S29" s="145">
        <v>2560</v>
      </c>
      <c r="T29" s="90"/>
      <c r="U29" s="173" t="s">
        <v>190</v>
      </c>
      <c r="V29" s="174">
        <v>2592</v>
      </c>
      <c r="W29" s="144">
        <v>6944</v>
      </c>
      <c r="X29" s="144">
        <v>15520</v>
      </c>
      <c r="Y29" s="144">
        <v>31360</v>
      </c>
      <c r="Z29" s="144">
        <v>74928</v>
      </c>
      <c r="AA29" s="144">
        <v>162688</v>
      </c>
      <c r="AB29" s="144">
        <v>298128</v>
      </c>
      <c r="AC29" s="144">
        <v>472112</v>
      </c>
      <c r="AD29" s="144">
        <v>648000</v>
      </c>
      <c r="AE29" s="144">
        <v>797968</v>
      </c>
      <c r="AF29" s="144">
        <v>917440</v>
      </c>
      <c r="AG29" s="144">
        <v>1021200</v>
      </c>
      <c r="AH29" s="145">
        <v>1085808</v>
      </c>
      <c r="AI29" s="100"/>
      <c r="AJ29" t="str">
        <f t="shared" si="6"/>
        <v/>
      </c>
      <c r="AK29" t="str">
        <f t="shared" si="7"/>
        <v>Cassiar TSA</v>
      </c>
      <c r="AL29" s="128">
        <f t="shared" si="18"/>
        <v>0</v>
      </c>
      <c r="AM29" s="128">
        <f t="shared" si="19"/>
        <v>0</v>
      </c>
      <c r="AN29" s="128">
        <f t="shared" si="20"/>
        <v>2.3355680473058691E-5</v>
      </c>
      <c r="AO29" s="128">
        <f t="shared" si="21"/>
        <v>2.3355680473058691E-5</v>
      </c>
      <c r="AP29" s="128">
        <f t="shared" si="22"/>
        <v>2.3355680473058691E-5</v>
      </c>
      <c r="AQ29" s="128">
        <f t="shared" si="23"/>
        <v>2.3355680473058691E-5</v>
      </c>
      <c r="AR29" s="128">
        <f t="shared" si="24"/>
        <v>2.3355680473058691E-5</v>
      </c>
      <c r="AS29" s="128">
        <f t="shared" si="25"/>
        <v>2.3355680473058691E-5</v>
      </c>
      <c r="AT29" s="128">
        <f t="shared" si="26"/>
        <v>2.3355680473058691E-5</v>
      </c>
      <c r="AU29" s="128">
        <f t="shared" si="27"/>
        <v>2.3355680473058691E-5</v>
      </c>
      <c r="AV29" s="128">
        <f t="shared" si="28"/>
        <v>1.1465515868592449E-4</v>
      </c>
      <c r="AW29" s="128">
        <f t="shared" si="29"/>
        <v>1.6985949434951777E-4</v>
      </c>
      <c r="AX29" s="147">
        <f t="shared" si="29"/>
        <v>1.6985949434951777E-4</v>
      </c>
      <c r="AY29" s="128">
        <f t="shared" si="30"/>
        <v>1.7198273802888672E-4</v>
      </c>
      <c r="AZ29" s="128">
        <f t="shared" si="31"/>
        <v>4.6074387842306693E-4</v>
      </c>
      <c r="BA29" s="128">
        <f t="shared" si="32"/>
        <v>1.0297731844939515E-3</v>
      </c>
      <c r="BB29" s="128">
        <f t="shared" si="33"/>
        <v>2.0807788057815926E-3</v>
      </c>
      <c r="BC29" s="128">
        <f t="shared" si="34"/>
        <v>4.9715750752424475E-3</v>
      </c>
      <c r="BD29" s="128">
        <f t="shared" si="35"/>
        <v>1.0794570865911854E-2</v>
      </c>
      <c r="BE29" s="128">
        <f t="shared" si="36"/>
        <v>1.9781199738841026E-2</v>
      </c>
      <c r="BF29" s="128">
        <f t="shared" si="37"/>
        <v>3.1325275623570126E-2</v>
      </c>
      <c r="BG29" s="128">
        <f t="shared" si="38"/>
        <v>4.2995684507221681E-2</v>
      </c>
      <c r="BH29" s="128">
        <f t="shared" si="39"/>
        <v>5.2946266010584372E-2</v>
      </c>
      <c r="BI29" s="128">
        <f t="shared" si="40"/>
        <v>6.087339628750843E-2</v>
      </c>
      <c r="BJ29" s="128">
        <f t="shared" si="41"/>
        <v>6.775801391786232E-2</v>
      </c>
      <c r="BK29" s="128">
        <f t="shared" si="42"/>
        <v>7.2044842906508269E-2</v>
      </c>
      <c r="BL29" s="127"/>
      <c r="BM29" t="str">
        <f t="shared" si="10"/>
        <v/>
      </c>
      <c r="BN29" t="str">
        <f t="shared" si="11"/>
        <v>Cassiar TSA</v>
      </c>
      <c r="BO29" s="33">
        <f t="shared" si="43"/>
        <v>2.5600000000000002E-3</v>
      </c>
      <c r="BP29" s="129">
        <f t="shared" si="44"/>
        <v>1.6985949434951777E-4</v>
      </c>
      <c r="BQ29" s="33">
        <f t="shared" si="45"/>
        <v>2.5920000000000001E-3</v>
      </c>
      <c r="BR29" s="129">
        <f t="shared" si="12"/>
        <v>1.7198273802888672E-4</v>
      </c>
      <c r="BS29" s="33">
        <f t="shared" si="46"/>
        <v>0.162688</v>
      </c>
      <c r="BT29" s="129">
        <f t="shared" si="13"/>
        <v>1.0794570865911854E-2</v>
      </c>
      <c r="BU29" s="130">
        <f t="shared" si="47"/>
        <v>0.91744000000000003</v>
      </c>
      <c r="BV29" s="131">
        <f t="shared" si="14"/>
        <v>6.087339628750843E-2</v>
      </c>
      <c r="BW29" s="6"/>
      <c r="BX29" s="6"/>
      <c r="BY29" s="94" t="str">
        <f t="shared" si="15"/>
        <v/>
      </c>
      <c r="BZ29" s="94" t="str">
        <f t="shared" si="15"/>
        <v>Cassiar TSA</v>
      </c>
      <c r="CA29" s="128">
        <f t="shared" si="48"/>
        <v>0</v>
      </c>
      <c r="CB29" s="128">
        <f t="shared" si="49"/>
        <v>0</v>
      </c>
      <c r="CC29" s="128">
        <f t="shared" si="50"/>
        <v>9.8734803255196709E-6</v>
      </c>
      <c r="CD29" s="128">
        <f t="shared" si="51"/>
        <v>9.8734803255196709E-6</v>
      </c>
      <c r="CE29" s="128">
        <f t="shared" si="52"/>
        <v>9.8734803255196709E-6</v>
      </c>
      <c r="CF29" s="128">
        <f t="shared" si="53"/>
        <v>9.8734803255196709E-6</v>
      </c>
      <c r="CG29" s="128">
        <f t="shared" si="54"/>
        <v>9.8734803255196709E-6</v>
      </c>
      <c r="CH29" s="128">
        <f t="shared" si="55"/>
        <v>9.8734803255196709E-6</v>
      </c>
      <c r="CI29" s="128">
        <f t="shared" si="56"/>
        <v>9.8734803255196709E-6</v>
      </c>
      <c r="CJ29" s="128">
        <f t="shared" si="57"/>
        <v>9.8734803255196709E-6</v>
      </c>
      <c r="CK29" s="128">
        <f t="shared" si="58"/>
        <v>4.8469812507096563E-5</v>
      </c>
      <c r="CL29" s="128">
        <f t="shared" si="59"/>
        <v>7.1807129640143061E-5</v>
      </c>
      <c r="CM29" s="150">
        <f t="shared" si="59"/>
        <v>7.1807129640143061E-5</v>
      </c>
      <c r="CN29" s="128">
        <f t="shared" si="60"/>
        <v>7.2704718760644848E-5</v>
      </c>
      <c r="CO29" s="128">
        <f t="shared" si="61"/>
        <v>1.9477683914888804E-4</v>
      </c>
      <c r="CP29" s="128">
        <f t="shared" si="62"/>
        <v>4.3533072344336727E-4</v>
      </c>
      <c r="CQ29" s="128">
        <f t="shared" si="63"/>
        <v>8.7963733809175246E-4</v>
      </c>
      <c r="CR29" s="128">
        <f t="shared" si="64"/>
        <v>2.1017049256549371E-3</v>
      </c>
      <c r="CS29" s="128">
        <f t="shared" si="65"/>
        <v>4.5633430886310913E-3</v>
      </c>
      <c r="CT29" s="128">
        <f t="shared" si="66"/>
        <v>8.3623890411549107E-3</v>
      </c>
      <c r="CU29" s="128">
        <f t="shared" si="67"/>
        <v>1.3242581089323132E-2</v>
      </c>
      <c r="CV29" s="128">
        <f t="shared" si="68"/>
        <v>1.817617969016121E-2</v>
      </c>
      <c r="CW29" s="128">
        <f t="shared" si="69"/>
        <v>2.2382731103392842E-2</v>
      </c>
      <c r="CX29" s="128">
        <f t="shared" si="70"/>
        <v>2.5733880084786269E-2</v>
      </c>
      <c r="CY29" s="128">
        <f t="shared" si="71"/>
        <v>2.8644312808013318E-2</v>
      </c>
      <c r="CZ29" s="128">
        <f t="shared" si="72"/>
        <v>3.0456545242306426E-2</v>
      </c>
    </row>
    <row r="30" spans="1:104">
      <c r="A30" s="90"/>
      <c r="B30" s="173" t="s">
        <v>191</v>
      </c>
      <c r="C30" s="185">
        <v>8204240</v>
      </c>
      <c r="D30" s="92">
        <v>690528</v>
      </c>
      <c r="E30" s="90"/>
      <c r="F30" s="173" t="s">
        <v>191</v>
      </c>
      <c r="G30" s="174">
        <v>0</v>
      </c>
      <c r="H30" s="144">
        <v>0</v>
      </c>
      <c r="I30" s="144">
        <v>0</v>
      </c>
      <c r="J30" s="144">
        <v>0</v>
      </c>
      <c r="K30" s="144">
        <v>0</v>
      </c>
      <c r="L30" s="144">
        <v>0</v>
      </c>
      <c r="M30" s="144">
        <v>0</v>
      </c>
      <c r="N30" s="144">
        <v>0</v>
      </c>
      <c r="O30" s="144">
        <v>0</v>
      </c>
      <c r="P30" s="144">
        <v>1664</v>
      </c>
      <c r="Q30" s="144">
        <v>1664</v>
      </c>
      <c r="R30" s="144">
        <v>1664</v>
      </c>
      <c r="S30" s="145">
        <v>2768</v>
      </c>
      <c r="T30" s="90"/>
      <c r="U30" s="173" t="s">
        <v>191</v>
      </c>
      <c r="V30" s="174">
        <v>8656</v>
      </c>
      <c r="W30" s="144">
        <v>15808</v>
      </c>
      <c r="X30" s="144">
        <v>22784</v>
      </c>
      <c r="Y30" s="144">
        <v>38624</v>
      </c>
      <c r="Z30" s="144">
        <v>52384</v>
      </c>
      <c r="AA30" s="144">
        <v>71952</v>
      </c>
      <c r="AB30" s="144">
        <v>102304</v>
      </c>
      <c r="AC30" s="144">
        <v>133712</v>
      </c>
      <c r="AD30" s="144">
        <v>164368</v>
      </c>
      <c r="AE30" s="144">
        <v>197776</v>
      </c>
      <c r="AF30" s="144">
        <v>220624</v>
      </c>
      <c r="AG30" s="144">
        <v>240720</v>
      </c>
      <c r="AH30" s="145">
        <v>266720</v>
      </c>
      <c r="AI30" s="100"/>
      <c r="AJ30" t="str">
        <f t="shared" si="6"/>
        <v/>
      </c>
      <c r="AK30" t="str">
        <f t="shared" si="7"/>
        <v>Cranberry TSA</v>
      </c>
      <c r="AL30" s="128">
        <f t="shared" si="18"/>
        <v>0</v>
      </c>
      <c r="AM30" s="128">
        <f t="shared" si="19"/>
        <v>0</v>
      </c>
      <c r="AN30" s="128">
        <f t="shared" si="20"/>
        <v>0</v>
      </c>
      <c r="AO30" s="128">
        <f t="shared" si="21"/>
        <v>0</v>
      </c>
      <c r="AP30" s="128">
        <f t="shared" si="22"/>
        <v>0</v>
      </c>
      <c r="AQ30" s="128">
        <f t="shared" si="23"/>
        <v>0</v>
      </c>
      <c r="AR30" s="128">
        <f t="shared" si="24"/>
        <v>0</v>
      </c>
      <c r="AS30" s="128">
        <f t="shared" si="25"/>
        <v>0</v>
      </c>
      <c r="AT30" s="128">
        <f t="shared" si="26"/>
        <v>0</v>
      </c>
      <c r="AU30" s="128">
        <f t="shared" si="27"/>
        <v>2.4097502201214142E-3</v>
      </c>
      <c r="AV30" s="128">
        <f t="shared" si="28"/>
        <v>2.4097502201214142E-3</v>
      </c>
      <c r="AW30" s="128">
        <f t="shared" si="29"/>
        <v>2.4097502201214142E-3</v>
      </c>
      <c r="AX30" s="147">
        <f t="shared" si="29"/>
        <v>4.0085268084711989E-3</v>
      </c>
      <c r="AY30" s="128">
        <f t="shared" si="30"/>
        <v>1.2535335279670049E-2</v>
      </c>
      <c r="AZ30" s="128">
        <f t="shared" si="31"/>
        <v>2.2892627091153438E-2</v>
      </c>
      <c r="BA30" s="128">
        <f t="shared" si="32"/>
        <v>3.2995041475508594E-2</v>
      </c>
      <c r="BB30" s="128">
        <f t="shared" si="33"/>
        <v>5.5934009917048985E-2</v>
      </c>
      <c r="BC30" s="128">
        <f t="shared" si="34"/>
        <v>7.5860790583437601E-2</v>
      </c>
      <c r="BD30" s="128">
        <f t="shared" si="35"/>
        <v>0.10419852634505769</v>
      </c>
      <c r="BE30" s="128">
        <f t="shared" si="36"/>
        <v>0.14815329718708004</v>
      </c>
      <c r="BF30" s="128">
        <f t="shared" si="37"/>
        <v>0.19363733259187171</v>
      </c>
      <c r="BG30" s="128">
        <f t="shared" si="38"/>
        <v>0.23803234626257008</v>
      </c>
      <c r="BH30" s="128">
        <f t="shared" si="39"/>
        <v>0.28641271606654617</v>
      </c>
      <c r="BI30" s="128">
        <f t="shared" si="40"/>
        <v>0.3195004402428287</v>
      </c>
      <c r="BJ30" s="128">
        <f t="shared" si="41"/>
        <v>0.34860280828583345</v>
      </c>
      <c r="BK30" s="128">
        <f t="shared" si="42"/>
        <v>0.38625515547523054</v>
      </c>
      <c r="BM30" t="str">
        <f t="shared" si="10"/>
        <v/>
      </c>
      <c r="BN30" t="str">
        <f t="shared" si="11"/>
        <v>Cranberry TSA</v>
      </c>
      <c r="BO30" s="33">
        <f t="shared" si="43"/>
        <v>2.7680000000000001E-3</v>
      </c>
      <c r="BP30" s="129">
        <f t="shared" si="44"/>
        <v>4.0085268084711989E-3</v>
      </c>
      <c r="BQ30" s="33">
        <f t="shared" si="45"/>
        <v>8.6560000000000005E-3</v>
      </c>
      <c r="BR30" s="129">
        <f t="shared" si="12"/>
        <v>1.2535335279670049E-2</v>
      </c>
      <c r="BS30" s="33">
        <f t="shared" si="46"/>
        <v>7.1952000000000002E-2</v>
      </c>
      <c r="BT30" s="129">
        <f t="shared" si="13"/>
        <v>0.10419852634505769</v>
      </c>
      <c r="BU30" s="130">
        <f t="shared" si="47"/>
        <v>0.22062399999999999</v>
      </c>
      <c r="BV30" s="131">
        <f t="shared" si="14"/>
        <v>0.3195004402428287</v>
      </c>
      <c r="BY30" s="94" t="str">
        <f t="shared" si="15"/>
        <v/>
      </c>
      <c r="BZ30" s="94" t="str">
        <f t="shared" si="15"/>
        <v>Cranberry TSA</v>
      </c>
      <c r="CA30" s="128">
        <f t="shared" si="48"/>
        <v>0</v>
      </c>
      <c r="CB30" s="128">
        <f t="shared" si="49"/>
        <v>0</v>
      </c>
      <c r="CC30" s="128">
        <f t="shared" si="50"/>
        <v>0</v>
      </c>
      <c r="CD30" s="128">
        <f t="shared" si="51"/>
        <v>0</v>
      </c>
      <c r="CE30" s="128">
        <f t="shared" si="52"/>
        <v>0</v>
      </c>
      <c r="CF30" s="128">
        <f t="shared" si="53"/>
        <v>0</v>
      </c>
      <c r="CG30" s="128">
        <f t="shared" si="54"/>
        <v>0</v>
      </c>
      <c r="CH30" s="128">
        <f t="shared" si="55"/>
        <v>0</v>
      </c>
      <c r="CI30" s="128">
        <f t="shared" si="56"/>
        <v>0</v>
      </c>
      <c r="CJ30" s="128">
        <f t="shared" si="57"/>
        <v>2.0282195547668036E-4</v>
      </c>
      <c r="CK30" s="128">
        <f t="shared" si="58"/>
        <v>2.0282195547668036E-4</v>
      </c>
      <c r="CL30" s="128">
        <f t="shared" si="59"/>
        <v>2.0282195547668036E-4</v>
      </c>
      <c r="CM30" s="150">
        <f t="shared" si="59"/>
        <v>3.3738652209101637E-4</v>
      </c>
      <c r="CN30" s="128">
        <f t="shared" si="60"/>
        <v>1.0550642107008085E-3</v>
      </c>
      <c r="CO30" s="128">
        <f t="shared" si="61"/>
        <v>1.9268085770284633E-3</v>
      </c>
      <c r="CP30" s="128">
        <f t="shared" si="62"/>
        <v>2.7771006211422386E-3</v>
      </c>
      <c r="CQ30" s="128">
        <f t="shared" si="63"/>
        <v>4.7078096203914069E-3</v>
      </c>
      <c r="CR30" s="128">
        <f t="shared" si="64"/>
        <v>6.3849911752947254E-3</v>
      </c>
      <c r="CS30" s="128">
        <f t="shared" si="65"/>
        <v>8.7700993632560727E-3</v>
      </c>
      <c r="CT30" s="128">
        <f t="shared" si="66"/>
        <v>1.2469649839595136E-2</v>
      </c>
      <c r="CU30" s="128">
        <f t="shared" si="67"/>
        <v>1.6297914249217477E-2</v>
      </c>
      <c r="CV30" s="128">
        <f t="shared" si="68"/>
        <v>2.0034518736653243E-2</v>
      </c>
      <c r="CW30" s="128">
        <f t="shared" si="69"/>
        <v>2.4106559535069672E-2</v>
      </c>
      <c r="CX30" s="128">
        <f t="shared" si="70"/>
        <v>2.689146100065332E-2</v>
      </c>
      <c r="CY30" s="128">
        <f t="shared" si="71"/>
        <v>2.9340926155256308E-2</v>
      </c>
      <c r="CZ30" s="128">
        <f t="shared" si="72"/>
        <v>3.2510019209579438E-2</v>
      </c>
    </row>
    <row r="31" spans="1:104">
      <c r="A31" s="90"/>
      <c r="B31" s="173" t="s">
        <v>192</v>
      </c>
      <c r="C31" s="185">
        <v>156594208</v>
      </c>
      <c r="D31" s="92">
        <v>13492944</v>
      </c>
      <c r="E31" s="90"/>
      <c r="F31" s="173" t="s">
        <v>192</v>
      </c>
      <c r="G31" s="174">
        <v>0</v>
      </c>
      <c r="H31" s="144">
        <v>0</v>
      </c>
      <c r="I31" s="144">
        <v>0</v>
      </c>
      <c r="J31" s="144">
        <v>0</v>
      </c>
      <c r="K31" s="144">
        <v>0</v>
      </c>
      <c r="L31" s="144">
        <v>0</v>
      </c>
      <c r="M31" s="144">
        <v>0</v>
      </c>
      <c r="N31" s="144">
        <v>0</v>
      </c>
      <c r="O31" s="144">
        <v>0</v>
      </c>
      <c r="P31" s="144">
        <v>144</v>
      </c>
      <c r="Q31" s="144">
        <v>5488</v>
      </c>
      <c r="R31" s="144">
        <v>6304</v>
      </c>
      <c r="S31" s="145">
        <v>17776</v>
      </c>
      <c r="T31" s="90"/>
      <c r="U31" s="173" t="s">
        <v>192</v>
      </c>
      <c r="V31" s="174">
        <v>66400</v>
      </c>
      <c r="W31" s="144">
        <v>175344</v>
      </c>
      <c r="X31" s="144">
        <v>312576</v>
      </c>
      <c r="Y31" s="144">
        <v>481920</v>
      </c>
      <c r="Z31" s="144">
        <v>646960</v>
      </c>
      <c r="AA31" s="144">
        <v>793072</v>
      </c>
      <c r="AB31" s="144">
        <v>927104</v>
      </c>
      <c r="AC31" s="144">
        <v>1028432</v>
      </c>
      <c r="AD31" s="144">
        <v>1103168</v>
      </c>
      <c r="AE31" s="144">
        <v>1156272</v>
      </c>
      <c r="AF31" s="144">
        <v>1190256</v>
      </c>
      <c r="AG31" s="144">
        <v>1211072</v>
      </c>
      <c r="AH31" s="145">
        <v>1222096</v>
      </c>
      <c r="AI31" s="100"/>
      <c r="AJ31" t="str">
        <f t="shared" si="6"/>
        <v/>
      </c>
      <c r="AK31" t="str">
        <f t="shared" si="7"/>
        <v>Fort Nelson TSA</v>
      </c>
      <c r="AL31" s="128">
        <f t="shared" si="18"/>
        <v>0</v>
      </c>
      <c r="AM31" s="128">
        <f t="shared" si="19"/>
        <v>0</v>
      </c>
      <c r="AN31" s="128">
        <f t="shared" si="20"/>
        <v>0</v>
      </c>
      <c r="AO31" s="128">
        <f t="shared" si="21"/>
        <v>0</v>
      </c>
      <c r="AP31" s="128">
        <f t="shared" si="22"/>
        <v>0</v>
      </c>
      <c r="AQ31" s="128">
        <f t="shared" si="23"/>
        <v>0</v>
      </c>
      <c r="AR31" s="128">
        <f t="shared" si="24"/>
        <v>0</v>
      </c>
      <c r="AS31" s="128">
        <f t="shared" si="25"/>
        <v>0</v>
      </c>
      <c r="AT31" s="128">
        <f t="shared" si="26"/>
        <v>0</v>
      </c>
      <c r="AU31" s="128">
        <f t="shared" si="27"/>
        <v>1.0672244693226326E-5</v>
      </c>
      <c r="AV31" s="128">
        <f t="shared" si="28"/>
        <v>4.0673110330851443E-4</v>
      </c>
      <c r="AW31" s="128">
        <f t="shared" si="29"/>
        <v>4.6720715657013026E-4</v>
      </c>
      <c r="AX31" s="147">
        <f t="shared" si="29"/>
        <v>1.3174293171304943E-3</v>
      </c>
      <c r="AY31" s="128">
        <f t="shared" si="30"/>
        <v>4.9210906085432509E-3</v>
      </c>
      <c r="AZ31" s="128">
        <f t="shared" si="31"/>
        <v>1.2995236621451923E-2</v>
      </c>
      <c r="BA31" s="128">
        <f t="shared" si="32"/>
        <v>2.3165885814096614E-2</v>
      </c>
      <c r="BB31" s="128">
        <f t="shared" si="33"/>
        <v>3.5716445573330771E-2</v>
      </c>
      <c r="BC31" s="128">
        <f t="shared" si="34"/>
        <v>4.7948023796734053E-2</v>
      </c>
      <c r="BD31" s="128">
        <f t="shared" si="35"/>
        <v>5.8776794745461033E-2</v>
      </c>
      <c r="BE31" s="128">
        <f t="shared" si="36"/>
        <v>6.8710282944922915E-2</v>
      </c>
      <c r="BF31" s="128">
        <f t="shared" si="37"/>
        <v>7.6219985794056505E-2</v>
      </c>
      <c r="BG31" s="128">
        <f t="shared" si="38"/>
        <v>8.1758880789840976E-2</v>
      </c>
      <c r="BH31" s="128">
        <f t="shared" si="39"/>
        <v>8.5694567471709657E-2</v>
      </c>
      <c r="BI31" s="128">
        <f t="shared" si="40"/>
        <v>8.8213217219311066E-2</v>
      </c>
      <c r="BJ31" s="128">
        <f t="shared" si="41"/>
        <v>8.9755949479965236E-2</v>
      </c>
      <c r="BK31" s="128">
        <f t="shared" si="42"/>
        <v>9.0572969101480008E-2</v>
      </c>
      <c r="BM31" t="str">
        <f t="shared" si="10"/>
        <v/>
      </c>
      <c r="BN31" t="str">
        <f t="shared" si="11"/>
        <v>Fort Nelson TSA</v>
      </c>
      <c r="BO31" s="33">
        <f t="shared" si="43"/>
        <v>1.7776E-2</v>
      </c>
      <c r="BP31" s="129">
        <f t="shared" si="44"/>
        <v>1.3174293171304943E-3</v>
      </c>
      <c r="BQ31" s="33">
        <f t="shared" si="45"/>
        <v>6.6400000000000001E-2</v>
      </c>
      <c r="BR31" s="129">
        <f t="shared" si="12"/>
        <v>4.9210906085432509E-3</v>
      </c>
      <c r="BS31" s="33">
        <f t="shared" si="46"/>
        <v>0.793072</v>
      </c>
      <c r="BT31" s="129">
        <f t="shared" si="13"/>
        <v>5.8776794745461033E-2</v>
      </c>
      <c r="BU31" s="130">
        <f t="shared" si="47"/>
        <v>1.190256</v>
      </c>
      <c r="BV31" s="131">
        <f t="shared" si="14"/>
        <v>8.8213217219311066E-2</v>
      </c>
      <c r="BY31" s="94" t="str">
        <f t="shared" si="15"/>
        <v/>
      </c>
      <c r="BZ31" s="94" t="str">
        <f t="shared" si="15"/>
        <v>Fort Nelson TSA</v>
      </c>
      <c r="CA31" s="128">
        <f t="shared" si="48"/>
        <v>0</v>
      </c>
      <c r="CB31" s="128">
        <f t="shared" si="49"/>
        <v>0</v>
      </c>
      <c r="CC31" s="128">
        <f t="shared" si="50"/>
        <v>0</v>
      </c>
      <c r="CD31" s="128">
        <f t="shared" si="51"/>
        <v>0</v>
      </c>
      <c r="CE31" s="128">
        <f t="shared" si="52"/>
        <v>0</v>
      </c>
      <c r="CF31" s="128">
        <f t="shared" si="53"/>
        <v>0</v>
      </c>
      <c r="CG31" s="128">
        <f t="shared" si="54"/>
        <v>0</v>
      </c>
      <c r="CH31" s="128">
        <f t="shared" si="55"/>
        <v>0</v>
      </c>
      <c r="CI31" s="128">
        <f t="shared" si="56"/>
        <v>0</v>
      </c>
      <c r="CJ31" s="128">
        <f t="shared" si="57"/>
        <v>9.1957424121331487E-7</v>
      </c>
      <c r="CK31" s="128">
        <f t="shared" si="58"/>
        <v>3.504599608179633E-5</v>
      </c>
      <c r="CL31" s="128">
        <f t="shared" si="59"/>
        <v>4.0256916782005118E-5</v>
      </c>
      <c r="CM31" s="150">
        <f t="shared" si="59"/>
        <v>1.1351633133199921E-4</v>
      </c>
      <c r="CN31" s="128">
        <f t="shared" si="60"/>
        <v>4.2402590011502854E-4</v>
      </c>
      <c r="CO31" s="128">
        <f t="shared" si="61"/>
        <v>1.1197349010507464E-3</v>
      </c>
      <c r="CP31" s="128">
        <f t="shared" si="62"/>
        <v>1.9960891529270356E-3</v>
      </c>
      <c r="CQ31" s="128">
        <f t="shared" si="63"/>
        <v>3.0775084605938938E-3</v>
      </c>
      <c r="CR31" s="128">
        <f t="shared" si="64"/>
        <v>4.1314427159400433E-3</v>
      </c>
      <c r="CS31" s="128">
        <f t="shared" si="65"/>
        <v>5.0645040460244864E-3</v>
      </c>
      <c r="CT31" s="128">
        <f t="shared" si="66"/>
        <v>5.9204233147627022E-3</v>
      </c>
      <c r="CU31" s="128">
        <f t="shared" si="67"/>
        <v>6.5674970558298046E-3</v>
      </c>
      <c r="CV31" s="128">
        <f t="shared" si="68"/>
        <v>7.044756087019515E-3</v>
      </c>
      <c r="CW31" s="128">
        <f t="shared" si="69"/>
        <v>7.3838746321958472E-3</v>
      </c>
      <c r="CX31" s="128">
        <f t="shared" si="70"/>
        <v>7.6008941531221898E-3</v>
      </c>
      <c r="CY31" s="128">
        <f t="shared" si="71"/>
        <v>7.7338237184353589E-3</v>
      </c>
      <c r="CZ31" s="128">
        <f t="shared" si="72"/>
        <v>7.8042222353460226E-3</v>
      </c>
    </row>
    <row r="32" spans="1:104">
      <c r="A32" s="90"/>
      <c r="B32" s="173" t="s">
        <v>193</v>
      </c>
      <c r="C32" s="185">
        <v>72435888</v>
      </c>
      <c r="D32" s="92">
        <v>757968</v>
      </c>
      <c r="E32" s="90"/>
      <c r="F32" s="173" t="s">
        <v>193</v>
      </c>
      <c r="G32" s="174">
        <v>352</v>
      </c>
      <c r="H32" s="144">
        <v>704</v>
      </c>
      <c r="I32" s="144">
        <v>2144</v>
      </c>
      <c r="J32" s="144">
        <v>6448</v>
      </c>
      <c r="K32" s="144">
        <v>8416</v>
      </c>
      <c r="L32" s="144">
        <v>13536</v>
      </c>
      <c r="M32" s="144">
        <v>15856</v>
      </c>
      <c r="N32" s="144">
        <v>37264</v>
      </c>
      <c r="O32" s="144">
        <v>95696</v>
      </c>
      <c r="P32" s="144">
        <v>159600</v>
      </c>
      <c r="Q32" s="144">
        <v>186896</v>
      </c>
      <c r="R32" s="144">
        <v>205232</v>
      </c>
      <c r="S32" s="145">
        <v>213840</v>
      </c>
      <c r="T32" s="90"/>
      <c r="U32" s="173" t="s">
        <v>193</v>
      </c>
      <c r="V32" s="174">
        <v>222080</v>
      </c>
      <c r="W32" s="144">
        <v>232512</v>
      </c>
      <c r="X32" s="144">
        <v>238352</v>
      </c>
      <c r="Y32" s="144">
        <v>242464</v>
      </c>
      <c r="Z32" s="144">
        <v>246880</v>
      </c>
      <c r="AA32" s="144">
        <v>250624</v>
      </c>
      <c r="AB32" s="144">
        <v>254960</v>
      </c>
      <c r="AC32" s="144">
        <v>257792</v>
      </c>
      <c r="AD32" s="144">
        <v>260688</v>
      </c>
      <c r="AE32" s="144">
        <v>262992</v>
      </c>
      <c r="AF32" s="144">
        <v>266256</v>
      </c>
      <c r="AG32" s="144">
        <v>268832</v>
      </c>
      <c r="AH32" s="145">
        <v>270528</v>
      </c>
      <c r="AI32" s="100"/>
      <c r="AJ32" t="str">
        <f t="shared" si="6"/>
        <v/>
      </c>
      <c r="AK32" t="str">
        <f t="shared" si="7"/>
        <v>Fraser TSA</v>
      </c>
      <c r="AL32" s="128">
        <f t="shared" si="18"/>
        <v>4.6439955248770397E-4</v>
      </c>
      <c r="AM32" s="128">
        <f t="shared" si="19"/>
        <v>9.2879910497540793E-4</v>
      </c>
      <c r="AN32" s="128">
        <f t="shared" si="20"/>
        <v>2.8286154560614694E-3</v>
      </c>
      <c r="AO32" s="128">
        <f t="shared" si="21"/>
        <v>8.5069554387520313E-3</v>
      </c>
      <c r="AP32" s="128">
        <f t="shared" si="22"/>
        <v>1.110337111856965E-2</v>
      </c>
      <c r="AQ32" s="128">
        <f t="shared" si="23"/>
        <v>1.7858273700208979E-2</v>
      </c>
      <c r="AR32" s="128">
        <f t="shared" si="24"/>
        <v>2.0919088932514301E-2</v>
      </c>
      <c r="AS32" s="128">
        <f t="shared" si="25"/>
        <v>4.9163025351993753E-2</v>
      </c>
      <c r="AT32" s="128">
        <f t="shared" si="26"/>
        <v>0.12625335106495261</v>
      </c>
      <c r="AU32" s="128">
        <f t="shared" si="27"/>
        <v>0.21056297891203851</v>
      </c>
      <c r="AV32" s="128">
        <f t="shared" si="28"/>
        <v>0.24657505330040319</v>
      </c>
      <c r="AW32" s="128">
        <f t="shared" si="29"/>
        <v>0.27076604817089905</v>
      </c>
      <c r="AX32" s="147">
        <f t="shared" si="29"/>
        <v>0.28212272813628014</v>
      </c>
      <c r="AY32" s="128">
        <f t="shared" si="30"/>
        <v>0.29299389947860593</v>
      </c>
      <c r="AZ32" s="128">
        <f t="shared" si="31"/>
        <v>0.30675701348869611</v>
      </c>
      <c r="BA32" s="128">
        <f t="shared" si="32"/>
        <v>0.31446182424587843</v>
      </c>
      <c r="BB32" s="128">
        <f t="shared" si="33"/>
        <v>0.31988685538175754</v>
      </c>
      <c r="BC32" s="128">
        <f t="shared" si="34"/>
        <v>0.32571295885842144</v>
      </c>
      <c r="BD32" s="128">
        <f t="shared" si="35"/>
        <v>0.3306524813712452</v>
      </c>
      <c r="BE32" s="128">
        <f t="shared" si="36"/>
        <v>0.33637303949507102</v>
      </c>
      <c r="BF32" s="128">
        <f t="shared" si="37"/>
        <v>0.3401093449855403</v>
      </c>
      <c r="BG32" s="128">
        <f t="shared" si="38"/>
        <v>0.34393008675828002</v>
      </c>
      <c r="BH32" s="128">
        <f t="shared" si="39"/>
        <v>0.34696979292001773</v>
      </c>
      <c r="BI32" s="128">
        <f t="shared" si="40"/>
        <v>0.3512760433158128</v>
      </c>
      <c r="BJ32" s="128">
        <f t="shared" si="41"/>
        <v>0.35467460367720011</v>
      </c>
      <c r="BK32" s="128">
        <f t="shared" si="42"/>
        <v>0.35691216515736812</v>
      </c>
      <c r="BM32" t="str">
        <f t="shared" si="10"/>
        <v/>
      </c>
      <c r="BN32" t="str">
        <f t="shared" si="11"/>
        <v>Fraser TSA</v>
      </c>
      <c r="BO32" s="33">
        <f t="shared" si="43"/>
        <v>0.21384</v>
      </c>
      <c r="BP32" s="129">
        <f t="shared" si="44"/>
        <v>0.28212272813628014</v>
      </c>
      <c r="BQ32" s="33">
        <f t="shared" si="45"/>
        <v>0.22208</v>
      </c>
      <c r="BR32" s="129">
        <f t="shared" si="12"/>
        <v>0.29299389947860593</v>
      </c>
      <c r="BS32" s="33">
        <f t="shared" si="46"/>
        <v>0.25062400000000001</v>
      </c>
      <c r="BT32" s="129">
        <f t="shared" si="13"/>
        <v>0.3306524813712452</v>
      </c>
      <c r="BU32" s="130">
        <f t="shared" si="47"/>
        <v>0.26625599999999999</v>
      </c>
      <c r="BV32" s="131">
        <f t="shared" si="14"/>
        <v>0.3512760433158128</v>
      </c>
      <c r="BY32" s="94" t="str">
        <f t="shared" si="15"/>
        <v/>
      </c>
      <c r="BZ32" s="94" t="str">
        <f t="shared" si="15"/>
        <v>Fraser TSA</v>
      </c>
      <c r="CA32" s="128">
        <f t="shared" si="48"/>
        <v>4.8594696595698532E-6</v>
      </c>
      <c r="CB32" s="128">
        <f t="shared" si="49"/>
        <v>9.7189393191397065E-6</v>
      </c>
      <c r="CC32" s="128">
        <f t="shared" si="50"/>
        <v>2.9598587926470922E-5</v>
      </c>
      <c r="CD32" s="128">
        <f t="shared" si="51"/>
        <v>8.9016648763938665E-5</v>
      </c>
      <c r="CE32" s="128">
        <f t="shared" si="52"/>
        <v>1.1618550186062467E-4</v>
      </c>
      <c r="CF32" s="128">
        <f t="shared" si="53"/>
        <v>1.8686869690891345E-4</v>
      </c>
      <c r="CG32" s="128">
        <f t="shared" si="54"/>
        <v>2.1889701966516927E-4</v>
      </c>
      <c r="CH32" s="128">
        <f t="shared" si="55"/>
        <v>5.1444112896082675E-4</v>
      </c>
      <c r="CI32" s="128">
        <f t="shared" si="56"/>
        <v>1.3211130924494223E-3</v>
      </c>
      <c r="CJ32" s="128">
        <f t="shared" si="57"/>
        <v>2.2033277206458765E-3</v>
      </c>
      <c r="CK32" s="128">
        <f t="shared" si="58"/>
        <v>2.580157504247066E-3</v>
      </c>
      <c r="CL32" s="128">
        <f t="shared" si="59"/>
        <v>2.8332916965137503E-3</v>
      </c>
      <c r="CM32" s="150">
        <f t="shared" si="59"/>
        <v>2.9521278181886858E-3</v>
      </c>
      <c r="CN32" s="128">
        <f t="shared" si="60"/>
        <v>3.0658835852195253E-3</v>
      </c>
      <c r="CO32" s="128">
        <f t="shared" si="61"/>
        <v>3.2099005951304136E-3</v>
      </c>
      <c r="CP32" s="128">
        <f t="shared" si="62"/>
        <v>3.2905236144823683E-3</v>
      </c>
      <c r="CQ32" s="128">
        <f t="shared" si="63"/>
        <v>3.3472910555055252E-3</v>
      </c>
      <c r="CR32" s="128">
        <f t="shared" si="64"/>
        <v>3.4082553112346741E-3</v>
      </c>
      <c r="CS32" s="128">
        <f t="shared" si="65"/>
        <v>3.4599423976137355E-3</v>
      </c>
      <c r="CT32" s="128">
        <f t="shared" si="66"/>
        <v>3.5198022284202548E-3</v>
      </c>
      <c r="CU32" s="128">
        <f t="shared" si="67"/>
        <v>3.5588988706813395E-3</v>
      </c>
      <c r="CV32" s="128">
        <f t="shared" si="68"/>
        <v>3.5988790528805278E-3</v>
      </c>
      <c r="CW32" s="128">
        <f t="shared" si="69"/>
        <v>3.6306864906522577E-3</v>
      </c>
      <c r="CX32" s="128">
        <f t="shared" si="70"/>
        <v>3.6757470274955419E-3</v>
      </c>
      <c r="CY32" s="128">
        <f t="shared" si="71"/>
        <v>3.7113095100042123E-3</v>
      </c>
      <c r="CZ32" s="128">
        <f t="shared" si="72"/>
        <v>3.7347233183639581E-3</v>
      </c>
    </row>
    <row r="33" spans="1:104">
      <c r="A33" s="90"/>
      <c r="B33" s="173" t="s">
        <v>195</v>
      </c>
      <c r="C33" s="185">
        <v>141830896</v>
      </c>
      <c r="D33" s="92">
        <v>39839328</v>
      </c>
      <c r="E33" s="90"/>
      <c r="F33" s="173" t="s">
        <v>195</v>
      </c>
      <c r="G33" s="174">
        <v>0</v>
      </c>
      <c r="H33" s="144">
        <v>0</v>
      </c>
      <c r="I33" s="144">
        <v>128</v>
      </c>
      <c r="J33" s="144">
        <v>128</v>
      </c>
      <c r="K33" s="144">
        <v>208</v>
      </c>
      <c r="L33" s="144">
        <v>14640</v>
      </c>
      <c r="M33" s="144">
        <v>14752</v>
      </c>
      <c r="N33" s="144">
        <v>14752</v>
      </c>
      <c r="O33" s="144">
        <v>47536</v>
      </c>
      <c r="P33" s="144">
        <v>468416</v>
      </c>
      <c r="Q33" s="144">
        <v>1692256</v>
      </c>
      <c r="R33" s="144">
        <v>5584144</v>
      </c>
      <c r="S33" s="145">
        <v>9068848</v>
      </c>
      <c r="T33" s="90"/>
      <c r="U33" s="173" t="s">
        <v>195</v>
      </c>
      <c r="V33" s="174">
        <v>12047552</v>
      </c>
      <c r="W33" s="144">
        <v>14214256</v>
      </c>
      <c r="X33" s="144">
        <v>15653792</v>
      </c>
      <c r="Y33" s="144">
        <v>16641776</v>
      </c>
      <c r="Z33" s="144">
        <v>17333312</v>
      </c>
      <c r="AA33" s="144">
        <v>17855824</v>
      </c>
      <c r="AB33" s="144">
        <v>18274752</v>
      </c>
      <c r="AC33" s="144">
        <v>18633472</v>
      </c>
      <c r="AD33" s="144">
        <v>18932096</v>
      </c>
      <c r="AE33" s="144">
        <v>19155856</v>
      </c>
      <c r="AF33" s="144">
        <v>19313280</v>
      </c>
      <c r="AG33" s="144">
        <v>19461424</v>
      </c>
      <c r="AH33" s="145">
        <v>19609568</v>
      </c>
      <c r="AI33" s="100"/>
      <c r="AJ33" t="str">
        <f t="shared" si="6"/>
        <v/>
      </c>
      <c r="AK33" t="str">
        <f t="shared" si="7"/>
        <v>Ft. St. John TSA</v>
      </c>
      <c r="AL33" s="128">
        <f t="shared" si="18"/>
        <v>0</v>
      </c>
      <c r="AM33" s="128">
        <f t="shared" si="19"/>
        <v>0</v>
      </c>
      <c r="AN33" s="128">
        <f t="shared" si="20"/>
        <v>3.2129055992109102E-6</v>
      </c>
      <c r="AO33" s="128">
        <f t="shared" si="21"/>
        <v>3.2129055992109102E-6</v>
      </c>
      <c r="AP33" s="128">
        <f t="shared" si="22"/>
        <v>5.2209715987177293E-6</v>
      </c>
      <c r="AQ33" s="128">
        <f t="shared" si="23"/>
        <v>3.6747607790974787E-4</v>
      </c>
      <c r="AR33" s="128">
        <f t="shared" si="24"/>
        <v>3.7028737030905741E-4</v>
      </c>
      <c r="AS33" s="128">
        <f t="shared" si="25"/>
        <v>3.7028737030905741E-4</v>
      </c>
      <c r="AT33" s="128">
        <f t="shared" si="26"/>
        <v>1.1931928169069518E-3</v>
      </c>
      <c r="AU33" s="128">
        <f t="shared" si="27"/>
        <v>1.1757628040312327E-2</v>
      </c>
      <c r="AV33" s="128">
        <f t="shared" si="28"/>
        <v>4.2477021700767642E-2</v>
      </c>
      <c r="AW33" s="128">
        <f t="shared" si="29"/>
        <v>0.14016662128437507</v>
      </c>
      <c r="AX33" s="147">
        <f t="shared" si="29"/>
        <v>0.22763556654369271</v>
      </c>
      <c r="AY33" s="128">
        <f t="shared" si="30"/>
        <v>0.30240349435612968</v>
      </c>
      <c r="AZ33" s="128">
        <f t="shared" si="31"/>
        <v>0.35678955227357251</v>
      </c>
      <c r="BA33" s="128">
        <f t="shared" si="32"/>
        <v>0.39292309348189808</v>
      </c>
      <c r="BB33" s="128">
        <f t="shared" si="33"/>
        <v>0.41772230696260743</v>
      </c>
      <c r="BC33" s="128">
        <f t="shared" si="34"/>
        <v>0.43508043107554423</v>
      </c>
      <c r="BD33" s="128">
        <f t="shared" si="35"/>
        <v>0.44819591334472308</v>
      </c>
      <c r="BE33" s="128">
        <f t="shared" si="36"/>
        <v>0.45871135175774047</v>
      </c>
      <c r="BF33" s="128">
        <f t="shared" si="37"/>
        <v>0.46771551969952907</v>
      </c>
      <c r="BG33" s="128">
        <f t="shared" si="38"/>
        <v>0.47521122846248814</v>
      </c>
      <c r="BH33" s="128">
        <f t="shared" si="39"/>
        <v>0.48082778906310869</v>
      </c>
      <c r="BI33" s="128">
        <f t="shared" si="40"/>
        <v>0.48477926133693822</v>
      </c>
      <c r="BJ33" s="128">
        <f t="shared" si="41"/>
        <v>0.48849779795482495</v>
      </c>
      <c r="BK33" s="128">
        <f t="shared" si="42"/>
        <v>0.49221633457271169</v>
      </c>
      <c r="BM33" t="str">
        <f t="shared" si="10"/>
        <v/>
      </c>
      <c r="BN33" t="str">
        <f t="shared" si="11"/>
        <v>Ft. St. John TSA</v>
      </c>
      <c r="BO33" s="33">
        <f t="shared" si="43"/>
        <v>9.0688479999999991</v>
      </c>
      <c r="BP33" s="129">
        <f t="shared" si="44"/>
        <v>0.22763556654369271</v>
      </c>
      <c r="BQ33" s="33">
        <f t="shared" si="45"/>
        <v>12.047552</v>
      </c>
      <c r="BR33" s="129">
        <f t="shared" si="12"/>
        <v>0.30240349435612968</v>
      </c>
      <c r="BS33" s="33">
        <f t="shared" si="46"/>
        <v>17.855823999999998</v>
      </c>
      <c r="BT33" s="129">
        <f t="shared" si="13"/>
        <v>0.44819591334472308</v>
      </c>
      <c r="BU33" s="130">
        <f t="shared" si="47"/>
        <v>19.313279999999999</v>
      </c>
      <c r="BV33" s="131">
        <f t="shared" si="14"/>
        <v>0.48477926133693822</v>
      </c>
      <c r="BY33" s="94" t="str">
        <f t="shared" si="15"/>
        <v/>
      </c>
      <c r="BZ33" s="94" t="str">
        <f t="shared" si="15"/>
        <v>Ft. St. John TSA</v>
      </c>
      <c r="CA33" s="128">
        <f t="shared" si="48"/>
        <v>0</v>
      </c>
      <c r="CB33" s="128">
        <f t="shared" si="49"/>
        <v>0</v>
      </c>
      <c r="CC33" s="128">
        <f t="shared" si="50"/>
        <v>9.0248319378874962E-7</v>
      </c>
      <c r="CD33" s="128">
        <f t="shared" si="51"/>
        <v>9.0248319378874962E-7</v>
      </c>
      <c r="CE33" s="128">
        <f t="shared" si="52"/>
        <v>1.4665351899067182E-6</v>
      </c>
      <c r="CF33" s="128">
        <f t="shared" si="53"/>
        <v>1.0322151528958824E-4</v>
      </c>
      <c r="CG33" s="128">
        <f t="shared" si="54"/>
        <v>1.040111880841534E-4</v>
      </c>
      <c r="CH33" s="128">
        <f t="shared" si="55"/>
        <v>1.040111880841534E-4</v>
      </c>
      <c r="CI33" s="128">
        <f t="shared" si="56"/>
        <v>3.351596960932969E-4</v>
      </c>
      <c r="CJ33" s="128">
        <f t="shared" si="57"/>
        <v>3.3026372476699295E-3</v>
      </c>
      <c r="CK33" s="128">
        <f t="shared" si="58"/>
        <v>1.1931504684282612E-2</v>
      </c>
      <c r="CL33" s="128">
        <f t="shared" si="59"/>
        <v>3.9371844622627217E-2</v>
      </c>
      <c r="CM33" s="150">
        <f t="shared" si="59"/>
        <v>6.3941272711130578E-2</v>
      </c>
      <c r="CN33" s="128">
        <f t="shared" si="60"/>
        <v>8.4943071924187805E-2</v>
      </c>
      <c r="CO33" s="128">
        <f t="shared" si="61"/>
        <v>0.10021974337664764</v>
      </c>
      <c r="CP33" s="128">
        <f t="shared" si="62"/>
        <v>0.11036940780519358</v>
      </c>
      <c r="CQ33" s="128">
        <f t="shared" si="63"/>
        <v>0.11733533714685128</v>
      </c>
      <c r="CR33" s="128">
        <f t="shared" si="64"/>
        <v>0.12221111541169422</v>
      </c>
      <c r="CS33" s="128">
        <f t="shared" si="65"/>
        <v>0.12589516461913913</v>
      </c>
      <c r="CT33" s="128">
        <f t="shared" si="66"/>
        <v>0.12884887930201047</v>
      </c>
      <c r="CU33" s="128">
        <f t="shared" si="67"/>
        <v>0.13137808845260343</v>
      </c>
      <c r="CV33" s="128">
        <f t="shared" si="68"/>
        <v>0.13348358174371261</v>
      </c>
      <c r="CW33" s="128">
        <f t="shared" si="69"/>
        <v>0.13506123517685456</v>
      </c>
      <c r="CX33" s="128">
        <f t="shared" si="70"/>
        <v>0.13617117669481549</v>
      </c>
      <c r="CY33" s="128">
        <f t="shared" si="71"/>
        <v>0.13721568818122676</v>
      </c>
      <c r="CZ33" s="128">
        <f t="shared" si="72"/>
        <v>0.138260199667638</v>
      </c>
    </row>
    <row r="34" spans="1:104">
      <c r="A34" s="90"/>
      <c r="B34" s="173" t="s">
        <v>196</v>
      </c>
      <c r="C34" s="185">
        <v>23274720</v>
      </c>
      <c r="D34" s="92">
        <v>716256</v>
      </c>
      <c r="E34" s="90"/>
      <c r="F34" s="173" t="s">
        <v>196</v>
      </c>
      <c r="G34" s="174">
        <v>1168</v>
      </c>
      <c r="H34" s="144">
        <v>1520</v>
      </c>
      <c r="I34" s="144">
        <v>1520</v>
      </c>
      <c r="J34" s="144">
        <v>1712</v>
      </c>
      <c r="K34" s="144">
        <v>1712</v>
      </c>
      <c r="L34" s="144">
        <v>1712</v>
      </c>
      <c r="M34" s="144">
        <v>1712</v>
      </c>
      <c r="N34" s="144">
        <v>1712</v>
      </c>
      <c r="O34" s="144">
        <v>1712</v>
      </c>
      <c r="P34" s="144">
        <v>17664</v>
      </c>
      <c r="Q34" s="144">
        <v>23744</v>
      </c>
      <c r="R34" s="144">
        <v>35088</v>
      </c>
      <c r="S34" s="145">
        <v>46320</v>
      </c>
      <c r="T34" s="90"/>
      <c r="U34" s="173" t="s">
        <v>196</v>
      </c>
      <c r="V34" s="174">
        <v>61424</v>
      </c>
      <c r="W34" s="144">
        <v>77856</v>
      </c>
      <c r="X34" s="144">
        <v>94832</v>
      </c>
      <c r="Y34" s="144">
        <v>109376</v>
      </c>
      <c r="Z34" s="144">
        <v>123312</v>
      </c>
      <c r="AA34" s="144">
        <v>137952</v>
      </c>
      <c r="AB34" s="144">
        <v>149424</v>
      </c>
      <c r="AC34" s="144">
        <v>158272</v>
      </c>
      <c r="AD34" s="144">
        <v>167952</v>
      </c>
      <c r="AE34" s="144">
        <v>177824</v>
      </c>
      <c r="AF34" s="144">
        <v>191040</v>
      </c>
      <c r="AG34" s="144">
        <v>198896</v>
      </c>
      <c r="AH34" s="145">
        <v>204528</v>
      </c>
      <c r="AI34" s="100"/>
      <c r="AJ34" t="str">
        <f t="shared" si="6"/>
        <v/>
      </c>
      <c r="AK34" t="str">
        <f t="shared" si="7"/>
        <v>Kalum TSA</v>
      </c>
      <c r="AL34" s="128">
        <f t="shared" si="18"/>
        <v>1.6307018719563956E-3</v>
      </c>
      <c r="AM34" s="128">
        <f t="shared" si="19"/>
        <v>2.1221462717240765E-3</v>
      </c>
      <c r="AN34" s="128">
        <f t="shared" si="20"/>
        <v>2.1221462717240765E-3</v>
      </c>
      <c r="AO34" s="128">
        <f t="shared" si="21"/>
        <v>2.3902068534155385E-3</v>
      </c>
      <c r="AP34" s="128">
        <f t="shared" si="22"/>
        <v>2.3902068534155385E-3</v>
      </c>
      <c r="AQ34" s="128">
        <f t="shared" si="23"/>
        <v>2.3902068534155385E-3</v>
      </c>
      <c r="AR34" s="128">
        <f t="shared" si="24"/>
        <v>2.3902068534155385E-3</v>
      </c>
      <c r="AS34" s="128">
        <f t="shared" si="25"/>
        <v>2.3902068534155385E-3</v>
      </c>
      <c r="AT34" s="128">
        <f t="shared" si="26"/>
        <v>2.3902068534155385E-3</v>
      </c>
      <c r="AU34" s="128">
        <f t="shared" si="27"/>
        <v>2.4661573515614529E-2</v>
      </c>
      <c r="AV34" s="128">
        <f t="shared" si="28"/>
        <v>3.3150158602510832E-2</v>
      </c>
      <c r="AW34" s="128">
        <f t="shared" si="29"/>
        <v>4.8988071304114728E-2</v>
      </c>
      <c r="AX34" s="147">
        <f t="shared" si="29"/>
        <v>6.466961533306527E-2</v>
      </c>
      <c r="AY34" s="128">
        <f t="shared" si="30"/>
        <v>8.5757047759460303E-2</v>
      </c>
      <c r="AZ34" s="128">
        <f t="shared" si="31"/>
        <v>0.10869856587588796</v>
      </c>
      <c r="BA34" s="128">
        <f t="shared" si="32"/>
        <v>0.13239958897377474</v>
      </c>
      <c r="BB34" s="128">
        <f t="shared" si="33"/>
        <v>0.15270517803690301</v>
      </c>
      <c r="BC34" s="128">
        <f t="shared" si="34"/>
        <v>0.17216190859134164</v>
      </c>
      <c r="BD34" s="128">
        <f t="shared" si="35"/>
        <v>0.19260152794531565</v>
      </c>
      <c r="BE34" s="128">
        <f t="shared" si="36"/>
        <v>0.20861814770138051</v>
      </c>
      <c r="BF34" s="128">
        <f t="shared" si="37"/>
        <v>0.22097127284099541</v>
      </c>
      <c r="BG34" s="128">
        <f t="shared" si="38"/>
        <v>0.23448599383460661</v>
      </c>
      <c r="BH34" s="128">
        <f t="shared" si="39"/>
        <v>0.2482687754099093</v>
      </c>
      <c r="BI34" s="128">
        <f t="shared" si="40"/>
        <v>0.26672027878300497</v>
      </c>
      <c r="BJ34" s="128">
        <f t="shared" si="41"/>
        <v>0.27768842425054729</v>
      </c>
      <c r="BK34" s="128">
        <f t="shared" si="42"/>
        <v>0.2855515346468302</v>
      </c>
      <c r="BM34" t="str">
        <f t="shared" si="10"/>
        <v/>
      </c>
      <c r="BN34" t="str">
        <f t="shared" si="11"/>
        <v>Kalum TSA</v>
      </c>
      <c r="BO34" s="33">
        <f t="shared" si="43"/>
        <v>4.632E-2</v>
      </c>
      <c r="BP34" s="129">
        <f t="shared" si="44"/>
        <v>6.466961533306527E-2</v>
      </c>
      <c r="BQ34" s="33">
        <f t="shared" si="45"/>
        <v>6.1423999999999999E-2</v>
      </c>
      <c r="BR34" s="129">
        <f t="shared" si="12"/>
        <v>8.5757047759460303E-2</v>
      </c>
      <c r="BS34" s="33">
        <f t="shared" si="46"/>
        <v>0.13795199999999999</v>
      </c>
      <c r="BT34" s="129">
        <f t="shared" si="13"/>
        <v>0.19260152794531565</v>
      </c>
      <c r="BU34" s="130">
        <f t="shared" si="47"/>
        <v>0.19103999999999999</v>
      </c>
      <c r="BV34" s="131">
        <f t="shared" si="14"/>
        <v>0.26672027878300497</v>
      </c>
      <c r="BY34" s="94" t="str">
        <f t="shared" si="15"/>
        <v/>
      </c>
      <c r="BZ34" s="94" t="str">
        <f t="shared" si="15"/>
        <v>Kalum TSA</v>
      </c>
      <c r="CA34" s="128">
        <f t="shared" si="48"/>
        <v>5.018320306323771E-5</v>
      </c>
      <c r="CB34" s="128">
        <f t="shared" si="49"/>
        <v>6.5306908095994276E-5</v>
      </c>
      <c r="CC34" s="128">
        <f t="shared" si="50"/>
        <v>6.5306908095994276E-5</v>
      </c>
      <c r="CD34" s="128">
        <f t="shared" si="51"/>
        <v>7.355620175022514E-5</v>
      </c>
      <c r="CE34" s="128">
        <f t="shared" si="52"/>
        <v>7.355620175022514E-5</v>
      </c>
      <c r="CF34" s="128">
        <f t="shared" si="53"/>
        <v>7.355620175022514E-5</v>
      </c>
      <c r="CG34" s="128">
        <f t="shared" si="54"/>
        <v>7.355620175022514E-5</v>
      </c>
      <c r="CH34" s="128">
        <f t="shared" si="55"/>
        <v>7.355620175022514E-5</v>
      </c>
      <c r="CI34" s="128">
        <f t="shared" si="56"/>
        <v>7.355620175022514E-5</v>
      </c>
      <c r="CJ34" s="128">
        <f t="shared" si="57"/>
        <v>7.5893501618923883E-4</v>
      </c>
      <c r="CK34" s="128">
        <f t="shared" si="58"/>
        <v>1.020162648573216E-3</v>
      </c>
      <c r="CL34" s="128">
        <f t="shared" si="59"/>
        <v>1.507558415310689E-3</v>
      </c>
      <c r="CM34" s="150">
        <f t="shared" si="59"/>
        <v>1.9901420940831942E-3</v>
      </c>
      <c r="CN34" s="128">
        <f t="shared" si="60"/>
        <v>2.6390865282160214E-3</v>
      </c>
      <c r="CO34" s="128">
        <f t="shared" si="61"/>
        <v>3.3450885767906122E-3</v>
      </c>
      <c r="CP34" s="128">
        <f t="shared" si="62"/>
        <v>4.0744636240521905E-3</v>
      </c>
      <c r="CQ34" s="128">
        <f t="shared" si="63"/>
        <v>4.6993476183601777E-3</v>
      </c>
      <c r="CR34" s="128">
        <f t="shared" si="64"/>
        <v>5.298108849429768E-3</v>
      </c>
      <c r="CS34" s="128">
        <f t="shared" si="65"/>
        <v>5.92711749056487E-3</v>
      </c>
      <c r="CT34" s="128">
        <f t="shared" si="66"/>
        <v>6.4200127864051642E-3</v>
      </c>
      <c r="CU34" s="128">
        <f t="shared" si="67"/>
        <v>6.8001677356376361E-3</v>
      </c>
      <c r="CV34" s="128">
        <f t="shared" si="68"/>
        <v>7.2160696240384419E-3</v>
      </c>
      <c r="CW34" s="128">
        <f t="shared" si="69"/>
        <v>7.6402208060934781E-3</v>
      </c>
      <c r="CX34" s="128">
        <f t="shared" si="70"/>
        <v>8.2080471859597021E-3</v>
      </c>
      <c r="CY34" s="128">
        <f t="shared" si="71"/>
        <v>8.5455807846453145E-3</v>
      </c>
      <c r="CZ34" s="128">
        <f t="shared" si="72"/>
        <v>8.78756006516942E-3</v>
      </c>
    </row>
    <row r="35" spans="1:104">
      <c r="A35" s="90"/>
      <c r="B35" s="173" t="s">
        <v>197</v>
      </c>
      <c r="C35" s="185">
        <v>53357264</v>
      </c>
      <c r="D35" s="92">
        <v>332176</v>
      </c>
      <c r="E35" s="90"/>
      <c r="F35" s="173" t="s">
        <v>197</v>
      </c>
      <c r="G35" s="174">
        <v>0</v>
      </c>
      <c r="H35" s="144">
        <v>0</v>
      </c>
      <c r="I35" s="144">
        <v>0</v>
      </c>
      <c r="J35" s="144">
        <v>0</v>
      </c>
      <c r="K35" s="144">
        <v>0</v>
      </c>
      <c r="L35" s="144">
        <v>0</v>
      </c>
      <c r="M35" s="144">
        <v>0</v>
      </c>
      <c r="N35" s="144">
        <v>0</v>
      </c>
      <c r="O35" s="144">
        <v>0</v>
      </c>
      <c r="P35" s="144">
        <v>0</v>
      </c>
      <c r="Q35" s="144">
        <v>0</v>
      </c>
      <c r="R35" s="144">
        <v>0</v>
      </c>
      <c r="S35" s="145">
        <v>0</v>
      </c>
      <c r="T35" s="90"/>
      <c r="U35" s="173" t="s">
        <v>197</v>
      </c>
      <c r="V35" s="174">
        <v>0</v>
      </c>
      <c r="W35" s="144">
        <v>0</v>
      </c>
      <c r="X35" s="144">
        <v>0</v>
      </c>
      <c r="Y35" s="144">
        <v>0</v>
      </c>
      <c r="Z35" s="144">
        <v>0</v>
      </c>
      <c r="AA35" s="144">
        <v>0</v>
      </c>
      <c r="AB35" s="144">
        <v>16</v>
      </c>
      <c r="AC35" s="144">
        <v>16</v>
      </c>
      <c r="AD35" s="144">
        <v>16</v>
      </c>
      <c r="AE35" s="144">
        <v>16</v>
      </c>
      <c r="AF35" s="144">
        <v>16</v>
      </c>
      <c r="AG35" s="144">
        <v>16</v>
      </c>
      <c r="AH35" s="145">
        <v>16</v>
      </c>
      <c r="AI35" s="100"/>
      <c r="AJ35" t="str">
        <f t="shared" si="6"/>
        <v/>
      </c>
      <c r="AK35" t="str">
        <f t="shared" si="7"/>
        <v>Kingcome TSA</v>
      </c>
      <c r="AL35" s="128">
        <f t="shared" si="18"/>
        <v>0</v>
      </c>
      <c r="AM35" s="128">
        <f t="shared" si="19"/>
        <v>0</v>
      </c>
      <c r="AN35" s="128">
        <f t="shared" si="20"/>
        <v>0</v>
      </c>
      <c r="AO35" s="128">
        <f t="shared" si="21"/>
        <v>0</v>
      </c>
      <c r="AP35" s="128">
        <f t="shared" si="22"/>
        <v>0</v>
      </c>
      <c r="AQ35" s="128">
        <f t="shared" si="23"/>
        <v>0</v>
      </c>
      <c r="AR35" s="128">
        <f t="shared" si="24"/>
        <v>0</v>
      </c>
      <c r="AS35" s="128">
        <f t="shared" si="25"/>
        <v>0</v>
      </c>
      <c r="AT35" s="128">
        <f t="shared" si="26"/>
        <v>0</v>
      </c>
      <c r="AU35" s="128">
        <f t="shared" si="27"/>
        <v>0</v>
      </c>
      <c r="AV35" s="128">
        <f t="shared" si="28"/>
        <v>0</v>
      </c>
      <c r="AW35" s="128">
        <f t="shared" si="29"/>
        <v>0</v>
      </c>
      <c r="AX35" s="147">
        <f t="shared" si="29"/>
        <v>0</v>
      </c>
      <c r="AY35" s="128">
        <f t="shared" si="30"/>
        <v>0</v>
      </c>
      <c r="AZ35" s="128">
        <f t="shared" si="31"/>
        <v>0</v>
      </c>
      <c r="BA35" s="128">
        <f t="shared" si="32"/>
        <v>0</v>
      </c>
      <c r="BB35" s="128">
        <f t="shared" si="33"/>
        <v>0</v>
      </c>
      <c r="BC35" s="128">
        <f t="shared" si="34"/>
        <v>0</v>
      </c>
      <c r="BD35" s="128">
        <f t="shared" si="35"/>
        <v>0</v>
      </c>
      <c r="BE35" s="128">
        <f t="shared" si="36"/>
        <v>4.8167236645633639E-5</v>
      </c>
      <c r="BF35" s="128">
        <f t="shared" si="37"/>
        <v>4.8167236645633639E-5</v>
      </c>
      <c r="BG35" s="128">
        <f t="shared" si="38"/>
        <v>4.8167236645633639E-5</v>
      </c>
      <c r="BH35" s="128">
        <f t="shared" si="39"/>
        <v>4.8167236645633639E-5</v>
      </c>
      <c r="BI35" s="128">
        <f t="shared" si="40"/>
        <v>4.8167236645633639E-5</v>
      </c>
      <c r="BJ35" s="128">
        <f t="shared" si="41"/>
        <v>4.8167236645633639E-5</v>
      </c>
      <c r="BK35" s="128">
        <f t="shared" si="42"/>
        <v>4.8167236645633639E-5</v>
      </c>
      <c r="BM35" t="str">
        <f t="shared" si="10"/>
        <v/>
      </c>
      <c r="BN35" t="str">
        <f t="shared" si="11"/>
        <v>Kingcome TSA</v>
      </c>
      <c r="BO35" s="33" t="str">
        <f t="shared" si="43"/>
        <v/>
      </c>
      <c r="BP35" s="129" t="str">
        <f t="shared" si="44"/>
        <v/>
      </c>
      <c r="BQ35" s="33" t="str">
        <f t="shared" si="45"/>
        <v/>
      </c>
      <c r="BR35" s="129" t="str">
        <f t="shared" si="12"/>
        <v/>
      </c>
      <c r="BS35" s="33" t="str">
        <f t="shared" si="46"/>
        <v/>
      </c>
      <c r="BT35" s="129" t="str">
        <f t="shared" si="13"/>
        <v/>
      </c>
      <c r="BU35" s="130">
        <f t="shared" si="47"/>
        <v>1.5999999999999999E-5</v>
      </c>
      <c r="BV35" s="131" t="str">
        <f t="shared" si="14"/>
        <v/>
      </c>
      <c r="BY35" s="94" t="str">
        <f t="shared" si="15"/>
        <v/>
      </c>
      <c r="BZ35" s="94" t="str">
        <f t="shared" si="15"/>
        <v>Kingcome TSA</v>
      </c>
      <c r="CA35" s="128">
        <f t="shared" si="48"/>
        <v>0</v>
      </c>
      <c r="CB35" s="128">
        <f t="shared" si="49"/>
        <v>0</v>
      </c>
      <c r="CC35" s="128">
        <f t="shared" si="50"/>
        <v>0</v>
      </c>
      <c r="CD35" s="128">
        <f t="shared" si="51"/>
        <v>0</v>
      </c>
      <c r="CE35" s="128">
        <f t="shared" si="52"/>
        <v>0</v>
      </c>
      <c r="CF35" s="128">
        <f t="shared" si="53"/>
        <v>0</v>
      </c>
      <c r="CG35" s="128">
        <f t="shared" si="54"/>
        <v>0</v>
      </c>
      <c r="CH35" s="128">
        <f t="shared" si="55"/>
        <v>0</v>
      </c>
      <c r="CI35" s="128">
        <f t="shared" si="56"/>
        <v>0</v>
      </c>
      <c r="CJ35" s="128">
        <f t="shared" si="57"/>
        <v>0</v>
      </c>
      <c r="CK35" s="128">
        <f t="shared" si="58"/>
        <v>0</v>
      </c>
      <c r="CL35" s="128">
        <f t="shared" si="59"/>
        <v>0</v>
      </c>
      <c r="CM35" s="150">
        <f t="shared" si="59"/>
        <v>0</v>
      </c>
      <c r="CN35" s="128">
        <f t="shared" si="60"/>
        <v>0</v>
      </c>
      <c r="CO35" s="128">
        <f t="shared" si="61"/>
        <v>0</v>
      </c>
      <c r="CP35" s="128">
        <f t="shared" si="62"/>
        <v>0</v>
      </c>
      <c r="CQ35" s="128">
        <f t="shared" si="63"/>
        <v>0</v>
      </c>
      <c r="CR35" s="128">
        <f t="shared" si="64"/>
        <v>0</v>
      </c>
      <c r="CS35" s="128">
        <f t="shared" si="65"/>
        <v>0</v>
      </c>
      <c r="CT35" s="128">
        <f t="shared" si="66"/>
        <v>2.998654503724179E-7</v>
      </c>
      <c r="CU35" s="128">
        <f t="shared" si="67"/>
        <v>2.998654503724179E-7</v>
      </c>
      <c r="CV35" s="128">
        <f t="shared" si="68"/>
        <v>2.998654503724179E-7</v>
      </c>
      <c r="CW35" s="128">
        <f t="shared" si="69"/>
        <v>2.998654503724179E-7</v>
      </c>
      <c r="CX35" s="128">
        <f t="shared" si="70"/>
        <v>2.998654503724179E-7</v>
      </c>
      <c r="CY35" s="128">
        <f t="shared" si="71"/>
        <v>2.998654503724179E-7</v>
      </c>
      <c r="CZ35" s="128">
        <f t="shared" si="72"/>
        <v>2.998654503724179E-7</v>
      </c>
    </row>
    <row r="36" spans="1:104">
      <c r="A36" s="90"/>
      <c r="B36" s="173" t="s">
        <v>198</v>
      </c>
      <c r="C36" s="185">
        <v>73312352</v>
      </c>
      <c r="D36" s="92">
        <v>3068752</v>
      </c>
      <c r="E36" s="90"/>
      <c r="F36" s="173" t="s">
        <v>198</v>
      </c>
      <c r="G36" s="174">
        <v>0</v>
      </c>
      <c r="H36" s="144">
        <v>0</v>
      </c>
      <c r="I36" s="144">
        <v>912</v>
      </c>
      <c r="J36" s="144">
        <v>1200</v>
      </c>
      <c r="K36" s="144">
        <v>1520</v>
      </c>
      <c r="L36" s="144">
        <v>3344</v>
      </c>
      <c r="M36" s="144">
        <v>3504</v>
      </c>
      <c r="N36" s="144">
        <v>3648</v>
      </c>
      <c r="O36" s="144">
        <v>10896</v>
      </c>
      <c r="P36" s="144">
        <v>93328</v>
      </c>
      <c r="Q36" s="144">
        <v>122672</v>
      </c>
      <c r="R36" s="144">
        <v>170656</v>
      </c>
      <c r="S36" s="145">
        <v>253648</v>
      </c>
      <c r="T36" s="90"/>
      <c r="U36" s="173" t="s">
        <v>198</v>
      </c>
      <c r="V36" s="174">
        <v>393376</v>
      </c>
      <c r="W36" s="144">
        <v>572048</v>
      </c>
      <c r="X36" s="144">
        <v>744448</v>
      </c>
      <c r="Y36" s="144">
        <v>917376</v>
      </c>
      <c r="Z36" s="144">
        <v>1076000</v>
      </c>
      <c r="AA36" s="144">
        <v>1216192</v>
      </c>
      <c r="AB36" s="144">
        <v>1335504</v>
      </c>
      <c r="AC36" s="144">
        <v>1427120</v>
      </c>
      <c r="AD36" s="144">
        <v>1502256</v>
      </c>
      <c r="AE36" s="144">
        <v>1576784</v>
      </c>
      <c r="AF36" s="144">
        <v>1633600</v>
      </c>
      <c r="AG36" s="144">
        <v>1679024</v>
      </c>
      <c r="AH36" s="145">
        <v>1715520</v>
      </c>
      <c r="AI36" s="100"/>
      <c r="AJ36" t="str">
        <f t="shared" si="6"/>
        <v/>
      </c>
      <c r="AK36" t="str">
        <f t="shared" si="7"/>
        <v>Kispiox TSA</v>
      </c>
      <c r="AL36" s="128">
        <f t="shared" si="18"/>
        <v>0</v>
      </c>
      <c r="AM36" s="128">
        <f t="shared" si="19"/>
        <v>0</v>
      </c>
      <c r="AN36" s="128">
        <f t="shared" si="20"/>
        <v>2.9718921568116287E-4</v>
      </c>
      <c r="AO36" s="128">
        <f t="shared" si="21"/>
        <v>3.9103844168574063E-4</v>
      </c>
      <c r="AP36" s="128">
        <f t="shared" si="22"/>
        <v>4.9531535946860481E-4</v>
      </c>
      <c r="AQ36" s="128">
        <f t="shared" si="23"/>
        <v>1.0896937908309306E-3</v>
      </c>
      <c r="AR36" s="128">
        <f t="shared" si="24"/>
        <v>1.1418322497223628E-3</v>
      </c>
      <c r="AS36" s="128">
        <f t="shared" si="25"/>
        <v>1.1887568627246515E-3</v>
      </c>
      <c r="AT36" s="128">
        <f t="shared" si="26"/>
        <v>3.5506290505065252E-3</v>
      </c>
      <c r="AU36" s="128">
        <f t="shared" si="27"/>
        <v>3.0412363071372336E-2</v>
      </c>
      <c r="AV36" s="128">
        <f t="shared" si="28"/>
        <v>3.9974556432060979E-2</v>
      </c>
      <c r="AW36" s="128">
        <f t="shared" si="29"/>
        <v>5.5610880253601461E-2</v>
      </c>
      <c r="AX36" s="147">
        <f t="shared" si="29"/>
        <v>8.2655098880587294E-2</v>
      </c>
      <c r="AY36" s="128">
        <f t="shared" si="30"/>
        <v>0.12818761503047493</v>
      </c>
      <c r="AZ36" s="128">
        <f t="shared" si="31"/>
        <v>0.18641063207453715</v>
      </c>
      <c r="BA36" s="128">
        <f t="shared" si="32"/>
        <v>0.24258982153005521</v>
      </c>
      <c r="BB36" s="128">
        <f t="shared" si="33"/>
        <v>0.29894106789991504</v>
      </c>
      <c r="BC36" s="128">
        <f t="shared" si="34"/>
        <v>0.35063113604488078</v>
      </c>
      <c r="BD36" s="128">
        <f t="shared" si="35"/>
        <v>0.39631485372555358</v>
      </c>
      <c r="BE36" s="128">
        <f t="shared" si="36"/>
        <v>0.43519450252089448</v>
      </c>
      <c r="BF36" s="128">
        <f t="shared" si="37"/>
        <v>0.46504898408212852</v>
      </c>
      <c r="BG36" s="128">
        <f t="shared" si="38"/>
        <v>0.48953320437754499</v>
      </c>
      <c r="BH36" s="128">
        <f t="shared" si="39"/>
        <v>0.51381929852917407</v>
      </c>
      <c r="BI36" s="128">
        <f t="shared" si="40"/>
        <v>0.5323336652815216</v>
      </c>
      <c r="BJ36" s="128">
        <f t="shared" si="41"/>
        <v>0.54713577376079914</v>
      </c>
      <c r="BK36" s="128">
        <f t="shared" si="42"/>
        <v>0.55902855623393488</v>
      </c>
      <c r="BM36" t="str">
        <f t="shared" si="10"/>
        <v/>
      </c>
      <c r="BN36" t="str">
        <f t="shared" si="11"/>
        <v>Kispiox TSA</v>
      </c>
      <c r="BO36" s="33">
        <f t="shared" si="43"/>
        <v>0.25364799999999998</v>
      </c>
      <c r="BP36" s="129">
        <f t="shared" si="44"/>
        <v>8.2655098880587294E-2</v>
      </c>
      <c r="BQ36" s="33">
        <f t="shared" si="45"/>
        <v>0.393376</v>
      </c>
      <c r="BR36" s="129">
        <f t="shared" si="12"/>
        <v>0.12818761503047493</v>
      </c>
      <c r="BS36" s="33">
        <f t="shared" si="46"/>
        <v>1.2161919999999999</v>
      </c>
      <c r="BT36" s="129">
        <f t="shared" si="13"/>
        <v>0.39631485372555358</v>
      </c>
      <c r="BU36" s="130">
        <f t="shared" si="47"/>
        <v>1.6335999999999999</v>
      </c>
      <c r="BV36" s="131">
        <f t="shared" si="14"/>
        <v>0.5323336652815216</v>
      </c>
      <c r="BY36" s="94" t="str">
        <f t="shared" si="15"/>
        <v/>
      </c>
      <c r="BZ36" s="94" t="str">
        <f t="shared" si="15"/>
        <v>Kispiox TSA</v>
      </c>
      <c r="CA36" s="128">
        <f t="shared" si="48"/>
        <v>0</v>
      </c>
      <c r="CB36" s="128">
        <f t="shared" si="49"/>
        <v>0</v>
      </c>
      <c r="CC36" s="128">
        <f t="shared" si="50"/>
        <v>1.2439922811370176E-5</v>
      </c>
      <c r="CD36" s="128">
        <f t="shared" si="51"/>
        <v>1.6368319488644968E-5</v>
      </c>
      <c r="CE36" s="128">
        <f t="shared" si="52"/>
        <v>2.0733204685616963E-5</v>
      </c>
      <c r="CF36" s="128">
        <f t="shared" si="53"/>
        <v>4.5613050308357312E-5</v>
      </c>
      <c r="CG36" s="128">
        <f t="shared" si="54"/>
        <v>4.7795492906843311E-5</v>
      </c>
      <c r="CH36" s="128">
        <f t="shared" si="55"/>
        <v>4.9759691245480705E-5</v>
      </c>
      <c r="CI36" s="128">
        <f t="shared" si="56"/>
        <v>1.4862434095689632E-4</v>
      </c>
      <c r="CJ36" s="128">
        <f t="shared" si="57"/>
        <v>1.2730187676968814E-3</v>
      </c>
      <c r="CK36" s="128">
        <f t="shared" si="58"/>
        <v>1.6732787402592131E-3</v>
      </c>
      <c r="CL36" s="128">
        <f t="shared" si="59"/>
        <v>2.3277932755451634E-3</v>
      </c>
      <c r="CM36" s="150">
        <f t="shared" si="59"/>
        <v>3.4598262513798493E-3</v>
      </c>
      <c r="CN36" s="128">
        <f t="shared" si="60"/>
        <v>5.3657533726376699E-3</v>
      </c>
      <c r="CO36" s="128">
        <f t="shared" si="61"/>
        <v>7.8028870223669812E-3</v>
      </c>
      <c r="CP36" s="128">
        <f t="shared" si="62"/>
        <v>1.0154468922235642E-2</v>
      </c>
      <c r="CQ36" s="128">
        <f t="shared" si="63"/>
        <v>1.2513252882679305E-2</v>
      </c>
      <c r="CR36" s="128">
        <f t="shared" si="64"/>
        <v>1.4676926474818323E-2</v>
      </c>
      <c r="CS36" s="128">
        <f t="shared" si="65"/>
        <v>1.6589182679611753E-2</v>
      </c>
      <c r="CT36" s="128">
        <f t="shared" si="66"/>
        <v>1.8216630125302759E-2</v>
      </c>
      <c r="CU36" s="128">
        <f t="shared" si="67"/>
        <v>1.9466296757195842E-2</v>
      </c>
      <c r="CV36" s="128">
        <f t="shared" si="68"/>
        <v>2.0491171801444864E-2</v>
      </c>
      <c r="CW36" s="128">
        <f t="shared" si="69"/>
        <v>2.1507753563819641E-2</v>
      </c>
      <c r="CX36" s="128">
        <f t="shared" si="70"/>
        <v>2.2282738930542018E-2</v>
      </c>
      <c r="CY36" s="128">
        <f t="shared" si="71"/>
        <v>2.2902334384252192E-2</v>
      </c>
      <c r="CZ36" s="128">
        <f t="shared" si="72"/>
        <v>2.340014954096685E-2</v>
      </c>
    </row>
    <row r="37" spans="1:104">
      <c r="A37" s="90"/>
      <c r="B37" s="173" t="s">
        <v>199</v>
      </c>
      <c r="C37" s="185">
        <v>74589456</v>
      </c>
      <c r="D37" s="92">
        <v>383136</v>
      </c>
      <c r="E37" s="90"/>
      <c r="F37" s="173" t="s">
        <v>199</v>
      </c>
      <c r="G37" s="174">
        <v>688</v>
      </c>
      <c r="H37" s="144">
        <v>6624</v>
      </c>
      <c r="I37" s="144">
        <v>8192</v>
      </c>
      <c r="J37" s="144">
        <v>18992</v>
      </c>
      <c r="K37" s="144">
        <v>20576</v>
      </c>
      <c r="L37" s="144">
        <v>24384</v>
      </c>
      <c r="M37" s="144">
        <v>27056</v>
      </c>
      <c r="N37" s="144">
        <v>28624</v>
      </c>
      <c r="O37" s="144">
        <v>29344</v>
      </c>
      <c r="P37" s="144">
        <v>29344</v>
      </c>
      <c r="Q37" s="144">
        <v>29344</v>
      </c>
      <c r="R37" s="144">
        <v>29344</v>
      </c>
      <c r="S37" s="145">
        <v>29344</v>
      </c>
      <c r="T37" s="90"/>
      <c r="U37" s="173" t="s">
        <v>199</v>
      </c>
      <c r="V37" s="174">
        <v>29344</v>
      </c>
      <c r="W37" s="144">
        <v>29568</v>
      </c>
      <c r="X37" s="144">
        <v>29648</v>
      </c>
      <c r="Y37" s="144">
        <v>29696</v>
      </c>
      <c r="Z37" s="144">
        <v>29728</v>
      </c>
      <c r="AA37" s="144">
        <v>30032</v>
      </c>
      <c r="AB37" s="144">
        <v>30432</v>
      </c>
      <c r="AC37" s="144">
        <v>31760</v>
      </c>
      <c r="AD37" s="144">
        <v>32528</v>
      </c>
      <c r="AE37" s="144">
        <v>33104</v>
      </c>
      <c r="AF37" s="144">
        <v>35248</v>
      </c>
      <c r="AG37" s="144">
        <v>37664</v>
      </c>
      <c r="AH37" s="145">
        <v>40880</v>
      </c>
      <c r="AI37" s="100"/>
      <c r="AJ37" t="str">
        <f t="shared" si="6"/>
        <v/>
      </c>
      <c r="AK37" t="str">
        <f t="shared" si="7"/>
        <v>Mid Coast TSA</v>
      </c>
      <c r="AL37" s="128">
        <f t="shared" si="18"/>
        <v>1.7957070074333917E-3</v>
      </c>
      <c r="AM37" s="128">
        <f t="shared" si="19"/>
        <v>1.7288900025056377E-2</v>
      </c>
      <c r="AN37" s="128">
        <f t="shared" si="20"/>
        <v>2.1381441576881315E-2</v>
      </c>
      <c r="AO37" s="128">
        <f t="shared" si="21"/>
        <v>4.9569865530777586E-2</v>
      </c>
      <c r="AP37" s="128">
        <f t="shared" si="22"/>
        <v>5.3704167710682371E-2</v>
      </c>
      <c r="AQ37" s="128">
        <f t="shared" si="23"/>
        <v>6.3643197193685788E-2</v>
      </c>
      <c r="AR37" s="128">
        <f t="shared" si="24"/>
        <v>7.0617222083020126E-2</v>
      </c>
      <c r="AS37" s="128">
        <f t="shared" si="25"/>
        <v>7.4709763634845064E-2</v>
      </c>
      <c r="AT37" s="128">
        <f t="shared" si="26"/>
        <v>7.6588991898438152E-2</v>
      </c>
      <c r="AU37" s="128">
        <f t="shared" si="27"/>
        <v>7.6588991898438152E-2</v>
      </c>
      <c r="AV37" s="128">
        <f t="shared" si="28"/>
        <v>7.6588991898438152E-2</v>
      </c>
      <c r="AW37" s="128">
        <f t="shared" si="29"/>
        <v>7.6588991898438152E-2</v>
      </c>
      <c r="AX37" s="147">
        <f t="shared" si="29"/>
        <v>7.6588991898438152E-2</v>
      </c>
      <c r="AY37" s="128">
        <f t="shared" si="30"/>
        <v>7.6588991898438152E-2</v>
      </c>
      <c r="AZ37" s="128">
        <f t="shared" si="31"/>
        <v>7.7173640691555995E-2</v>
      </c>
      <c r="BA37" s="128">
        <f t="shared" si="32"/>
        <v>7.7382443831955236E-2</v>
      </c>
      <c r="BB37" s="128">
        <f t="shared" si="33"/>
        <v>7.750772571619477E-2</v>
      </c>
      <c r="BC37" s="128">
        <f t="shared" si="34"/>
        <v>7.7591246972354463E-2</v>
      </c>
      <c r="BD37" s="128">
        <f t="shared" si="35"/>
        <v>7.8384698905871547E-2</v>
      </c>
      <c r="BE37" s="128">
        <f t="shared" si="36"/>
        <v>7.9428714607867698E-2</v>
      </c>
      <c r="BF37" s="128">
        <f t="shared" si="37"/>
        <v>8.2894846738494954E-2</v>
      </c>
      <c r="BG37" s="128">
        <f t="shared" si="38"/>
        <v>8.4899356886327576E-2</v>
      </c>
      <c r="BH37" s="128">
        <f t="shared" si="39"/>
        <v>8.6402739497202036E-2</v>
      </c>
      <c r="BI37" s="128">
        <f t="shared" si="40"/>
        <v>9.1998663659901447E-2</v>
      </c>
      <c r="BJ37" s="128">
        <f t="shared" si="41"/>
        <v>9.8304518499958235E-2</v>
      </c>
      <c r="BK37" s="128">
        <f t="shared" si="42"/>
        <v>0.10669840474400735</v>
      </c>
      <c r="BM37" t="str">
        <f t="shared" si="10"/>
        <v/>
      </c>
      <c r="BN37" t="str">
        <f t="shared" si="11"/>
        <v>Mid Coast TSA</v>
      </c>
      <c r="BO37" s="33">
        <f t="shared" si="43"/>
        <v>2.9343999999999999E-2</v>
      </c>
      <c r="BP37" s="129">
        <f t="shared" si="44"/>
        <v>7.6588991898438152E-2</v>
      </c>
      <c r="BQ37" s="33">
        <f t="shared" si="45"/>
        <v>2.9343999999999999E-2</v>
      </c>
      <c r="BR37" s="129">
        <f t="shared" ref="BR37:BR68" si="73">IF(R37&gt;0,$AY37,"")</f>
        <v>7.6588991898438152E-2</v>
      </c>
      <c r="BS37" s="33">
        <f t="shared" si="46"/>
        <v>3.0032E-2</v>
      </c>
      <c r="BT37" s="129">
        <f t="shared" ref="BT37:BT68" si="74">IF(R37&gt;0,$BD37,"")</f>
        <v>7.8384698905871547E-2</v>
      </c>
      <c r="BU37" s="130">
        <f t="shared" si="47"/>
        <v>3.5248000000000002E-2</v>
      </c>
      <c r="BV37" s="131">
        <f t="shared" ref="BV37:BV68" si="75">IF(R37&gt;0,$BI37,"")</f>
        <v>9.1998663659901447E-2</v>
      </c>
      <c r="BY37" s="94" t="str">
        <f t="shared" si="15"/>
        <v/>
      </c>
      <c r="BZ37" s="94" t="str">
        <f t="shared" si="15"/>
        <v>Mid Coast TSA</v>
      </c>
      <c r="CA37" s="128">
        <f t="shared" si="48"/>
        <v>9.2238238069466549E-6</v>
      </c>
      <c r="CB37" s="128">
        <f t="shared" si="49"/>
        <v>8.8806117583160822E-5</v>
      </c>
      <c r="CC37" s="128">
        <f t="shared" si="50"/>
        <v>1.0982785556178342E-4</v>
      </c>
      <c r="CD37" s="128">
        <f t="shared" si="51"/>
        <v>2.546204385778065E-4</v>
      </c>
      <c r="CE37" s="128">
        <f t="shared" si="52"/>
        <v>2.7585668408682321E-4</v>
      </c>
      <c r="CF37" s="128">
        <f t="shared" si="53"/>
        <v>3.2690947632062098E-4</v>
      </c>
      <c r="CG37" s="128">
        <f t="shared" si="54"/>
        <v>3.6273223389643705E-4</v>
      </c>
      <c r="CH37" s="128">
        <f t="shared" si="55"/>
        <v>3.8375397187505967E-4</v>
      </c>
      <c r="CI37" s="128">
        <f t="shared" si="56"/>
        <v>3.9340681074279452E-4</v>
      </c>
      <c r="CJ37" s="128">
        <f t="shared" si="57"/>
        <v>3.9340681074279452E-4</v>
      </c>
      <c r="CK37" s="128">
        <f t="shared" si="58"/>
        <v>3.9340681074279452E-4</v>
      </c>
      <c r="CL37" s="128">
        <f t="shared" si="59"/>
        <v>3.9340681074279452E-4</v>
      </c>
      <c r="CM37" s="150">
        <f t="shared" si="59"/>
        <v>3.9340681074279452E-4</v>
      </c>
      <c r="CN37" s="128">
        <f t="shared" si="60"/>
        <v>3.9340681074279452E-4</v>
      </c>
      <c r="CO37" s="128">
        <f t="shared" si="61"/>
        <v>3.9640991616831202E-4</v>
      </c>
      <c r="CP37" s="128">
        <f t="shared" si="62"/>
        <v>3.9748245382028257E-4</v>
      </c>
      <c r="CQ37" s="128">
        <f t="shared" si="63"/>
        <v>3.9812597641146491E-4</v>
      </c>
      <c r="CR37" s="128">
        <f t="shared" si="64"/>
        <v>3.9855499147225311E-4</v>
      </c>
      <c r="CS37" s="128">
        <f t="shared" si="65"/>
        <v>4.0263063454974116E-4</v>
      </c>
      <c r="CT37" s="128">
        <f t="shared" si="66"/>
        <v>4.0799332280959388E-4</v>
      </c>
      <c r="CU37" s="128">
        <f t="shared" si="67"/>
        <v>4.2579744783230488E-4</v>
      </c>
      <c r="CV37" s="128">
        <f t="shared" si="68"/>
        <v>4.3609380929122206E-4</v>
      </c>
      <c r="CW37" s="128">
        <f t="shared" si="69"/>
        <v>4.4381608038540995E-4</v>
      </c>
      <c r="CX37" s="128">
        <f t="shared" si="70"/>
        <v>4.7256008945822047E-4</v>
      </c>
      <c r="CY37" s="128">
        <f t="shared" si="71"/>
        <v>5.0495072654773083E-4</v>
      </c>
      <c r="CZ37" s="128">
        <f t="shared" si="72"/>
        <v>5.4806674015694663E-4</v>
      </c>
    </row>
    <row r="38" spans="1:104">
      <c r="A38" s="90"/>
      <c r="B38" s="173" t="s">
        <v>200</v>
      </c>
      <c r="C38" s="185">
        <v>48545584</v>
      </c>
      <c r="D38" s="92">
        <v>1304016</v>
      </c>
      <c r="E38" s="90"/>
      <c r="F38" s="173" t="s">
        <v>200</v>
      </c>
      <c r="G38" s="174">
        <v>0</v>
      </c>
      <c r="H38" s="144">
        <v>2208</v>
      </c>
      <c r="I38" s="144">
        <v>2208</v>
      </c>
      <c r="J38" s="144">
        <v>2720</v>
      </c>
      <c r="K38" s="144">
        <v>2720</v>
      </c>
      <c r="L38" s="144">
        <v>2720</v>
      </c>
      <c r="M38" s="144">
        <v>3952</v>
      </c>
      <c r="N38" s="144">
        <v>3952</v>
      </c>
      <c r="O38" s="144">
        <v>4256</v>
      </c>
      <c r="P38" s="144">
        <v>5008</v>
      </c>
      <c r="Q38" s="144">
        <v>5008</v>
      </c>
      <c r="R38" s="144">
        <v>5008</v>
      </c>
      <c r="S38" s="145">
        <v>5008</v>
      </c>
      <c r="T38" s="90"/>
      <c r="U38" s="173" t="s">
        <v>200</v>
      </c>
      <c r="V38" s="174">
        <v>6144</v>
      </c>
      <c r="W38" s="144">
        <v>10000</v>
      </c>
      <c r="X38" s="144">
        <v>18000</v>
      </c>
      <c r="Y38" s="144">
        <v>28144</v>
      </c>
      <c r="Z38" s="144">
        <v>45136</v>
      </c>
      <c r="AA38" s="144">
        <v>72352</v>
      </c>
      <c r="AB38" s="144">
        <v>110416</v>
      </c>
      <c r="AC38" s="144">
        <v>161152</v>
      </c>
      <c r="AD38" s="144">
        <v>212032</v>
      </c>
      <c r="AE38" s="144">
        <v>272256</v>
      </c>
      <c r="AF38" s="144">
        <v>323040</v>
      </c>
      <c r="AG38" s="144">
        <v>372144</v>
      </c>
      <c r="AH38" s="145">
        <v>415264</v>
      </c>
      <c r="AI38" s="100"/>
      <c r="AJ38" t="str">
        <f t="shared" si="6"/>
        <v/>
      </c>
      <c r="AK38" t="str">
        <f t="shared" si="7"/>
        <v>Nass TSA</v>
      </c>
      <c r="AL38" s="128">
        <f t="shared" si="18"/>
        <v>0</v>
      </c>
      <c r="AM38" s="128">
        <f t="shared" si="19"/>
        <v>1.693230757904811E-3</v>
      </c>
      <c r="AN38" s="128">
        <f t="shared" si="20"/>
        <v>1.693230757904811E-3</v>
      </c>
      <c r="AO38" s="128">
        <f t="shared" si="21"/>
        <v>2.0858639771291149E-3</v>
      </c>
      <c r="AP38" s="128">
        <f t="shared" si="22"/>
        <v>2.0858639771291149E-3</v>
      </c>
      <c r="AQ38" s="128">
        <f t="shared" si="23"/>
        <v>2.0858639771291149E-3</v>
      </c>
      <c r="AR38" s="128">
        <f t="shared" si="24"/>
        <v>3.0306376608875965E-3</v>
      </c>
      <c r="AS38" s="128">
        <f t="shared" si="25"/>
        <v>3.0306376608875965E-3</v>
      </c>
      <c r="AT38" s="128">
        <f t="shared" si="26"/>
        <v>3.2637636348020272E-3</v>
      </c>
      <c r="AU38" s="128">
        <f t="shared" si="27"/>
        <v>3.8404436755377237E-3</v>
      </c>
      <c r="AV38" s="128">
        <f t="shared" si="28"/>
        <v>3.8404436755377237E-3</v>
      </c>
      <c r="AW38" s="128">
        <f t="shared" si="29"/>
        <v>3.8404436755377237E-3</v>
      </c>
      <c r="AX38" s="147">
        <f t="shared" si="29"/>
        <v>3.8404436755377237E-3</v>
      </c>
      <c r="AY38" s="128">
        <f t="shared" si="30"/>
        <v>4.7115986306916482E-3</v>
      </c>
      <c r="AZ38" s="128">
        <f t="shared" si="31"/>
        <v>7.6686175629746877E-3</v>
      </c>
      <c r="BA38" s="128">
        <f t="shared" si="32"/>
        <v>1.3803511613354438E-2</v>
      </c>
      <c r="BB38" s="128">
        <f t="shared" si="33"/>
        <v>2.1582557269235959E-2</v>
      </c>
      <c r="BC38" s="128">
        <f t="shared" si="34"/>
        <v>3.4613072232242546E-2</v>
      </c>
      <c r="BD38" s="128">
        <f t="shared" si="35"/>
        <v>5.5483981791634461E-2</v>
      </c>
      <c r="BE38" s="128">
        <f t="shared" si="36"/>
        <v>8.4673807683341304E-2</v>
      </c>
      <c r="BF38" s="128">
        <f t="shared" si="37"/>
        <v>0.12358130575084968</v>
      </c>
      <c r="BG38" s="128">
        <f t="shared" si="38"/>
        <v>0.16259923191126488</v>
      </c>
      <c r="BH38" s="128">
        <f t="shared" si="39"/>
        <v>0.20878271432252365</v>
      </c>
      <c r="BI38" s="128">
        <f t="shared" si="40"/>
        <v>0.24772702175433431</v>
      </c>
      <c r="BJ38" s="128">
        <f t="shared" si="41"/>
        <v>0.28538300143556522</v>
      </c>
      <c r="BK38" s="128">
        <f t="shared" si="42"/>
        <v>0.31845008036711209</v>
      </c>
      <c r="BM38" t="str">
        <f t="shared" si="10"/>
        <v/>
      </c>
      <c r="BN38" t="str">
        <f t="shared" si="11"/>
        <v>Nass TSA</v>
      </c>
      <c r="BO38" s="33">
        <f t="shared" si="43"/>
        <v>5.0080000000000003E-3</v>
      </c>
      <c r="BP38" s="129">
        <f t="shared" si="44"/>
        <v>3.8404436755377237E-3</v>
      </c>
      <c r="BQ38" s="33">
        <f t="shared" si="45"/>
        <v>6.1440000000000002E-3</v>
      </c>
      <c r="BR38" s="129">
        <f t="shared" si="73"/>
        <v>4.7115986306916482E-3</v>
      </c>
      <c r="BS38" s="33">
        <f t="shared" si="46"/>
        <v>7.2352E-2</v>
      </c>
      <c r="BT38" s="129">
        <f t="shared" si="74"/>
        <v>5.5483981791634461E-2</v>
      </c>
      <c r="BU38" s="130">
        <f t="shared" si="47"/>
        <v>0.32303999999999999</v>
      </c>
      <c r="BV38" s="131">
        <f t="shared" si="75"/>
        <v>0.24772702175433431</v>
      </c>
      <c r="BY38" s="94" t="str">
        <f t="shared" si="15"/>
        <v/>
      </c>
      <c r="BZ38" s="94" t="str">
        <f t="shared" si="15"/>
        <v>Nass TSA</v>
      </c>
      <c r="CA38" s="128">
        <f t="shared" si="48"/>
        <v>0</v>
      </c>
      <c r="CB38" s="128">
        <f t="shared" si="49"/>
        <v>4.5483024779349652E-5</v>
      </c>
      <c r="CC38" s="128">
        <f t="shared" si="50"/>
        <v>4.5483024779349652E-5</v>
      </c>
      <c r="CD38" s="128">
        <f t="shared" si="51"/>
        <v>5.6029813133981455E-5</v>
      </c>
      <c r="CE38" s="128">
        <f t="shared" si="52"/>
        <v>5.6029813133981455E-5</v>
      </c>
      <c r="CF38" s="128">
        <f t="shared" si="53"/>
        <v>5.6029813133981455E-5</v>
      </c>
      <c r="CG38" s="128">
        <f t="shared" si="54"/>
        <v>8.1408022612314233E-5</v>
      </c>
      <c r="CH38" s="128">
        <f t="shared" si="55"/>
        <v>8.1408022612314233E-5</v>
      </c>
      <c r="CI38" s="128">
        <f t="shared" si="56"/>
        <v>8.7670178197876871E-5</v>
      </c>
      <c r="CJ38" s="128">
        <f t="shared" si="57"/>
        <v>1.0316077359374232E-4</v>
      </c>
      <c r="CK38" s="128">
        <f t="shared" si="58"/>
        <v>1.0316077359374232E-4</v>
      </c>
      <c r="CL38" s="128">
        <f t="shared" si="59"/>
        <v>1.0316077359374232E-4</v>
      </c>
      <c r="CM38" s="150">
        <f t="shared" si="59"/>
        <v>1.0316077359374232E-4</v>
      </c>
      <c r="CN38" s="128">
        <f t="shared" si="60"/>
        <v>1.2656146025558164E-4</v>
      </c>
      <c r="CO38" s="128">
        <f t="shared" si="61"/>
        <v>2.059919600514024E-4</v>
      </c>
      <c r="CP38" s="128">
        <f t="shared" si="62"/>
        <v>3.7078552809252435E-4</v>
      </c>
      <c r="CQ38" s="128">
        <f t="shared" si="63"/>
        <v>5.7974377236866693E-4</v>
      </c>
      <c r="CR38" s="128">
        <f t="shared" si="64"/>
        <v>9.2976531088800993E-4</v>
      </c>
      <c r="CS38" s="128">
        <f t="shared" si="65"/>
        <v>1.4903930293639067E-3</v>
      </c>
      <c r="CT38" s="128">
        <f t="shared" si="66"/>
        <v>2.2744808261035651E-3</v>
      </c>
      <c r="CU38" s="128">
        <f t="shared" si="67"/>
        <v>3.3196016346203603E-3</v>
      </c>
      <c r="CV38" s="128">
        <f t="shared" si="68"/>
        <v>4.3676887273618953E-3</v>
      </c>
      <c r="CW38" s="128">
        <f t="shared" si="69"/>
        <v>5.6082547075754618E-3</v>
      </c>
      <c r="CX38" s="128">
        <f t="shared" si="70"/>
        <v>6.6543642775005038E-3</v>
      </c>
      <c r="CY38" s="128">
        <f t="shared" si="71"/>
        <v>7.6658671981369095E-3</v>
      </c>
      <c r="CZ38" s="128">
        <f t="shared" si="72"/>
        <v>8.5541045298785576E-3</v>
      </c>
    </row>
    <row r="39" spans="1:104">
      <c r="A39" s="90"/>
      <c r="B39" s="173" t="s">
        <v>201</v>
      </c>
      <c r="C39" s="185">
        <v>51647072</v>
      </c>
      <c r="D39" s="92">
        <v>168208</v>
      </c>
      <c r="E39" s="90"/>
      <c r="F39" s="173" t="s">
        <v>201</v>
      </c>
      <c r="G39" s="174">
        <v>0</v>
      </c>
      <c r="H39" s="144">
        <v>0</v>
      </c>
      <c r="I39" s="144">
        <v>0</v>
      </c>
      <c r="J39" s="144">
        <v>0</v>
      </c>
      <c r="K39" s="144">
        <v>0</v>
      </c>
      <c r="L39" s="144">
        <v>0</v>
      </c>
      <c r="M39" s="144">
        <v>0</v>
      </c>
      <c r="N39" s="144">
        <v>0</v>
      </c>
      <c r="O39" s="144">
        <v>0</v>
      </c>
      <c r="P39" s="144">
        <v>0</v>
      </c>
      <c r="Q39" s="144">
        <v>0</v>
      </c>
      <c r="R39" s="144">
        <v>0</v>
      </c>
      <c r="S39" s="145">
        <v>0</v>
      </c>
      <c r="T39" s="90"/>
      <c r="U39" s="173" t="s">
        <v>201</v>
      </c>
      <c r="V39" s="174">
        <v>0</v>
      </c>
      <c r="W39" s="144">
        <v>0</v>
      </c>
      <c r="X39" s="144">
        <v>0</v>
      </c>
      <c r="Y39" s="144">
        <v>0</v>
      </c>
      <c r="Z39" s="144">
        <v>0</v>
      </c>
      <c r="AA39" s="144">
        <v>0</v>
      </c>
      <c r="AB39" s="144">
        <v>0</v>
      </c>
      <c r="AC39" s="144">
        <v>0</v>
      </c>
      <c r="AD39" s="144">
        <v>0</v>
      </c>
      <c r="AE39" s="144">
        <v>0</v>
      </c>
      <c r="AF39" s="144">
        <v>0</v>
      </c>
      <c r="AG39" s="144">
        <v>0</v>
      </c>
      <c r="AH39" s="145">
        <v>0</v>
      </c>
      <c r="AI39" s="100"/>
      <c r="AJ39" t="str">
        <f t="shared" si="6"/>
        <v/>
      </c>
      <c r="AK39" t="str">
        <f t="shared" si="7"/>
        <v>North Coast TSA</v>
      </c>
      <c r="AL39" s="128">
        <f t="shared" si="18"/>
        <v>0</v>
      </c>
      <c r="AM39" s="128">
        <f t="shared" si="19"/>
        <v>0</v>
      </c>
      <c r="AN39" s="128">
        <f t="shared" si="20"/>
        <v>0</v>
      </c>
      <c r="AO39" s="128">
        <f t="shared" si="21"/>
        <v>0</v>
      </c>
      <c r="AP39" s="128">
        <f t="shared" si="22"/>
        <v>0</v>
      </c>
      <c r="AQ39" s="128">
        <f t="shared" si="23"/>
        <v>0</v>
      </c>
      <c r="AR39" s="128">
        <f t="shared" si="24"/>
        <v>0</v>
      </c>
      <c r="AS39" s="128">
        <f t="shared" si="25"/>
        <v>0</v>
      </c>
      <c r="AT39" s="128">
        <f t="shared" si="26"/>
        <v>0</v>
      </c>
      <c r="AU39" s="128">
        <f t="shared" si="27"/>
        <v>0</v>
      </c>
      <c r="AV39" s="128">
        <f t="shared" si="28"/>
        <v>0</v>
      </c>
      <c r="AW39" s="128">
        <f t="shared" si="29"/>
        <v>0</v>
      </c>
      <c r="AX39" s="147">
        <f t="shared" si="29"/>
        <v>0</v>
      </c>
      <c r="AY39" s="128">
        <f t="shared" si="30"/>
        <v>0</v>
      </c>
      <c r="AZ39" s="128">
        <f t="shared" si="31"/>
        <v>0</v>
      </c>
      <c r="BA39" s="128">
        <f t="shared" si="32"/>
        <v>0</v>
      </c>
      <c r="BB39" s="128">
        <f t="shared" si="33"/>
        <v>0</v>
      </c>
      <c r="BC39" s="128">
        <f t="shared" si="34"/>
        <v>0</v>
      </c>
      <c r="BD39" s="128">
        <f t="shared" si="35"/>
        <v>0</v>
      </c>
      <c r="BE39" s="128">
        <f t="shared" si="36"/>
        <v>0</v>
      </c>
      <c r="BF39" s="128">
        <f t="shared" si="37"/>
        <v>0</v>
      </c>
      <c r="BG39" s="128">
        <f t="shared" si="38"/>
        <v>0</v>
      </c>
      <c r="BH39" s="128">
        <f t="shared" si="39"/>
        <v>0</v>
      </c>
      <c r="BI39" s="128">
        <f t="shared" si="40"/>
        <v>0</v>
      </c>
      <c r="BJ39" s="128">
        <f t="shared" si="41"/>
        <v>0</v>
      </c>
      <c r="BK39" s="128">
        <f t="shared" si="42"/>
        <v>0</v>
      </c>
      <c r="BM39" t="str">
        <f t="shared" si="10"/>
        <v/>
      </c>
      <c r="BN39" t="str">
        <f t="shared" si="11"/>
        <v>North Coast TSA</v>
      </c>
      <c r="BO39" s="33" t="str">
        <f t="shared" si="43"/>
        <v/>
      </c>
      <c r="BP39" s="129" t="str">
        <f t="shared" si="44"/>
        <v/>
      </c>
      <c r="BQ39" s="33" t="str">
        <f t="shared" si="45"/>
        <v/>
      </c>
      <c r="BR39" s="129" t="str">
        <f t="shared" si="73"/>
        <v/>
      </c>
      <c r="BS39" s="33" t="str">
        <f t="shared" si="46"/>
        <v/>
      </c>
      <c r="BT39" s="129" t="str">
        <f t="shared" si="74"/>
        <v/>
      </c>
      <c r="BU39" s="130" t="str">
        <f t="shared" si="47"/>
        <v/>
      </c>
      <c r="BV39" s="131" t="str">
        <f t="shared" si="75"/>
        <v/>
      </c>
      <c r="BY39" s="94" t="str">
        <f t="shared" si="15"/>
        <v/>
      </c>
      <c r="BZ39" s="94" t="str">
        <f t="shared" si="15"/>
        <v>North Coast TSA</v>
      </c>
      <c r="CA39" s="128">
        <f t="shared" si="48"/>
        <v>0</v>
      </c>
      <c r="CB39" s="128">
        <f t="shared" si="49"/>
        <v>0</v>
      </c>
      <c r="CC39" s="128">
        <f t="shared" si="50"/>
        <v>0</v>
      </c>
      <c r="CD39" s="128">
        <f t="shared" si="51"/>
        <v>0</v>
      </c>
      <c r="CE39" s="128">
        <f t="shared" si="52"/>
        <v>0</v>
      </c>
      <c r="CF39" s="128">
        <f t="shared" si="53"/>
        <v>0</v>
      </c>
      <c r="CG39" s="128">
        <f t="shared" si="54"/>
        <v>0</v>
      </c>
      <c r="CH39" s="128">
        <f t="shared" si="55"/>
        <v>0</v>
      </c>
      <c r="CI39" s="128">
        <f t="shared" si="56"/>
        <v>0</v>
      </c>
      <c r="CJ39" s="128">
        <f t="shared" si="57"/>
        <v>0</v>
      </c>
      <c r="CK39" s="128">
        <f t="shared" si="58"/>
        <v>0</v>
      </c>
      <c r="CL39" s="128">
        <f t="shared" si="59"/>
        <v>0</v>
      </c>
      <c r="CM39" s="150">
        <f t="shared" si="59"/>
        <v>0</v>
      </c>
      <c r="CN39" s="128">
        <f t="shared" si="60"/>
        <v>0</v>
      </c>
      <c r="CO39" s="128">
        <f t="shared" si="61"/>
        <v>0</v>
      </c>
      <c r="CP39" s="128">
        <f t="shared" si="62"/>
        <v>0</v>
      </c>
      <c r="CQ39" s="128">
        <f t="shared" si="63"/>
        <v>0</v>
      </c>
      <c r="CR39" s="128">
        <f t="shared" si="64"/>
        <v>0</v>
      </c>
      <c r="CS39" s="128">
        <f t="shared" si="65"/>
        <v>0</v>
      </c>
      <c r="CT39" s="128">
        <f t="shared" si="66"/>
        <v>0</v>
      </c>
      <c r="CU39" s="128">
        <f t="shared" si="67"/>
        <v>0</v>
      </c>
      <c r="CV39" s="128">
        <f t="shared" si="68"/>
        <v>0</v>
      </c>
      <c r="CW39" s="128">
        <f t="shared" si="69"/>
        <v>0</v>
      </c>
      <c r="CX39" s="128">
        <f t="shared" si="70"/>
        <v>0</v>
      </c>
      <c r="CY39" s="128">
        <f t="shared" si="71"/>
        <v>0</v>
      </c>
      <c r="CZ39" s="128">
        <f t="shared" si="72"/>
        <v>0</v>
      </c>
    </row>
    <row r="40" spans="1:104">
      <c r="A40" s="90"/>
      <c r="B40" s="173" t="s">
        <v>202</v>
      </c>
      <c r="C40" s="185">
        <v>30795888</v>
      </c>
      <c r="D40" s="92">
        <v>1385376</v>
      </c>
      <c r="E40" s="90"/>
      <c r="F40" s="173" t="s">
        <v>202</v>
      </c>
      <c r="G40" s="174">
        <v>0</v>
      </c>
      <c r="H40" s="144">
        <v>0</v>
      </c>
      <c r="I40" s="144">
        <v>0</v>
      </c>
      <c r="J40" s="144">
        <v>0</v>
      </c>
      <c r="K40" s="144">
        <v>0</v>
      </c>
      <c r="L40" s="144">
        <v>0</v>
      </c>
      <c r="M40" s="144">
        <v>0</v>
      </c>
      <c r="N40" s="144">
        <v>0</v>
      </c>
      <c r="O40" s="144">
        <v>0</v>
      </c>
      <c r="P40" s="144">
        <v>0</v>
      </c>
      <c r="Q40" s="144">
        <v>0</v>
      </c>
      <c r="R40" s="144">
        <v>0</v>
      </c>
      <c r="S40" s="145">
        <v>0</v>
      </c>
      <c r="T40" s="90"/>
      <c r="U40" s="173" t="s">
        <v>202</v>
      </c>
      <c r="V40" s="174">
        <v>0</v>
      </c>
      <c r="W40" s="144">
        <v>0</v>
      </c>
      <c r="X40" s="144">
        <v>0</v>
      </c>
      <c r="Y40" s="144">
        <v>0</v>
      </c>
      <c r="Z40" s="144">
        <v>0</v>
      </c>
      <c r="AA40" s="144">
        <v>0</v>
      </c>
      <c r="AB40" s="144">
        <v>0</v>
      </c>
      <c r="AC40" s="144">
        <v>0</v>
      </c>
      <c r="AD40" s="144">
        <v>0</v>
      </c>
      <c r="AE40" s="144">
        <v>0</v>
      </c>
      <c r="AF40" s="144">
        <v>0</v>
      </c>
      <c r="AG40" s="144">
        <v>0</v>
      </c>
      <c r="AH40" s="145">
        <v>0</v>
      </c>
      <c r="AI40" s="100"/>
      <c r="AJ40" t="str">
        <f t="shared" si="6"/>
        <v/>
      </c>
      <c r="AK40" t="str">
        <f t="shared" si="7"/>
        <v>Queen Charlotte TSA</v>
      </c>
      <c r="AL40" s="128">
        <f t="shared" si="18"/>
        <v>0</v>
      </c>
      <c r="AM40" s="128">
        <f t="shared" si="19"/>
        <v>0</v>
      </c>
      <c r="AN40" s="128">
        <f t="shared" si="20"/>
        <v>0</v>
      </c>
      <c r="AO40" s="128">
        <f t="shared" si="21"/>
        <v>0</v>
      </c>
      <c r="AP40" s="128">
        <f t="shared" si="22"/>
        <v>0</v>
      </c>
      <c r="AQ40" s="128">
        <f t="shared" si="23"/>
        <v>0</v>
      </c>
      <c r="AR40" s="128">
        <f t="shared" si="24"/>
        <v>0</v>
      </c>
      <c r="AS40" s="128">
        <f t="shared" si="25"/>
        <v>0</v>
      </c>
      <c r="AT40" s="128">
        <f t="shared" si="26"/>
        <v>0</v>
      </c>
      <c r="AU40" s="128">
        <f t="shared" si="27"/>
        <v>0</v>
      </c>
      <c r="AV40" s="128">
        <f t="shared" si="28"/>
        <v>0</v>
      </c>
      <c r="AW40" s="128">
        <f t="shared" si="29"/>
        <v>0</v>
      </c>
      <c r="AX40" s="147">
        <f t="shared" si="29"/>
        <v>0</v>
      </c>
      <c r="AY40" s="128">
        <f t="shared" si="30"/>
        <v>0</v>
      </c>
      <c r="AZ40" s="128">
        <f t="shared" si="31"/>
        <v>0</v>
      </c>
      <c r="BA40" s="128">
        <f t="shared" si="32"/>
        <v>0</v>
      </c>
      <c r="BB40" s="128">
        <f t="shared" si="33"/>
        <v>0</v>
      </c>
      <c r="BC40" s="128">
        <f t="shared" si="34"/>
        <v>0</v>
      </c>
      <c r="BD40" s="128">
        <f t="shared" si="35"/>
        <v>0</v>
      </c>
      <c r="BE40" s="128">
        <f t="shared" si="36"/>
        <v>0</v>
      </c>
      <c r="BF40" s="128">
        <f t="shared" si="37"/>
        <v>0</v>
      </c>
      <c r="BG40" s="128">
        <f t="shared" si="38"/>
        <v>0</v>
      </c>
      <c r="BH40" s="128">
        <f t="shared" si="39"/>
        <v>0</v>
      </c>
      <c r="BI40" s="128">
        <f t="shared" si="40"/>
        <v>0</v>
      </c>
      <c r="BJ40" s="128">
        <f t="shared" si="41"/>
        <v>0</v>
      </c>
      <c r="BK40" s="128">
        <f t="shared" si="42"/>
        <v>0</v>
      </c>
      <c r="BM40" t="str">
        <f t="shared" si="10"/>
        <v/>
      </c>
      <c r="BN40" t="str">
        <f t="shared" si="11"/>
        <v>Queen Charlotte TSA</v>
      </c>
      <c r="BO40" s="33" t="str">
        <f t="shared" si="43"/>
        <v/>
      </c>
      <c r="BP40" s="129" t="str">
        <f t="shared" si="44"/>
        <v/>
      </c>
      <c r="BQ40" s="33" t="str">
        <f t="shared" si="45"/>
        <v/>
      </c>
      <c r="BR40" s="129" t="str">
        <f t="shared" si="73"/>
        <v/>
      </c>
      <c r="BS40" s="33" t="str">
        <f t="shared" si="46"/>
        <v/>
      </c>
      <c r="BT40" s="129" t="str">
        <f t="shared" si="74"/>
        <v/>
      </c>
      <c r="BU40" s="130" t="str">
        <f t="shared" si="47"/>
        <v/>
      </c>
      <c r="BV40" s="131" t="str">
        <f t="shared" si="75"/>
        <v/>
      </c>
      <c r="BY40" s="94" t="str">
        <f t="shared" si="15"/>
        <v/>
      </c>
      <c r="BZ40" s="94" t="str">
        <f t="shared" si="15"/>
        <v>Queen Charlotte TSA</v>
      </c>
      <c r="CA40" s="128">
        <f t="shared" si="48"/>
        <v>0</v>
      </c>
      <c r="CB40" s="128">
        <f t="shared" si="49"/>
        <v>0</v>
      </c>
      <c r="CC40" s="128">
        <f t="shared" si="50"/>
        <v>0</v>
      </c>
      <c r="CD40" s="128">
        <f t="shared" si="51"/>
        <v>0</v>
      </c>
      <c r="CE40" s="128">
        <f t="shared" si="52"/>
        <v>0</v>
      </c>
      <c r="CF40" s="128">
        <f t="shared" si="53"/>
        <v>0</v>
      </c>
      <c r="CG40" s="128">
        <f t="shared" si="54"/>
        <v>0</v>
      </c>
      <c r="CH40" s="128">
        <f t="shared" si="55"/>
        <v>0</v>
      </c>
      <c r="CI40" s="128">
        <f t="shared" si="56"/>
        <v>0</v>
      </c>
      <c r="CJ40" s="128">
        <f t="shared" si="57"/>
        <v>0</v>
      </c>
      <c r="CK40" s="128">
        <f t="shared" si="58"/>
        <v>0</v>
      </c>
      <c r="CL40" s="128">
        <f t="shared" si="59"/>
        <v>0</v>
      </c>
      <c r="CM40" s="150">
        <f t="shared" si="59"/>
        <v>0</v>
      </c>
      <c r="CN40" s="128">
        <f t="shared" si="60"/>
        <v>0</v>
      </c>
      <c r="CO40" s="128">
        <f t="shared" si="61"/>
        <v>0</v>
      </c>
      <c r="CP40" s="128">
        <f t="shared" si="62"/>
        <v>0</v>
      </c>
      <c r="CQ40" s="128">
        <f t="shared" si="63"/>
        <v>0</v>
      </c>
      <c r="CR40" s="128">
        <f t="shared" si="64"/>
        <v>0</v>
      </c>
      <c r="CS40" s="128">
        <f t="shared" si="65"/>
        <v>0</v>
      </c>
      <c r="CT40" s="128">
        <f t="shared" si="66"/>
        <v>0</v>
      </c>
      <c r="CU40" s="128">
        <f t="shared" si="67"/>
        <v>0</v>
      </c>
      <c r="CV40" s="128">
        <f t="shared" si="68"/>
        <v>0</v>
      </c>
      <c r="CW40" s="128">
        <f t="shared" si="69"/>
        <v>0</v>
      </c>
      <c r="CX40" s="128">
        <f t="shared" si="70"/>
        <v>0</v>
      </c>
      <c r="CY40" s="128">
        <f t="shared" si="71"/>
        <v>0</v>
      </c>
      <c r="CZ40" s="128">
        <f t="shared" si="72"/>
        <v>0</v>
      </c>
    </row>
    <row r="41" spans="1:104">
      <c r="A41" s="90"/>
      <c r="B41" s="173" t="s">
        <v>203</v>
      </c>
      <c r="C41" s="185">
        <v>18084368</v>
      </c>
      <c r="D41" s="92">
        <v>198432</v>
      </c>
      <c r="E41" s="90"/>
      <c r="F41" s="173" t="s">
        <v>203</v>
      </c>
      <c r="G41" s="174">
        <v>0</v>
      </c>
      <c r="H41" s="144">
        <v>0</v>
      </c>
      <c r="I41" s="144">
        <v>320</v>
      </c>
      <c r="J41" s="144">
        <v>448</v>
      </c>
      <c r="K41" s="144">
        <v>464</v>
      </c>
      <c r="L41" s="144">
        <v>656</v>
      </c>
      <c r="M41" s="144">
        <v>1312</v>
      </c>
      <c r="N41" s="144">
        <v>2704</v>
      </c>
      <c r="O41" s="144">
        <v>3168</v>
      </c>
      <c r="P41" s="144">
        <v>6080</v>
      </c>
      <c r="Q41" s="144">
        <v>7696</v>
      </c>
      <c r="R41" s="144">
        <v>8976</v>
      </c>
      <c r="S41" s="145">
        <v>9552</v>
      </c>
      <c r="T41" s="90"/>
      <c r="U41" s="173" t="s">
        <v>203</v>
      </c>
      <c r="V41" s="174">
        <v>11680</v>
      </c>
      <c r="W41" s="144">
        <v>14464</v>
      </c>
      <c r="X41" s="144">
        <v>15888</v>
      </c>
      <c r="Y41" s="144">
        <v>17568</v>
      </c>
      <c r="Z41" s="144">
        <v>19728</v>
      </c>
      <c r="AA41" s="144">
        <v>22688</v>
      </c>
      <c r="AB41" s="144">
        <v>24736</v>
      </c>
      <c r="AC41" s="144">
        <v>27024</v>
      </c>
      <c r="AD41" s="144">
        <v>28704</v>
      </c>
      <c r="AE41" s="144">
        <v>31600</v>
      </c>
      <c r="AF41" s="144">
        <v>34592</v>
      </c>
      <c r="AG41" s="144">
        <v>36608</v>
      </c>
      <c r="AH41" s="145">
        <v>38464</v>
      </c>
      <c r="AI41" s="100"/>
      <c r="AJ41" t="str">
        <f t="shared" si="6"/>
        <v/>
      </c>
      <c r="AK41" t="str">
        <f t="shared" si="7"/>
        <v>Revelstoke TSA</v>
      </c>
      <c r="AL41" s="128">
        <f t="shared" si="18"/>
        <v>0</v>
      </c>
      <c r="AM41" s="128">
        <f t="shared" si="19"/>
        <v>0</v>
      </c>
      <c r="AN41" s="128">
        <f t="shared" si="20"/>
        <v>1.6126431220770843E-3</v>
      </c>
      <c r="AO41" s="128">
        <f t="shared" si="21"/>
        <v>2.2577003709079182E-3</v>
      </c>
      <c r="AP41" s="128">
        <f t="shared" si="22"/>
        <v>2.3383325270117722E-3</v>
      </c>
      <c r="AQ41" s="128">
        <f t="shared" si="23"/>
        <v>3.305918400258023E-3</v>
      </c>
      <c r="AR41" s="128">
        <f t="shared" si="24"/>
        <v>6.6118368005160461E-3</v>
      </c>
      <c r="AS41" s="128">
        <f t="shared" si="25"/>
        <v>1.3626834381551363E-2</v>
      </c>
      <c r="AT41" s="128">
        <f t="shared" si="26"/>
        <v>1.5965166908563134E-2</v>
      </c>
      <c r="AU41" s="128">
        <f t="shared" si="27"/>
        <v>3.0640219319464604E-2</v>
      </c>
      <c r="AV41" s="128">
        <f t="shared" si="28"/>
        <v>3.8784067085953881E-2</v>
      </c>
      <c r="AW41" s="128">
        <f t="shared" si="29"/>
        <v>4.5234639574262214E-2</v>
      </c>
      <c r="AX41" s="147">
        <f t="shared" si="29"/>
        <v>4.8137397194000967E-2</v>
      </c>
      <c r="AY41" s="128">
        <f t="shared" si="30"/>
        <v>5.8861473955813579E-2</v>
      </c>
      <c r="AZ41" s="128">
        <f t="shared" si="31"/>
        <v>7.2891469117884217E-2</v>
      </c>
      <c r="BA41" s="128">
        <f t="shared" si="32"/>
        <v>8.0067731011127241E-2</v>
      </c>
      <c r="BB41" s="128">
        <f t="shared" si="33"/>
        <v>8.8534107402031936E-2</v>
      </c>
      <c r="BC41" s="128">
        <f t="shared" si="34"/>
        <v>9.9419448476052247E-2</v>
      </c>
      <c r="BD41" s="128">
        <f t="shared" si="35"/>
        <v>0.11433639735526528</v>
      </c>
      <c r="BE41" s="128">
        <f t="shared" si="36"/>
        <v>0.12465731333655862</v>
      </c>
      <c r="BF41" s="128">
        <f t="shared" si="37"/>
        <v>0.13618771165940977</v>
      </c>
      <c r="BG41" s="128">
        <f t="shared" si="38"/>
        <v>0.14465408805031446</v>
      </c>
      <c r="BH41" s="128">
        <f t="shared" si="39"/>
        <v>0.15924850830511209</v>
      </c>
      <c r="BI41" s="128">
        <f t="shared" si="40"/>
        <v>0.1743267214965328</v>
      </c>
      <c r="BJ41" s="128">
        <f t="shared" si="41"/>
        <v>0.18448637316561844</v>
      </c>
      <c r="BK41" s="128">
        <f t="shared" si="42"/>
        <v>0.19383970327366554</v>
      </c>
      <c r="BM41" t="str">
        <f t="shared" si="10"/>
        <v/>
      </c>
      <c r="BN41" t="str">
        <f t="shared" si="11"/>
        <v>Revelstoke TSA</v>
      </c>
      <c r="BO41" s="33">
        <f t="shared" si="43"/>
        <v>9.5519999999999997E-3</v>
      </c>
      <c r="BP41" s="129">
        <f t="shared" si="44"/>
        <v>4.8137397194000967E-2</v>
      </c>
      <c r="BQ41" s="33">
        <f t="shared" si="45"/>
        <v>1.1679999999999999E-2</v>
      </c>
      <c r="BR41" s="129">
        <f t="shared" si="73"/>
        <v>5.8861473955813579E-2</v>
      </c>
      <c r="BS41" s="33">
        <f t="shared" si="46"/>
        <v>2.2688E-2</v>
      </c>
      <c r="BT41" s="129">
        <f t="shared" si="74"/>
        <v>0.11433639735526528</v>
      </c>
      <c r="BU41" s="130">
        <f t="shared" si="47"/>
        <v>3.4591999999999998E-2</v>
      </c>
      <c r="BV41" s="131">
        <f t="shared" si="75"/>
        <v>0.1743267214965328</v>
      </c>
      <c r="BY41" s="94" t="str">
        <f t="shared" si="15"/>
        <v/>
      </c>
      <c r="BZ41" s="94" t="str">
        <f t="shared" si="15"/>
        <v>Revelstoke TSA</v>
      </c>
      <c r="CA41" s="128">
        <f t="shared" si="48"/>
        <v>0</v>
      </c>
      <c r="CB41" s="128">
        <f t="shared" si="49"/>
        <v>0</v>
      </c>
      <c r="CC41" s="128">
        <f t="shared" si="50"/>
        <v>1.7694840096153762E-5</v>
      </c>
      <c r="CD41" s="128">
        <f t="shared" si="51"/>
        <v>2.4772776134615266E-5</v>
      </c>
      <c r="CE41" s="128">
        <f t="shared" si="52"/>
        <v>2.5657518139422953E-5</v>
      </c>
      <c r="CF41" s="128">
        <f t="shared" si="53"/>
        <v>3.6274422197115212E-5</v>
      </c>
      <c r="CG41" s="128">
        <f t="shared" si="54"/>
        <v>7.2548844394230424E-5</v>
      </c>
      <c r="CH41" s="128">
        <f t="shared" si="55"/>
        <v>1.4952139881249928E-4</v>
      </c>
      <c r="CI41" s="128">
        <f t="shared" si="56"/>
        <v>1.7517891695192222E-4</v>
      </c>
      <c r="CJ41" s="128">
        <f t="shared" si="57"/>
        <v>3.3620196182692144E-4</v>
      </c>
      <c r="CK41" s="128">
        <f t="shared" si="58"/>
        <v>4.2556090431249794E-4</v>
      </c>
      <c r="CL41" s="128">
        <f t="shared" si="59"/>
        <v>4.9634026469711303E-4</v>
      </c>
      <c r="CM41" s="150">
        <f t="shared" si="59"/>
        <v>5.2819097687018977E-4</v>
      </c>
      <c r="CN41" s="128">
        <f t="shared" si="60"/>
        <v>6.4586166350961223E-4</v>
      </c>
      <c r="CO41" s="128">
        <f t="shared" si="61"/>
        <v>7.9980677234615005E-4</v>
      </c>
      <c r="CP41" s="128">
        <f t="shared" si="62"/>
        <v>8.7854881077403422E-4</v>
      </c>
      <c r="CQ41" s="128">
        <f t="shared" si="63"/>
        <v>9.714467212788415E-4</v>
      </c>
      <c r="CR41" s="128">
        <f t="shared" si="64"/>
        <v>1.0908868919278793E-3</v>
      </c>
      <c r="CS41" s="128">
        <f t="shared" si="65"/>
        <v>1.2545641628173016E-3</v>
      </c>
      <c r="CT41" s="128">
        <f t="shared" si="66"/>
        <v>1.3678111394326857E-3</v>
      </c>
      <c r="CU41" s="128">
        <f t="shared" si="67"/>
        <v>1.4943292461201852E-3</v>
      </c>
      <c r="CV41" s="128">
        <f t="shared" si="68"/>
        <v>1.5872271566249924E-3</v>
      </c>
      <c r="CW41" s="128">
        <f t="shared" si="69"/>
        <v>1.7473654594951839E-3</v>
      </c>
      <c r="CX41" s="128">
        <f t="shared" si="70"/>
        <v>1.9128122143942216E-3</v>
      </c>
      <c r="CY41" s="128">
        <f t="shared" si="71"/>
        <v>2.0242897069999901E-3</v>
      </c>
      <c r="CZ41" s="128">
        <f t="shared" si="72"/>
        <v>2.126919779557682E-3</v>
      </c>
    </row>
    <row r="42" spans="1:104">
      <c r="A42" s="90"/>
      <c r="B42" s="173" t="s">
        <v>204</v>
      </c>
      <c r="C42" s="185">
        <v>29894976</v>
      </c>
      <c r="D42" s="92">
        <v>795504</v>
      </c>
      <c r="E42" s="90"/>
      <c r="F42" s="173" t="s">
        <v>204</v>
      </c>
      <c r="G42" s="174">
        <v>31424</v>
      </c>
      <c r="H42" s="144">
        <v>48784</v>
      </c>
      <c r="I42" s="144">
        <v>70144</v>
      </c>
      <c r="J42" s="144">
        <v>93952</v>
      </c>
      <c r="K42" s="144">
        <v>113808</v>
      </c>
      <c r="L42" s="144">
        <v>137584</v>
      </c>
      <c r="M42" s="144">
        <v>144096</v>
      </c>
      <c r="N42" s="144">
        <v>199696</v>
      </c>
      <c r="O42" s="144">
        <v>245680</v>
      </c>
      <c r="P42" s="144">
        <v>263664</v>
      </c>
      <c r="Q42" s="144">
        <v>271280</v>
      </c>
      <c r="R42" s="144">
        <v>277040</v>
      </c>
      <c r="S42" s="145">
        <v>284160</v>
      </c>
      <c r="T42" s="90"/>
      <c r="U42" s="173" t="s">
        <v>204</v>
      </c>
      <c r="V42" s="174">
        <v>290416</v>
      </c>
      <c r="W42" s="144">
        <v>296896</v>
      </c>
      <c r="X42" s="144">
        <v>303856</v>
      </c>
      <c r="Y42" s="144">
        <v>311632</v>
      </c>
      <c r="Z42" s="144">
        <v>319344</v>
      </c>
      <c r="AA42" s="144">
        <v>323728</v>
      </c>
      <c r="AB42" s="144">
        <v>329280</v>
      </c>
      <c r="AC42" s="144">
        <v>332480</v>
      </c>
      <c r="AD42" s="144">
        <v>336752</v>
      </c>
      <c r="AE42" s="144">
        <v>340848</v>
      </c>
      <c r="AF42" s="144">
        <v>344352</v>
      </c>
      <c r="AG42" s="144">
        <v>348000</v>
      </c>
      <c r="AH42" s="145">
        <v>350912</v>
      </c>
      <c r="AI42" s="100"/>
      <c r="AJ42" t="str">
        <f t="shared" si="6"/>
        <v/>
      </c>
      <c r="AK42" t="str">
        <f t="shared" si="7"/>
        <v>Soo TSA</v>
      </c>
      <c r="AL42" s="128">
        <f t="shared" si="18"/>
        <v>3.9502001247008187E-2</v>
      </c>
      <c r="AM42" s="128">
        <f t="shared" si="19"/>
        <v>6.1324644502101809E-2</v>
      </c>
      <c r="AN42" s="128">
        <f t="shared" si="20"/>
        <v>8.817554657173314E-2</v>
      </c>
      <c r="AO42" s="128">
        <f t="shared" si="21"/>
        <v>0.11810374303586155</v>
      </c>
      <c r="AP42" s="128">
        <f t="shared" si="22"/>
        <v>0.14306401979122668</v>
      </c>
      <c r="AQ42" s="128">
        <f t="shared" si="23"/>
        <v>0.17295199018483878</v>
      </c>
      <c r="AR42" s="128">
        <f t="shared" si="24"/>
        <v>0.18113799553490617</v>
      </c>
      <c r="AS42" s="128">
        <f t="shared" si="25"/>
        <v>0.25103079305698023</v>
      </c>
      <c r="AT42" s="128">
        <f t="shared" si="26"/>
        <v>0.30883565638890564</v>
      </c>
      <c r="AU42" s="128">
        <f t="shared" si="27"/>
        <v>0.33144270801906717</v>
      </c>
      <c r="AV42" s="128">
        <f t="shared" si="28"/>
        <v>0.34101651280194695</v>
      </c>
      <c r="AW42" s="128">
        <f t="shared" si="29"/>
        <v>0.34825720549488121</v>
      </c>
      <c r="AX42" s="147">
        <f t="shared" si="29"/>
        <v>0.35720750618475833</v>
      </c>
      <c r="AY42" s="128">
        <f t="shared" si="30"/>
        <v>0.3650717029706953</v>
      </c>
      <c r="AZ42" s="128">
        <f t="shared" si="31"/>
        <v>0.37321748225024637</v>
      </c>
      <c r="BA42" s="128">
        <f t="shared" si="32"/>
        <v>0.38196665258754198</v>
      </c>
      <c r="BB42" s="128">
        <f t="shared" si="33"/>
        <v>0.39174158772300327</v>
      </c>
      <c r="BC42" s="128">
        <f t="shared" si="34"/>
        <v>0.40143607071743198</v>
      </c>
      <c r="BD42" s="128">
        <f t="shared" si="35"/>
        <v>0.40694704237816531</v>
      </c>
      <c r="BE42" s="128">
        <f t="shared" si="36"/>
        <v>0.41392626561274359</v>
      </c>
      <c r="BF42" s="128">
        <f t="shared" si="37"/>
        <v>0.41794887266437381</v>
      </c>
      <c r="BG42" s="128">
        <f t="shared" si="38"/>
        <v>0.42331905307830003</v>
      </c>
      <c r="BH42" s="128">
        <f t="shared" si="39"/>
        <v>0.42846799010438663</v>
      </c>
      <c r="BI42" s="128">
        <f t="shared" si="40"/>
        <v>0.4328727448259217</v>
      </c>
      <c r="BJ42" s="128">
        <f t="shared" si="41"/>
        <v>0.43745851686478004</v>
      </c>
      <c r="BK42" s="128">
        <f t="shared" si="42"/>
        <v>0.44111908928176352</v>
      </c>
      <c r="BM42" t="str">
        <f t="shared" si="10"/>
        <v/>
      </c>
      <c r="BN42" t="str">
        <f t="shared" si="11"/>
        <v>Soo TSA</v>
      </c>
      <c r="BO42" s="33">
        <f t="shared" si="43"/>
        <v>0.28416000000000002</v>
      </c>
      <c r="BP42" s="129">
        <f t="shared" si="44"/>
        <v>0.35720750618475833</v>
      </c>
      <c r="BQ42" s="33">
        <f t="shared" si="45"/>
        <v>0.29041600000000001</v>
      </c>
      <c r="BR42" s="129">
        <f t="shared" si="73"/>
        <v>0.3650717029706953</v>
      </c>
      <c r="BS42" s="33">
        <f t="shared" si="46"/>
        <v>0.32372800000000002</v>
      </c>
      <c r="BT42" s="129">
        <f t="shared" si="74"/>
        <v>0.40694704237816531</v>
      </c>
      <c r="BU42" s="130">
        <f t="shared" si="47"/>
        <v>0.34435199999999999</v>
      </c>
      <c r="BV42" s="131">
        <f t="shared" si="75"/>
        <v>0.4328727448259217</v>
      </c>
      <c r="BY42" s="94" t="str">
        <f t="shared" si="15"/>
        <v/>
      </c>
      <c r="BZ42" s="94" t="str">
        <f t="shared" si="15"/>
        <v>Soo TSA</v>
      </c>
      <c r="CA42" s="128">
        <f t="shared" si="48"/>
        <v>1.0511465204053015E-3</v>
      </c>
      <c r="CB42" s="128">
        <f t="shared" si="49"/>
        <v>1.6318461001607761E-3</v>
      </c>
      <c r="CC42" s="128">
        <f t="shared" si="50"/>
        <v>2.3463474264036875E-3</v>
      </c>
      <c r="CD42" s="128">
        <f t="shared" si="51"/>
        <v>3.1427354214969097E-3</v>
      </c>
      <c r="CE42" s="128">
        <f t="shared" si="52"/>
        <v>3.8069272910605449E-3</v>
      </c>
      <c r="CF42" s="128">
        <f t="shared" si="53"/>
        <v>4.6022448721818677E-3</v>
      </c>
      <c r="CG42" s="128">
        <f t="shared" si="54"/>
        <v>4.8200741154634146E-3</v>
      </c>
      <c r="CH42" s="128">
        <f t="shared" si="55"/>
        <v>6.6799183916387821E-3</v>
      </c>
      <c r="CI42" s="128">
        <f t="shared" si="56"/>
        <v>8.2181032692583526E-3</v>
      </c>
      <c r="CJ42" s="128">
        <f t="shared" si="57"/>
        <v>8.8196759214658679E-3</v>
      </c>
      <c r="CK42" s="128">
        <f t="shared" si="58"/>
        <v>9.0744344467779472E-3</v>
      </c>
      <c r="CL42" s="128">
        <f t="shared" si="59"/>
        <v>9.2671089617198561E-3</v>
      </c>
      <c r="CM42" s="150">
        <f t="shared" si="59"/>
        <v>9.505276070467493E-3</v>
      </c>
      <c r="CN42" s="128">
        <f t="shared" si="60"/>
        <v>9.7145420019738426E-3</v>
      </c>
      <c r="CO42" s="128">
        <f t="shared" si="61"/>
        <v>9.9313008312834905E-3</v>
      </c>
      <c r="CP42" s="128">
        <f t="shared" si="62"/>
        <v>1.0164115870171631E-2</v>
      </c>
      <c r="CQ42" s="128">
        <f t="shared" si="63"/>
        <v>1.0424226465343207E-2</v>
      </c>
      <c r="CR42" s="128">
        <f t="shared" si="64"/>
        <v>1.0682196232570985E-2</v>
      </c>
      <c r="CS42" s="128">
        <f t="shared" si="65"/>
        <v>1.0828842946721215E-2</v>
      </c>
      <c r="CT42" s="128">
        <f t="shared" si="66"/>
        <v>1.1014559770845776E-2</v>
      </c>
      <c r="CU42" s="128">
        <f t="shared" si="67"/>
        <v>1.1121601168035726E-2</v>
      </c>
      <c r="CV42" s="128">
        <f t="shared" si="68"/>
        <v>1.1264501433284309E-2</v>
      </c>
      <c r="CW42" s="128">
        <f t="shared" si="69"/>
        <v>1.1401514421687443E-2</v>
      </c>
      <c r="CX42" s="128">
        <f t="shared" si="70"/>
        <v>1.1518724751610438E-2</v>
      </c>
      <c r="CY42" s="128">
        <f t="shared" si="71"/>
        <v>1.1640751944406979E-2</v>
      </c>
      <c r="CZ42" s="128">
        <f t="shared" si="72"/>
        <v>1.1738159615849834E-2</v>
      </c>
    </row>
    <row r="43" spans="1:104">
      <c r="A43" s="90"/>
      <c r="B43" s="173" t="s">
        <v>205</v>
      </c>
      <c r="C43" s="185">
        <v>56148528</v>
      </c>
      <c r="D43" s="92">
        <v>213424</v>
      </c>
      <c r="E43" s="90"/>
      <c r="F43" s="173" t="s">
        <v>205</v>
      </c>
      <c r="G43" s="174">
        <v>0</v>
      </c>
      <c r="H43" s="144">
        <v>0</v>
      </c>
      <c r="I43" s="144">
        <v>0</v>
      </c>
      <c r="J43" s="144">
        <v>0</v>
      </c>
      <c r="K43" s="144">
        <v>0</v>
      </c>
      <c r="L43" s="144">
        <v>0</v>
      </c>
      <c r="M43" s="144">
        <v>0</v>
      </c>
      <c r="N43" s="144">
        <v>0</v>
      </c>
      <c r="O43" s="144">
        <v>0</v>
      </c>
      <c r="P43" s="144">
        <v>0</v>
      </c>
      <c r="Q43" s="144">
        <v>0</v>
      </c>
      <c r="R43" s="144">
        <v>0</v>
      </c>
      <c r="S43" s="145">
        <v>0</v>
      </c>
      <c r="T43" s="90"/>
      <c r="U43" s="173" t="s">
        <v>205</v>
      </c>
      <c r="V43" s="174">
        <v>0</v>
      </c>
      <c r="W43" s="144">
        <v>0</v>
      </c>
      <c r="X43" s="144">
        <v>0</v>
      </c>
      <c r="Y43" s="144">
        <v>16</v>
      </c>
      <c r="Z43" s="144">
        <v>16</v>
      </c>
      <c r="AA43" s="144">
        <v>16</v>
      </c>
      <c r="AB43" s="144">
        <v>16</v>
      </c>
      <c r="AC43" s="144">
        <v>16</v>
      </c>
      <c r="AD43" s="144">
        <v>16</v>
      </c>
      <c r="AE43" s="144">
        <v>128</v>
      </c>
      <c r="AF43" s="144">
        <v>160</v>
      </c>
      <c r="AG43" s="144">
        <v>160</v>
      </c>
      <c r="AH43" s="145">
        <v>224</v>
      </c>
      <c r="AI43" s="100"/>
      <c r="AJ43" t="str">
        <f t="shared" si="6"/>
        <v/>
      </c>
      <c r="AK43" t="str">
        <f t="shared" si="7"/>
        <v>Strathcona TSA</v>
      </c>
      <c r="AL43" s="128">
        <f t="shared" si="18"/>
        <v>0</v>
      </c>
      <c r="AM43" s="128">
        <f t="shared" si="19"/>
        <v>0</v>
      </c>
      <c r="AN43" s="128">
        <f t="shared" si="20"/>
        <v>0</v>
      </c>
      <c r="AO43" s="128">
        <f t="shared" si="21"/>
        <v>0</v>
      </c>
      <c r="AP43" s="128">
        <f t="shared" si="22"/>
        <v>0</v>
      </c>
      <c r="AQ43" s="128">
        <f t="shared" si="23"/>
        <v>0</v>
      </c>
      <c r="AR43" s="128">
        <f t="shared" si="24"/>
        <v>0</v>
      </c>
      <c r="AS43" s="128">
        <f t="shared" si="25"/>
        <v>0</v>
      </c>
      <c r="AT43" s="128">
        <f t="shared" si="26"/>
        <v>0</v>
      </c>
      <c r="AU43" s="128">
        <f t="shared" si="27"/>
        <v>0</v>
      </c>
      <c r="AV43" s="128">
        <f t="shared" si="28"/>
        <v>0</v>
      </c>
      <c r="AW43" s="128">
        <f t="shared" si="29"/>
        <v>0</v>
      </c>
      <c r="AX43" s="147">
        <f t="shared" si="29"/>
        <v>0</v>
      </c>
      <c r="AY43" s="128">
        <f t="shared" si="30"/>
        <v>0</v>
      </c>
      <c r="AZ43" s="128">
        <f t="shared" si="31"/>
        <v>0</v>
      </c>
      <c r="BA43" s="128">
        <f t="shared" si="32"/>
        <v>0</v>
      </c>
      <c r="BB43" s="128">
        <f t="shared" si="33"/>
        <v>7.4968138541120028E-5</v>
      </c>
      <c r="BC43" s="128">
        <f t="shared" si="34"/>
        <v>7.4968138541120028E-5</v>
      </c>
      <c r="BD43" s="128">
        <f t="shared" si="35"/>
        <v>7.4968138541120028E-5</v>
      </c>
      <c r="BE43" s="128">
        <f t="shared" si="36"/>
        <v>7.4968138541120028E-5</v>
      </c>
      <c r="BF43" s="128">
        <f t="shared" si="37"/>
        <v>7.4968138541120028E-5</v>
      </c>
      <c r="BG43" s="128">
        <f t="shared" si="38"/>
        <v>7.4968138541120028E-5</v>
      </c>
      <c r="BH43" s="128">
        <f t="shared" si="39"/>
        <v>5.9974510832896022E-4</v>
      </c>
      <c r="BI43" s="128">
        <f t="shared" si="40"/>
        <v>7.4968138541120022E-4</v>
      </c>
      <c r="BJ43" s="128">
        <f t="shared" si="41"/>
        <v>7.4968138541120022E-4</v>
      </c>
      <c r="BK43" s="128">
        <f t="shared" si="42"/>
        <v>1.0495539395756804E-3</v>
      </c>
      <c r="BM43" t="str">
        <f t="shared" si="10"/>
        <v/>
      </c>
      <c r="BN43" t="str">
        <f t="shared" si="11"/>
        <v>Strathcona TSA</v>
      </c>
      <c r="BO43" s="33" t="str">
        <f t="shared" si="43"/>
        <v/>
      </c>
      <c r="BP43" s="129" t="str">
        <f t="shared" si="44"/>
        <v/>
      </c>
      <c r="BQ43" s="33" t="str">
        <f t="shared" si="45"/>
        <v/>
      </c>
      <c r="BR43" s="129" t="str">
        <f t="shared" si="73"/>
        <v/>
      </c>
      <c r="BS43" s="33">
        <f t="shared" si="46"/>
        <v>1.5999999999999999E-5</v>
      </c>
      <c r="BT43" s="129" t="str">
        <f t="shared" si="74"/>
        <v/>
      </c>
      <c r="BU43" s="130">
        <f t="shared" si="47"/>
        <v>1.6000000000000001E-4</v>
      </c>
      <c r="BV43" s="131" t="str">
        <f t="shared" si="75"/>
        <v/>
      </c>
      <c r="BY43" s="94" t="str">
        <f t="shared" si="15"/>
        <v/>
      </c>
      <c r="BZ43" s="94" t="str">
        <f t="shared" si="15"/>
        <v>Strathcona TSA</v>
      </c>
      <c r="CA43" s="128">
        <f t="shared" si="48"/>
        <v>0</v>
      </c>
      <c r="CB43" s="128">
        <f t="shared" si="49"/>
        <v>0</v>
      </c>
      <c r="CC43" s="128">
        <f t="shared" si="50"/>
        <v>0</v>
      </c>
      <c r="CD43" s="128">
        <f t="shared" si="51"/>
        <v>0</v>
      </c>
      <c r="CE43" s="128">
        <f t="shared" si="52"/>
        <v>0</v>
      </c>
      <c r="CF43" s="128">
        <f t="shared" si="53"/>
        <v>0</v>
      </c>
      <c r="CG43" s="128">
        <f t="shared" si="54"/>
        <v>0</v>
      </c>
      <c r="CH43" s="128">
        <f t="shared" si="55"/>
        <v>0</v>
      </c>
      <c r="CI43" s="128">
        <f t="shared" si="56"/>
        <v>0</v>
      </c>
      <c r="CJ43" s="128">
        <f t="shared" si="57"/>
        <v>0</v>
      </c>
      <c r="CK43" s="128">
        <f t="shared" si="58"/>
        <v>0</v>
      </c>
      <c r="CL43" s="128">
        <f t="shared" si="59"/>
        <v>0</v>
      </c>
      <c r="CM43" s="150">
        <f t="shared" si="59"/>
        <v>0</v>
      </c>
      <c r="CN43" s="128">
        <f t="shared" si="60"/>
        <v>0</v>
      </c>
      <c r="CO43" s="128">
        <f t="shared" si="61"/>
        <v>0</v>
      </c>
      <c r="CP43" s="128">
        <f t="shared" si="62"/>
        <v>0</v>
      </c>
      <c r="CQ43" s="128">
        <f t="shared" si="63"/>
        <v>2.8495849437050245E-7</v>
      </c>
      <c r="CR43" s="128">
        <f t="shared" si="64"/>
        <v>2.8495849437050245E-7</v>
      </c>
      <c r="CS43" s="128">
        <f t="shared" si="65"/>
        <v>2.8495849437050245E-7</v>
      </c>
      <c r="CT43" s="128">
        <f t="shared" si="66"/>
        <v>2.8495849437050245E-7</v>
      </c>
      <c r="CU43" s="128">
        <f t="shared" si="67"/>
        <v>2.8495849437050245E-7</v>
      </c>
      <c r="CV43" s="128">
        <f t="shared" si="68"/>
        <v>2.8495849437050245E-7</v>
      </c>
      <c r="CW43" s="128">
        <f t="shared" si="69"/>
        <v>2.2796679549640196E-6</v>
      </c>
      <c r="CX43" s="128">
        <f t="shared" si="70"/>
        <v>2.8495849437050248E-6</v>
      </c>
      <c r="CY43" s="128">
        <f t="shared" si="71"/>
        <v>2.8495849437050248E-6</v>
      </c>
      <c r="CZ43" s="128">
        <f t="shared" si="72"/>
        <v>3.9894189211870348E-6</v>
      </c>
    </row>
    <row r="44" spans="1:104">
      <c r="A44" s="90"/>
      <c r="B44" s="173" t="s">
        <v>206</v>
      </c>
      <c r="C44" s="185">
        <v>63022512</v>
      </c>
      <c r="D44" s="92">
        <v>797776</v>
      </c>
      <c r="E44" s="90"/>
      <c r="F44" s="173" t="s">
        <v>206</v>
      </c>
      <c r="G44" s="174">
        <v>0</v>
      </c>
      <c r="H44" s="144">
        <v>0</v>
      </c>
      <c r="I44" s="144">
        <v>0</v>
      </c>
      <c r="J44" s="144">
        <v>0</v>
      </c>
      <c r="K44" s="144">
        <v>0</v>
      </c>
      <c r="L44" s="144">
        <v>0</v>
      </c>
      <c r="M44" s="144">
        <v>0</v>
      </c>
      <c r="N44" s="144">
        <v>0</v>
      </c>
      <c r="O44" s="144">
        <v>176</v>
      </c>
      <c r="P44" s="144">
        <v>176</v>
      </c>
      <c r="Q44" s="144">
        <v>176</v>
      </c>
      <c r="R44" s="144">
        <v>784</v>
      </c>
      <c r="S44" s="145">
        <v>816</v>
      </c>
      <c r="T44" s="90"/>
      <c r="U44" s="173" t="s">
        <v>206</v>
      </c>
      <c r="V44" s="174">
        <v>1200</v>
      </c>
      <c r="W44" s="144">
        <v>2576</v>
      </c>
      <c r="X44" s="144">
        <v>3920</v>
      </c>
      <c r="Y44" s="144">
        <v>6048</v>
      </c>
      <c r="Z44" s="144">
        <v>8352</v>
      </c>
      <c r="AA44" s="144">
        <v>12000</v>
      </c>
      <c r="AB44" s="144">
        <v>18752</v>
      </c>
      <c r="AC44" s="144">
        <v>26320</v>
      </c>
      <c r="AD44" s="144">
        <v>39376</v>
      </c>
      <c r="AE44" s="144">
        <v>48960</v>
      </c>
      <c r="AF44" s="144">
        <v>62768</v>
      </c>
      <c r="AG44" s="144">
        <v>76960</v>
      </c>
      <c r="AH44" s="145">
        <v>92096</v>
      </c>
      <c r="AI44" s="100"/>
      <c r="AJ44" t="str">
        <f t="shared" si="6"/>
        <v/>
      </c>
      <c r="AK44" t="str">
        <f t="shared" si="7"/>
        <v>Sunshine Coast TSA</v>
      </c>
      <c r="AL44" s="128">
        <f t="shared" si="18"/>
        <v>0</v>
      </c>
      <c r="AM44" s="128">
        <f t="shared" si="19"/>
        <v>0</v>
      </c>
      <c r="AN44" s="128">
        <f t="shared" si="20"/>
        <v>0</v>
      </c>
      <c r="AO44" s="128">
        <f t="shared" si="21"/>
        <v>0</v>
      </c>
      <c r="AP44" s="128">
        <f t="shared" si="22"/>
        <v>0</v>
      </c>
      <c r="AQ44" s="128">
        <f t="shared" si="23"/>
        <v>0</v>
      </c>
      <c r="AR44" s="128">
        <f t="shared" si="24"/>
        <v>0</v>
      </c>
      <c r="AS44" s="128">
        <f t="shared" si="25"/>
        <v>0</v>
      </c>
      <c r="AT44" s="128">
        <f t="shared" si="26"/>
        <v>2.2061330498786627E-4</v>
      </c>
      <c r="AU44" s="128">
        <f t="shared" si="27"/>
        <v>2.2061330498786627E-4</v>
      </c>
      <c r="AV44" s="128">
        <f t="shared" si="28"/>
        <v>2.2061330498786627E-4</v>
      </c>
      <c r="AW44" s="128">
        <f t="shared" si="29"/>
        <v>9.8273199494594977E-4</v>
      </c>
      <c r="AX44" s="147">
        <f t="shared" si="29"/>
        <v>1.0228435049437436E-3</v>
      </c>
      <c r="AY44" s="128">
        <f t="shared" si="30"/>
        <v>1.5041816249172701E-3</v>
      </c>
      <c r="AZ44" s="128">
        <f t="shared" si="31"/>
        <v>3.2289765548224065E-3</v>
      </c>
      <c r="BA44" s="128">
        <f t="shared" si="32"/>
        <v>4.9136599747297491E-3</v>
      </c>
      <c r="BB44" s="128">
        <f t="shared" si="33"/>
        <v>7.5810753895830408E-3</v>
      </c>
      <c r="BC44" s="128">
        <f t="shared" si="34"/>
        <v>1.0469104109424199E-2</v>
      </c>
      <c r="BD44" s="128">
        <f t="shared" si="35"/>
        <v>1.5041816249172699E-2</v>
      </c>
      <c r="BE44" s="128">
        <f t="shared" si="36"/>
        <v>2.3505344858707207E-2</v>
      </c>
      <c r="BF44" s="128">
        <f t="shared" si="37"/>
        <v>3.2991716973185453E-2</v>
      </c>
      <c r="BG44" s="128">
        <f t="shared" si="38"/>
        <v>4.9357213052285354E-2</v>
      </c>
      <c r="BH44" s="128">
        <f t="shared" si="39"/>
        <v>6.137061029662462E-2</v>
      </c>
      <c r="BI44" s="128">
        <f t="shared" si="40"/>
        <v>7.8678726860672676E-2</v>
      </c>
      <c r="BJ44" s="128">
        <f t="shared" si="41"/>
        <v>9.6468181544694248E-2</v>
      </c>
      <c r="BK44" s="128">
        <f t="shared" si="42"/>
        <v>0.11544092577365075</v>
      </c>
      <c r="BM44" t="str">
        <f t="shared" si="10"/>
        <v/>
      </c>
      <c r="BN44" t="str">
        <f t="shared" si="11"/>
        <v>Sunshine Coast TSA</v>
      </c>
      <c r="BO44" s="33">
        <f t="shared" si="43"/>
        <v>8.1599999999999999E-4</v>
      </c>
      <c r="BP44" s="129">
        <f t="shared" si="44"/>
        <v>1.0228435049437436E-3</v>
      </c>
      <c r="BQ44" s="33">
        <f t="shared" si="45"/>
        <v>1.1999999999999999E-3</v>
      </c>
      <c r="BR44" s="129">
        <f t="shared" si="73"/>
        <v>1.5041816249172701E-3</v>
      </c>
      <c r="BS44" s="33">
        <f t="shared" si="46"/>
        <v>1.2E-2</v>
      </c>
      <c r="BT44" s="129">
        <f t="shared" si="74"/>
        <v>1.5041816249172699E-2</v>
      </c>
      <c r="BU44" s="130">
        <f t="shared" si="47"/>
        <v>6.2768000000000004E-2</v>
      </c>
      <c r="BV44" s="131">
        <f t="shared" si="75"/>
        <v>7.8678726860672676E-2</v>
      </c>
      <c r="BY44" s="94" t="str">
        <f t="shared" si="15"/>
        <v/>
      </c>
      <c r="BZ44" s="94" t="str">
        <f t="shared" si="15"/>
        <v>Sunshine Coast TSA</v>
      </c>
      <c r="CA44" s="128">
        <f t="shared" si="48"/>
        <v>0</v>
      </c>
      <c r="CB44" s="128">
        <f t="shared" si="49"/>
        <v>0</v>
      </c>
      <c r="CC44" s="128">
        <f t="shared" si="50"/>
        <v>0</v>
      </c>
      <c r="CD44" s="128">
        <f t="shared" si="51"/>
        <v>0</v>
      </c>
      <c r="CE44" s="128">
        <f t="shared" si="52"/>
        <v>0</v>
      </c>
      <c r="CF44" s="128">
        <f t="shared" si="53"/>
        <v>0</v>
      </c>
      <c r="CG44" s="128">
        <f t="shared" si="54"/>
        <v>0</v>
      </c>
      <c r="CH44" s="128">
        <f t="shared" si="55"/>
        <v>0</v>
      </c>
      <c r="CI44" s="128">
        <f t="shared" si="56"/>
        <v>2.7926528856863085E-6</v>
      </c>
      <c r="CJ44" s="128">
        <f t="shared" si="57"/>
        <v>2.7926528856863085E-6</v>
      </c>
      <c r="CK44" s="128">
        <f t="shared" si="58"/>
        <v>2.7926528856863085E-6</v>
      </c>
      <c r="CL44" s="128">
        <f t="shared" si="59"/>
        <v>1.2439999218057192E-5</v>
      </c>
      <c r="CM44" s="150">
        <f t="shared" si="59"/>
        <v>1.2947754288181975E-5</v>
      </c>
      <c r="CN44" s="128">
        <f t="shared" si="60"/>
        <v>1.9040815129679375E-5</v>
      </c>
      <c r="CO44" s="128">
        <f t="shared" si="61"/>
        <v>4.0874283145045057E-5</v>
      </c>
      <c r="CP44" s="128">
        <f t="shared" si="62"/>
        <v>6.2199996090285957E-5</v>
      </c>
      <c r="CQ44" s="128">
        <f t="shared" si="63"/>
        <v>9.5965708253584057E-5</v>
      </c>
      <c r="CR44" s="128">
        <f t="shared" si="64"/>
        <v>1.3252407330256846E-4</v>
      </c>
      <c r="CS44" s="128">
        <f t="shared" si="65"/>
        <v>1.9040815129679376E-4</v>
      </c>
      <c r="CT44" s="128">
        <f t="shared" si="66"/>
        <v>2.9754447109312302E-4</v>
      </c>
      <c r="CU44" s="128">
        <f t="shared" si="67"/>
        <v>4.1762854517763429E-4</v>
      </c>
      <c r="CV44" s="128">
        <f t="shared" si="68"/>
        <v>6.2479261378854591E-4</v>
      </c>
      <c r="CW44" s="128">
        <f t="shared" si="69"/>
        <v>7.7686525729091856E-4</v>
      </c>
      <c r="CX44" s="128">
        <f t="shared" si="70"/>
        <v>9.9596157004976245E-4</v>
      </c>
      <c r="CY44" s="128">
        <f t="shared" si="71"/>
        <v>1.2211509436501039E-3</v>
      </c>
      <c r="CZ44" s="128">
        <f t="shared" si="72"/>
        <v>1.4613190918191265E-3</v>
      </c>
    </row>
    <row r="45" spans="1:104">
      <c r="A45" s="165" t="s">
        <v>216</v>
      </c>
      <c r="B45" s="167"/>
      <c r="C45" s="199">
        <v>953569424</v>
      </c>
      <c r="D45" s="200">
        <v>79297216</v>
      </c>
      <c r="E45" s="165" t="s">
        <v>216</v>
      </c>
      <c r="F45" s="167"/>
      <c r="G45" s="171">
        <v>33632</v>
      </c>
      <c r="H45" s="172">
        <v>59840</v>
      </c>
      <c r="I45" s="172">
        <v>85920</v>
      </c>
      <c r="J45" s="172">
        <v>125952</v>
      </c>
      <c r="K45" s="172">
        <v>149776</v>
      </c>
      <c r="L45" s="172">
        <v>198928</v>
      </c>
      <c r="M45" s="172">
        <v>212592</v>
      </c>
      <c r="N45" s="172">
        <v>292704</v>
      </c>
      <c r="O45" s="172">
        <v>438816</v>
      </c>
      <c r="P45" s="172">
        <v>1045440</v>
      </c>
      <c r="Q45" s="172">
        <v>2347952</v>
      </c>
      <c r="R45" s="172">
        <v>6326800</v>
      </c>
      <c r="S45" s="190">
        <v>9934640</v>
      </c>
      <c r="T45" s="165" t="s">
        <v>216</v>
      </c>
      <c r="U45" s="167"/>
      <c r="V45" s="171">
        <v>13140864</v>
      </c>
      <c r="W45" s="172">
        <v>15648272</v>
      </c>
      <c r="X45" s="172">
        <v>17453616</v>
      </c>
      <c r="Y45" s="172">
        <v>18856000</v>
      </c>
      <c r="Z45" s="172">
        <v>19976080</v>
      </c>
      <c r="AA45" s="172">
        <v>20949120</v>
      </c>
      <c r="AB45" s="172">
        <v>21855824</v>
      </c>
      <c r="AC45" s="172">
        <v>22689680</v>
      </c>
      <c r="AD45" s="172">
        <v>23427952</v>
      </c>
      <c r="AE45" s="172">
        <v>24052384</v>
      </c>
      <c r="AF45" s="172">
        <v>24532672</v>
      </c>
      <c r="AG45" s="172">
        <v>24952720</v>
      </c>
      <c r="AH45" s="190">
        <v>25312624</v>
      </c>
      <c r="AI45" s="100"/>
      <c r="AJ45" t="str">
        <f t="shared" si="6"/>
        <v>Non-pine Units Total</v>
      </c>
      <c r="AK45" t="str">
        <f t="shared" si="7"/>
        <v/>
      </c>
      <c r="AL45" s="128">
        <f t="shared" si="18"/>
        <v>4.2412586086250495E-4</v>
      </c>
      <c r="AM45" s="128">
        <f t="shared" si="19"/>
        <v>7.5462926718637886E-4</v>
      </c>
      <c r="AN45" s="128">
        <f t="shared" si="20"/>
        <v>1.0835184932595867E-3</v>
      </c>
      <c r="AO45" s="128">
        <f t="shared" si="21"/>
        <v>1.5883533666553942E-3</v>
      </c>
      <c r="AP45" s="128">
        <f t="shared" si="22"/>
        <v>1.8887926658106131E-3</v>
      </c>
      <c r="AQ45" s="128">
        <f t="shared" si="23"/>
        <v>2.5086378820663767E-3</v>
      </c>
      <c r="AR45" s="128">
        <f t="shared" si="24"/>
        <v>2.6809516238249778E-3</v>
      </c>
      <c r="AS45" s="128">
        <f t="shared" si="25"/>
        <v>3.6912266882105924E-3</v>
      </c>
      <c r="AT45" s="128">
        <f t="shared" si="26"/>
        <v>5.5338134443458893E-3</v>
      </c>
      <c r="AU45" s="128">
        <f t="shared" si="27"/>
        <v>1.3183817197314972E-2</v>
      </c>
      <c r="AV45" s="128">
        <f t="shared" si="28"/>
        <v>2.9609513655561377E-2</v>
      </c>
      <c r="AW45" s="128">
        <f t="shared" si="29"/>
        <v>7.9785903202452907E-2</v>
      </c>
      <c r="AX45" s="147">
        <f t="shared" si="29"/>
        <v>0.1252835912927889</v>
      </c>
      <c r="AY45" s="128">
        <f t="shared" si="30"/>
        <v>0.16571658707412881</v>
      </c>
      <c r="AZ45" s="128">
        <f t="shared" si="31"/>
        <v>0.19733696577695742</v>
      </c>
      <c r="BA45" s="128">
        <f t="shared" si="32"/>
        <v>0.22010376757741407</v>
      </c>
      <c r="BB45" s="128">
        <f t="shared" si="33"/>
        <v>0.23778892817624267</v>
      </c>
      <c r="BC45" s="128">
        <f t="shared" si="34"/>
        <v>0.25191401423222726</v>
      </c>
      <c r="BD45" s="128">
        <f t="shared" si="35"/>
        <v>0.26418481072525923</v>
      </c>
      <c r="BE45" s="128">
        <f t="shared" si="36"/>
        <v>0.27561905830338357</v>
      </c>
      <c r="BF45" s="128">
        <f t="shared" si="37"/>
        <v>0.28613463554634755</v>
      </c>
      <c r="BG45" s="128">
        <f t="shared" si="38"/>
        <v>0.29544482368712666</v>
      </c>
      <c r="BH45" s="128">
        <f t="shared" si="39"/>
        <v>0.30331940026746967</v>
      </c>
      <c r="BI45" s="128">
        <f t="shared" si="40"/>
        <v>0.30937620811303135</v>
      </c>
      <c r="BJ45" s="128">
        <f t="shared" si="41"/>
        <v>0.31467334237812333</v>
      </c>
      <c r="BK45" s="128">
        <f t="shared" si="42"/>
        <v>0.31921201369793362</v>
      </c>
      <c r="BM45" t="str">
        <f t="shared" si="10"/>
        <v>Non-pine Units Total</v>
      </c>
      <c r="BN45" t="str">
        <f t="shared" si="11"/>
        <v/>
      </c>
      <c r="BO45" s="33">
        <f t="shared" si="43"/>
        <v>9.9346399999999999</v>
      </c>
      <c r="BP45" s="129">
        <f t="shared" si="44"/>
        <v>0.1252835912927889</v>
      </c>
      <c r="BQ45" s="33">
        <f t="shared" si="45"/>
        <v>13.140864000000001</v>
      </c>
      <c r="BR45" s="129">
        <f t="shared" si="73"/>
        <v>0.16571658707412881</v>
      </c>
      <c r="BS45" s="33">
        <f t="shared" si="46"/>
        <v>20.949120000000001</v>
      </c>
      <c r="BT45" s="129">
        <f t="shared" si="74"/>
        <v>0.26418481072525923</v>
      </c>
      <c r="BU45" s="130">
        <f t="shared" si="47"/>
        <v>24.532672000000002</v>
      </c>
      <c r="BV45" s="131">
        <f t="shared" si="75"/>
        <v>0.30937620811303135</v>
      </c>
      <c r="BY45" s="94" t="str">
        <f t="shared" si="15"/>
        <v>Non-pine Units Total</v>
      </c>
      <c r="BZ45" s="94" t="str">
        <f t="shared" si="15"/>
        <v/>
      </c>
      <c r="CA45" s="128">
        <f t="shared" si="48"/>
        <v>3.5269587251363041E-5</v>
      </c>
      <c r="CB45" s="128">
        <f t="shared" si="49"/>
        <v>6.2753689971502269E-5</v>
      </c>
      <c r="CC45" s="128">
        <f t="shared" si="50"/>
        <v>9.010356019972385E-5</v>
      </c>
      <c r="CD45" s="128">
        <f t="shared" si="51"/>
        <v>1.3208477204696949E-4</v>
      </c>
      <c r="CE45" s="128">
        <f t="shared" si="52"/>
        <v>1.5706879460514246E-4</v>
      </c>
      <c r="CF45" s="128">
        <f t="shared" si="53"/>
        <v>2.086140715015208E-4</v>
      </c>
      <c r="CG45" s="128">
        <f t="shared" si="54"/>
        <v>2.2294339001373013E-4</v>
      </c>
      <c r="CH45" s="128">
        <f t="shared" si="55"/>
        <v>3.0695615089269053E-4</v>
      </c>
      <c r="CI45" s="128">
        <f t="shared" si="56"/>
        <v>4.6018254041669019E-4</v>
      </c>
      <c r="CJ45" s="128">
        <f t="shared" si="57"/>
        <v>1.0963438777374221E-3</v>
      </c>
      <c r="CK45" s="128">
        <f t="shared" si="58"/>
        <v>2.4622769364299585E-3</v>
      </c>
      <c r="CL45" s="128">
        <f t="shared" si="59"/>
        <v>6.6348603895671886E-3</v>
      </c>
      <c r="CM45" s="150">
        <f t="shared" si="59"/>
        <v>1.0418370964881105E-2</v>
      </c>
      <c r="CN45" s="128">
        <f t="shared" si="60"/>
        <v>1.3780710317741899E-2</v>
      </c>
      <c r="CO45" s="128">
        <f t="shared" si="61"/>
        <v>1.6410207380978273E-2</v>
      </c>
      <c r="CP45" s="128">
        <f t="shared" si="62"/>
        <v>1.8303456005107816E-2</v>
      </c>
      <c r="CQ45" s="128">
        <f t="shared" si="63"/>
        <v>1.97741239656191E-2</v>
      </c>
      <c r="CR45" s="128">
        <f t="shared" si="64"/>
        <v>2.0948742165206001E-2</v>
      </c>
      <c r="CS45" s="128">
        <f t="shared" si="65"/>
        <v>2.1969160789702503E-2</v>
      </c>
      <c r="CT45" s="128">
        <f t="shared" si="66"/>
        <v>2.2920013425262679E-2</v>
      </c>
      <c r="CU45" s="128">
        <f t="shared" si="67"/>
        <v>2.3794470993860221E-2</v>
      </c>
      <c r="CV45" s="128">
        <f t="shared" si="68"/>
        <v>2.4568690449118261E-2</v>
      </c>
      <c r="CW45" s="128">
        <f t="shared" si="69"/>
        <v>2.5223526881877036E-2</v>
      </c>
      <c r="CX45" s="128">
        <f t="shared" si="70"/>
        <v>2.5727200749675043E-2</v>
      </c>
      <c r="CY45" s="128">
        <f t="shared" si="71"/>
        <v>2.6167701450964309E-2</v>
      </c>
      <c r="CZ45" s="128">
        <f t="shared" si="72"/>
        <v>2.6545129660113766E-2</v>
      </c>
    </row>
    <row r="46" spans="1:104">
      <c r="A46" s="165" t="s">
        <v>280</v>
      </c>
      <c r="B46" s="167"/>
      <c r="C46" s="199">
        <v>370075520</v>
      </c>
      <c r="D46" s="200">
        <v>91970448</v>
      </c>
      <c r="E46" s="165" t="s">
        <v>280</v>
      </c>
      <c r="F46" s="167"/>
      <c r="G46" s="171">
        <v>520144</v>
      </c>
      <c r="H46" s="172">
        <v>1091168</v>
      </c>
      <c r="I46" s="172">
        <v>1768560</v>
      </c>
      <c r="J46" s="172">
        <v>3141216</v>
      </c>
      <c r="K46" s="172">
        <v>6380112</v>
      </c>
      <c r="L46" s="172">
        <v>13267184</v>
      </c>
      <c r="M46" s="172">
        <v>22854800</v>
      </c>
      <c r="N46" s="172">
        <v>27410304</v>
      </c>
      <c r="O46" s="172">
        <v>35773568</v>
      </c>
      <c r="P46" s="172">
        <v>41769920</v>
      </c>
      <c r="Q46" s="172">
        <v>45354304</v>
      </c>
      <c r="R46" s="172">
        <v>48769696</v>
      </c>
      <c r="S46" s="190">
        <v>49273184</v>
      </c>
      <c r="T46" s="165" t="s">
        <v>280</v>
      </c>
      <c r="U46" s="167"/>
      <c r="V46" s="171">
        <v>49787264</v>
      </c>
      <c r="W46" s="172">
        <v>50223568</v>
      </c>
      <c r="X46" s="172">
        <v>50621152</v>
      </c>
      <c r="Y46" s="172">
        <v>50969568</v>
      </c>
      <c r="Z46" s="172">
        <v>51282224</v>
      </c>
      <c r="AA46" s="172">
        <v>51593776</v>
      </c>
      <c r="AB46" s="172">
        <v>51909904</v>
      </c>
      <c r="AC46" s="172">
        <v>52272752</v>
      </c>
      <c r="AD46" s="172">
        <v>52651808</v>
      </c>
      <c r="AE46" s="172">
        <v>52992736</v>
      </c>
      <c r="AF46" s="172">
        <v>53383152</v>
      </c>
      <c r="AG46" s="172">
        <v>53742352</v>
      </c>
      <c r="AH46" s="190">
        <v>54104560</v>
      </c>
      <c r="AI46" s="100"/>
      <c r="AJ46" t="str">
        <f t="shared" si="6"/>
        <v>Interior TFLs</v>
      </c>
      <c r="AK46" t="str">
        <f t="shared" si="7"/>
        <v/>
      </c>
      <c r="AL46" s="128">
        <f t="shared" si="18"/>
        <v>5.6555557933130867E-3</v>
      </c>
      <c r="AM46" s="128">
        <f t="shared" si="19"/>
        <v>1.1864332769152108E-2</v>
      </c>
      <c r="AN46" s="128">
        <f t="shared" si="20"/>
        <v>1.9229655160535916E-2</v>
      </c>
      <c r="AO46" s="128">
        <f t="shared" si="21"/>
        <v>3.4154623232888898E-2</v>
      </c>
      <c r="AP46" s="128">
        <f t="shared" si="22"/>
        <v>6.9371326754872398E-2</v>
      </c>
      <c r="AQ46" s="128">
        <f t="shared" si="23"/>
        <v>0.14425485890859202</v>
      </c>
      <c r="AR46" s="128">
        <f t="shared" si="24"/>
        <v>0.24850156215396493</v>
      </c>
      <c r="AS46" s="128">
        <f t="shared" si="25"/>
        <v>0.29803382060289629</v>
      </c>
      <c r="AT46" s="128">
        <f t="shared" si="26"/>
        <v>0.38896807374473158</v>
      </c>
      <c r="AU46" s="128">
        <f t="shared" si="27"/>
        <v>0.4541667558257409</v>
      </c>
      <c r="AV46" s="128">
        <f t="shared" si="28"/>
        <v>0.49313997035221574</v>
      </c>
      <c r="AW46" s="128">
        <f t="shared" si="29"/>
        <v>0.5302757250894331</v>
      </c>
      <c r="AX46" s="147">
        <f t="shared" si="29"/>
        <v>0.53575017923148527</v>
      </c>
      <c r="AY46" s="128">
        <f t="shared" si="30"/>
        <v>0.54133980080210109</v>
      </c>
      <c r="AZ46" s="128">
        <f t="shared" si="31"/>
        <v>0.54608375942672371</v>
      </c>
      <c r="BA46" s="128">
        <f t="shared" si="32"/>
        <v>0.55040671325206547</v>
      </c>
      <c r="BB46" s="128">
        <f t="shared" si="33"/>
        <v>0.55419506056989087</v>
      </c>
      <c r="BC46" s="128">
        <f t="shared" si="34"/>
        <v>0.5575945873396202</v>
      </c>
      <c r="BD46" s="128">
        <f t="shared" si="35"/>
        <v>0.56098211025350231</v>
      </c>
      <c r="BE46" s="128">
        <f t="shared" si="36"/>
        <v>0.56441938828002669</v>
      </c>
      <c r="BF46" s="128">
        <f t="shared" si="37"/>
        <v>0.56836465556849303</v>
      </c>
      <c r="BG46" s="128">
        <f t="shared" si="38"/>
        <v>0.57248615337831121</v>
      </c>
      <c r="BH46" s="128">
        <f t="shared" si="39"/>
        <v>0.57619308323908569</v>
      </c>
      <c r="BI46" s="128">
        <f t="shared" si="40"/>
        <v>0.58043809898588294</v>
      </c>
      <c r="BJ46" s="128">
        <f t="shared" si="41"/>
        <v>0.58434370135937574</v>
      </c>
      <c r="BK46" s="128">
        <f t="shared" si="42"/>
        <v>0.58828200989082924</v>
      </c>
      <c r="BM46" t="str">
        <f t="shared" si="10"/>
        <v>Interior TFLs</v>
      </c>
      <c r="BN46" t="str">
        <f t="shared" si="11"/>
        <v/>
      </c>
      <c r="BO46" s="33">
        <f t="shared" si="43"/>
        <v>49.273184000000001</v>
      </c>
      <c r="BP46" s="129">
        <f t="shared" si="44"/>
        <v>0.53575017923148527</v>
      </c>
      <c r="BQ46" s="33">
        <f t="shared" si="45"/>
        <v>49.787264</v>
      </c>
      <c r="BR46" s="129">
        <f t="shared" si="73"/>
        <v>0.54133980080210109</v>
      </c>
      <c r="BS46" s="33">
        <f t="shared" si="46"/>
        <v>51.593775999999998</v>
      </c>
      <c r="BT46" s="129">
        <f t="shared" si="74"/>
        <v>0.56098211025350231</v>
      </c>
      <c r="BU46" s="130">
        <f t="shared" si="47"/>
        <v>53.383152000000003</v>
      </c>
      <c r="BV46" s="131">
        <f t="shared" si="75"/>
        <v>0.58043809898588294</v>
      </c>
      <c r="BY46" s="94" t="str">
        <f t="shared" si="15"/>
        <v>Interior TFLs</v>
      </c>
      <c r="BZ46" s="94" t="str">
        <f t="shared" si="15"/>
        <v/>
      </c>
      <c r="CA46" s="128">
        <f t="shared" si="48"/>
        <v>1.4055077190731232E-3</v>
      </c>
      <c r="CB46" s="128">
        <f t="shared" si="49"/>
        <v>2.9485008897643379E-3</v>
      </c>
      <c r="CC46" s="128">
        <f t="shared" si="50"/>
        <v>4.7789164762911092E-3</v>
      </c>
      <c r="CD46" s="128">
        <f t="shared" si="51"/>
        <v>8.4880404950859762E-3</v>
      </c>
      <c r="CE46" s="128">
        <f t="shared" si="52"/>
        <v>1.7240027116627438E-2</v>
      </c>
      <c r="CF46" s="128">
        <f t="shared" si="53"/>
        <v>3.5849936791279791E-2</v>
      </c>
      <c r="CG46" s="128">
        <f t="shared" si="54"/>
        <v>6.1757124599865452E-2</v>
      </c>
      <c r="CH46" s="128">
        <f t="shared" si="55"/>
        <v>7.4066785071328148E-2</v>
      </c>
      <c r="CI46" s="128">
        <f t="shared" si="56"/>
        <v>9.6665588688492551E-2</v>
      </c>
      <c r="CJ46" s="128">
        <f t="shared" si="57"/>
        <v>0.11286863827145335</v>
      </c>
      <c r="CK46" s="128">
        <f t="shared" si="58"/>
        <v>0.12255418569701665</v>
      </c>
      <c r="CL46" s="128">
        <f t="shared" si="59"/>
        <v>0.1317830911917654</v>
      </c>
      <c r="CM46" s="150">
        <f t="shared" si="59"/>
        <v>0.13314359188092204</v>
      </c>
      <c r="CN46" s="128">
        <f t="shared" si="60"/>
        <v>0.13453271375528972</v>
      </c>
      <c r="CO46" s="128">
        <f t="shared" si="61"/>
        <v>0.13571167312012425</v>
      </c>
      <c r="CP46" s="128">
        <f t="shared" si="62"/>
        <v>0.13678600519158901</v>
      </c>
      <c r="CQ46" s="128">
        <f t="shared" si="63"/>
        <v>0.1377274778942417</v>
      </c>
      <c r="CR46" s="128">
        <f t="shared" si="64"/>
        <v>0.13857232167099298</v>
      </c>
      <c r="CS46" s="128">
        <f t="shared" si="65"/>
        <v>0.13941418227285068</v>
      </c>
      <c r="CT46" s="128">
        <f t="shared" si="66"/>
        <v>0.14026840791847026</v>
      </c>
      <c r="CU46" s="128">
        <f t="shared" si="67"/>
        <v>0.14124887806683351</v>
      </c>
      <c r="CV46" s="128">
        <f t="shared" si="68"/>
        <v>0.14227314468138827</v>
      </c>
      <c r="CW46" s="128">
        <f t="shared" si="69"/>
        <v>0.14319438367606699</v>
      </c>
      <c r="CX46" s="128">
        <f t="shared" si="70"/>
        <v>0.14424934672793271</v>
      </c>
      <c r="CY46" s="128">
        <f t="shared" si="71"/>
        <v>0.14521995942882146</v>
      </c>
      <c r="CZ46" s="128">
        <f t="shared" si="72"/>
        <v>0.14619870020043477</v>
      </c>
    </row>
    <row r="47" spans="1:104">
      <c r="A47" s="165" t="s">
        <v>282</v>
      </c>
      <c r="B47" s="167"/>
      <c r="C47" s="199">
        <v>422006432</v>
      </c>
      <c r="D47" s="200">
        <v>2638912</v>
      </c>
      <c r="E47" s="165" t="s">
        <v>282</v>
      </c>
      <c r="F47" s="167"/>
      <c r="G47" s="171">
        <v>0</v>
      </c>
      <c r="H47" s="172">
        <v>0</v>
      </c>
      <c r="I47" s="172">
        <v>0</v>
      </c>
      <c r="J47" s="172">
        <v>0</v>
      </c>
      <c r="K47" s="172">
        <v>0</v>
      </c>
      <c r="L47" s="172">
        <v>0</v>
      </c>
      <c r="M47" s="172">
        <v>0</v>
      </c>
      <c r="N47" s="172">
        <v>0</v>
      </c>
      <c r="O47" s="172">
        <v>0</v>
      </c>
      <c r="P47" s="172">
        <v>0</v>
      </c>
      <c r="Q47" s="172">
        <v>0</v>
      </c>
      <c r="R47" s="172">
        <v>0</v>
      </c>
      <c r="S47" s="190">
        <v>0</v>
      </c>
      <c r="T47" s="165" t="s">
        <v>282</v>
      </c>
      <c r="U47" s="167"/>
      <c r="V47" s="171">
        <v>0</v>
      </c>
      <c r="W47" s="172">
        <v>0</v>
      </c>
      <c r="X47" s="172">
        <v>0</v>
      </c>
      <c r="Y47" s="172">
        <v>0</v>
      </c>
      <c r="Z47" s="172">
        <v>0</v>
      </c>
      <c r="AA47" s="172">
        <v>192</v>
      </c>
      <c r="AB47" s="172">
        <v>320</v>
      </c>
      <c r="AC47" s="172">
        <v>448</v>
      </c>
      <c r="AD47" s="172">
        <v>448</v>
      </c>
      <c r="AE47" s="172">
        <v>464</v>
      </c>
      <c r="AF47" s="172">
        <v>624</v>
      </c>
      <c r="AG47" s="172">
        <v>624</v>
      </c>
      <c r="AH47" s="190">
        <v>624</v>
      </c>
      <c r="AI47" s="100"/>
      <c r="AJ47" t="str">
        <f t="shared" si="6"/>
        <v>Coast TFLs</v>
      </c>
      <c r="AK47" t="str">
        <f t="shared" si="7"/>
        <v/>
      </c>
      <c r="AL47" s="128">
        <f t="shared" si="18"/>
        <v>0</v>
      </c>
      <c r="AM47" s="128">
        <f t="shared" si="19"/>
        <v>0</v>
      </c>
      <c r="AN47" s="128">
        <f t="shared" si="20"/>
        <v>0</v>
      </c>
      <c r="AO47" s="128">
        <f t="shared" si="21"/>
        <v>0</v>
      </c>
      <c r="AP47" s="128">
        <f t="shared" si="22"/>
        <v>0</v>
      </c>
      <c r="AQ47" s="128">
        <f t="shared" si="23"/>
        <v>0</v>
      </c>
      <c r="AR47" s="128">
        <f t="shared" si="24"/>
        <v>0</v>
      </c>
      <c r="AS47" s="128">
        <f t="shared" si="25"/>
        <v>0</v>
      </c>
      <c r="AT47" s="128">
        <f t="shared" si="26"/>
        <v>0</v>
      </c>
      <c r="AU47" s="128">
        <f t="shared" si="27"/>
        <v>0</v>
      </c>
      <c r="AV47" s="128">
        <f t="shared" si="28"/>
        <v>0</v>
      </c>
      <c r="AW47" s="128">
        <f t="shared" si="29"/>
        <v>0</v>
      </c>
      <c r="AX47" s="147">
        <f t="shared" si="29"/>
        <v>0</v>
      </c>
      <c r="AY47" s="128">
        <f t="shared" si="30"/>
        <v>0</v>
      </c>
      <c r="AZ47" s="128">
        <f t="shared" si="31"/>
        <v>0</v>
      </c>
      <c r="BA47" s="128">
        <f t="shared" si="32"/>
        <v>0</v>
      </c>
      <c r="BB47" s="128">
        <f t="shared" si="33"/>
        <v>0</v>
      </c>
      <c r="BC47" s="128">
        <f t="shared" si="34"/>
        <v>0</v>
      </c>
      <c r="BD47" s="128">
        <f t="shared" si="35"/>
        <v>7.2757257536439258E-5</v>
      </c>
      <c r="BE47" s="128">
        <f t="shared" si="36"/>
        <v>1.2126209589406544E-4</v>
      </c>
      <c r="BF47" s="128">
        <f t="shared" si="37"/>
        <v>1.6976693425169159E-4</v>
      </c>
      <c r="BG47" s="128">
        <f t="shared" si="38"/>
        <v>1.6976693425169159E-4</v>
      </c>
      <c r="BH47" s="128">
        <f t="shared" si="39"/>
        <v>1.7583003904639489E-4</v>
      </c>
      <c r="BI47" s="128">
        <f t="shared" si="40"/>
        <v>2.3646108699342758E-4</v>
      </c>
      <c r="BJ47" s="128">
        <f t="shared" si="41"/>
        <v>2.3646108699342758E-4</v>
      </c>
      <c r="BK47" s="128">
        <f t="shared" si="42"/>
        <v>2.3646108699342758E-4</v>
      </c>
      <c r="BM47" t="str">
        <f t="shared" si="10"/>
        <v>Coast TFLs</v>
      </c>
      <c r="BN47" t="str">
        <f t="shared" si="11"/>
        <v/>
      </c>
      <c r="BO47" s="33" t="str">
        <f t="shared" si="43"/>
        <v/>
      </c>
      <c r="BP47" s="129" t="str">
        <f t="shared" si="44"/>
        <v/>
      </c>
      <c r="BQ47" s="33" t="str">
        <f t="shared" si="45"/>
        <v/>
      </c>
      <c r="BR47" s="129" t="str">
        <f t="shared" si="73"/>
        <v/>
      </c>
      <c r="BS47" s="33">
        <f t="shared" si="46"/>
        <v>1.92E-4</v>
      </c>
      <c r="BT47" s="129" t="str">
        <f t="shared" si="74"/>
        <v/>
      </c>
      <c r="BU47" s="130">
        <f t="shared" si="47"/>
        <v>6.2399999999999999E-4</v>
      </c>
      <c r="BV47" s="131" t="str">
        <f t="shared" si="75"/>
        <v/>
      </c>
      <c r="BY47" s="94" t="str">
        <f t="shared" si="15"/>
        <v>Coast TFLs</v>
      </c>
      <c r="BZ47" s="94" t="str">
        <f t="shared" si="15"/>
        <v/>
      </c>
      <c r="CA47" s="128">
        <f t="shared" si="48"/>
        <v>0</v>
      </c>
      <c r="CB47" s="128">
        <f t="shared" si="49"/>
        <v>0</v>
      </c>
      <c r="CC47" s="128">
        <f t="shared" si="50"/>
        <v>0</v>
      </c>
      <c r="CD47" s="128">
        <f t="shared" si="51"/>
        <v>0</v>
      </c>
      <c r="CE47" s="128">
        <f t="shared" si="52"/>
        <v>0</v>
      </c>
      <c r="CF47" s="128">
        <f t="shared" si="53"/>
        <v>0</v>
      </c>
      <c r="CG47" s="128">
        <f t="shared" si="54"/>
        <v>0</v>
      </c>
      <c r="CH47" s="128">
        <f t="shared" si="55"/>
        <v>0</v>
      </c>
      <c r="CI47" s="128">
        <f t="shared" si="56"/>
        <v>0</v>
      </c>
      <c r="CJ47" s="128">
        <f t="shared" si="57"/>
        <v>0</v>
      </c>
      <c r="CK47" s="128">
        <f t="shared" si="58"/>
        <v>0</v>
      </c>
      <c r="CL47" s="128">
        <f t="shared" si="59"/>
        <v>0</v>
      </c>
      <c r="CM47" s="150">
        <f t="shared" si="59"/>
        <v>0</v>
      </c>
      <c r="CN47" s="128">
        <f t="shared" si="60"/>
        <v>0</v>
      </c>
      <c r="CO47" s="128">
        <f t="shared" si="61"/>
        <v>0</v>
      </c>
      <c r="CP47" s="128">
        <f t="shared" si="62"/>
        <v>0</v>
      </c>
      <c r="CQ47" s="128">
        <f t="shared" si="63"/>
        <v>0</v>
      </c>
      <c r="CR47" s="128">
        <f t="shared" si="64"/>
        <v>0</v>
      </c>
      <c r="CS47" s="128">
        <f t="shared" si="65"/>
        <v>4.5496936880810383E-7</v>
      </c>
      <c r="CT47" s="128">
        <f t="shared" si="66"/>
        <v>7.5828228134683977E-7</v>
      </c>
      <c r="CU47" s="128">
        <f t="shared" si="67"/>
        <v>1.0615951938855757E-6</v>
      </c>
      <c r="CV47" s="128">
        <f t="shared" si="68"/>
        <v>1.0615951938855757E-6</v>
      </c>
      <c r="CW47" s="128">
        <f t="shared" si="69"/>
        <v>1.0995093079529176E-6</v>
      </c>
      <c r="CX47" s="128">
        <f t="shared" si="70"/>
        <v>1.4786504486263376E-6</v>
      </c>
      <c r="CY47" s="128">
        <f t="shared" si="71"/>
        <v>1.4786504486263376E-6</v>
      </c>
      <c r="CZ47" s="128">
        <f t="shared" si="72"/>
        <v>1.4786504486263376E-6</v>
      </c>
    </row>
    <row r="48" spans="1:104">
      <c r="A48" s="191" t="s">
        <v>44</v>
      </c>
      <c r="B48" s="192"/>
      <c r="C48" s="201">
        <v>4597284048</v>
      </c>
      <c r="D48" s="202">
        <v>1351874944</v>
      </c>
      <c r="E48" s="191" t="s">
        <v>44</v>
      </c>
      <c r="F48" s="192"/>
      <c r="G48" s="193">
        <v>5607952</v>
      </c>
      <c r="H48" s="194">
        <v>12611120</v>
      </c>
      <c r="I48" s="194">
        <v>24935568</v>
      </c>
      <c r="J48" s="194">
        <v>52995120</v>
      </c>
      <c r="K48" s="194">
        <v>107156736</v>
      </c>
      <c r="L48" s="194">
        <v>185843520</v>
      </c>
      <c r="M48" s="194">
        <v>325655056</v>
      </c>
      <c r="N48" s="194">
        <v>438538192</v>
      </c>
      <c r="O48" s="194">
        <v>542431504</v>
      </c>
      <c r="P48" s="194">
        <v>602937504</v>
      </c>
      <c r="Q48" s="194">
        <v>650249440</v>
      </c>
      <c r="R48" s="194">
        <v>690048816</v>
      </c>
      <c r="S48" s="195">
        <v>709963040</v>
      </c>
      <c r="T48" s="191" t="s">
        <v>44</v>
      </c>
      <c r="U48" s="192"/>
      <c r="V48" s="193">
        <v>728188256</v>
      </c>
      <c r="W48" s="194">
        <v>741411344</v>
      </c>
      <c r="X48" s="194">
        <v>750588624</v>
      </c>
      <c r="Y48" s="194">
        <v>757372256</v>
      </c>
      <c r="Z48" s="194">
        <v>762669168</v>
      </c>
      <c r="AA48" s="194">
        <v>767352960</v>
      </c>
      <c r="AB48" s="194">
        <v>771725856</v>
      </c>
      <c r="AC48" s="194">
        <v>776007344</v>
      </c>
      <c r="AD48" s="194">
        <v>780163792</v>
      </c>
      <c r="AE48" s="194">
        <v>784083776</v>
      </c>
      <c r="AF48" s="194">
        <v>787798032</v>
      </c>
      <c r="AG48" s="194">
        <v>791305920</v>
      </c>
      <c r="AH48" s="195">
        <v>794591216</v>
      </c>
      <c r="AI48" s="100"/>
      <c r="AJ48" t="str">
        <f t="shared" si="6"/>
        <v>Grand Total</v>
      </c>
      <c r="AK48" t="str">
        <f t="shared" si="7"/>
        <v/>
      </c>
      <c r="AL48" s="128">
        <f t="shared" si="18"/>
        <v>4.148277194491741E-3</v>
      </c>
      <c r="AM48" s="128">
        <f t="shared" si="19"/>
        <v>9.3286143485177275E-3</v>
      </c>
      <c r="AN48" s="128">
        <f t="shared" si="20"/>
        <v>1.8445173579605897E-2</v>
      </c>
      <c r="AO48" s="128">
        <f t="shared" si="21"/>
        <v>3.9201199959513412E-2</v>
      </c>
      <c r="AP48" s="128">
        <f t="shared" si="22"/>
        <v>7.9265272631608152E-2</v>
      </c>
      <c r="AQ48" s="128">
        <f t="shared" si="23"/>
        <v>0.13747094050734918</v>
      </c>
      <c r="AR48" s="128">
        <f t="shared" si="24"/>
        <v>0.2408914060027138</v>
      </c>
      <c r="AS48" s="128">
        <f t="shared" si="25"/>
        <v>0.32439257340063549</v>
      </c>
      <c r="AT48" s="128">
        <f t="shared" si="26"/>
        <v>0.40124384759660137</v>
      </c>
      <c r="AU48" s="128">
        <f t="shared" si="27"/>
        <v>0.44600094607567486</v>
      </c>
      <c r="AV48" s="128">
        <f t="shared" si="28"/>
        <v>0.48099821872281112</v>
      </c>
      <c r="AW48" s="128">
        <f t="shared" si="29"/>
        <v>0.5104383501318891</v>
      </c>
      <c r="AX48" s="147">
        <f t="shared" si="29"/>
        <v>0.52516916831029015</v>
      </c>
      <c r="AY48" s="128">
        <f t="shared" si="30"/>
        <v>0.53865060465237824</v>
      </c>
      <c r="AZ48" s="128">
        <f t="shared" si="31"/>
        <v>0.54843189992579666</v>
      </c>
      <c r="BA48" s="128">
        <f t="shared" si="32"/>
        <v>0.55522045684130972</v>
      </c>
      <c r="BB48" s="128">
        <f t="shared" si="33"/>
        <v>0.56023840027617233</v>
      </c>
      <c r="BC48" s="128">
        <f t="shared" si="34"/>
        <v>0.56415659701730514</v>
      </c>
      <c r="BD48" s="128">
        <f t="shared" si="35"/>
        <v>0.5676212606837101</v>
      </c>
      <c r="BE48" s="128">
        <f t="shared" si="36"/>
        <v>0.57085595041548454</v>
      </c>
      <c r="BF48" s="128">
        <f t="shared" si="37"/>
        <v>0.5740230244255492</v>
      </c>
      <c r="BG48" s="128">
        <f t="shared" si="38"/>
        <v>0.57709760467311388</v>
      </c>
      <c r="BH48" s="128">
        <f t="shared" si="39"/>
        <v>0.57999726933322027</v>
      </c>
      <c r="BI48" s="128">
        <f t="shared" si="40"/>
        <v>0.58274475423667593</v>
      </c>
      <c r="BJ48" s="128">
        <f t="shared" si="41"/>
        <v>0.58533958596691027</v>
      </c>
      <c r="BK48" s="128">
        <f t="shared" si="42"/>
        <v>0.58776976341385612</v>
      </c>
      <c r="BM48" t="str">
        <f t="shared" si="10"/>
        <v>Grand Total</v>
      </c>
      <c r="BN48" t="str">
        <f t="shared" si="11"/>
        <v/>
      </c>
      <c r="BO48" s="33">
        <f t="shared" si="43"/>
        <v>709.96303999999998</v>
      </c>
      <c r="BP48" s="129">
        <f t="shared" si="44"/>
        <v>0.52516916831029015</v>
      </c>
      <c r="BQ48" s="33">
        <f t="shared" si="45"/>
        <v>728.18825600000002</v>
      </c>
      <c r="BR48" s="129">
        <f t="shared" si="73"/>
        <v>0.53865060465237824</v>
      </c>
      <c r="BS48" s="33">
        <f t="shared" si="46"/>
        <v>767.35296000000005</v>
      </c>
      <c r="BT48" s="129">
        <f t="shared" si="74"/>
        <v>0.5676212606837101</v>
      </c>
      <c r="BU48" s="130">
        <f t="shared" si="47"/>
        <v>787.79803200000003</v>
      </c>
      <c r="BV48" s="131">
        <f t="shared" si="75"/>
        <v>0.58274475423667593</v>
      </c>
      <c r="BY48" s="94" t="str">
        <f t="shared" si="15"/>
        <v>Grand Total</v>
      </c>
      <c r="BZ48" s="94" t="str">
        <f t="shared" si="15"/>
        <v/>
      </c>
      <c r="CA48" s="128">
        <f t="shared" si="48"/>
        <v>1.2198402233683343E-3</v>
      </c>
      <c r="CB48" s="128">
        <f t="shared" si="49"/>
        <v>2.743167458944882E-3</v>
      </c>
      <c r="CC48" s="128">
        <f t="shared" si="50"/>
        <v>5.4239781009067642E-3</v>
      </c>
      <c r="CD48" s="128">
        <f t="shared" si="51"/>
        <v>1.15274843683098E-2</v>
      </c>
      <c r="CE48" s="128">
        <f t="shared" si="52"/>
        <v>2.3308704635428695E-2</v>
      </c>
      <c r="CF48" s="128">
        <f t="shared" si="53"/>
        <v>4.0424632904910295E-2</v>
      </c>
      <c r="CG48" s="128">
        <f t="shared" si="54"/>
        <v>7.0836400927124094E-2</v>
      </c>
      <c r="CH48" s="128">
        <f t="shared" si="55"/>
        <v>9.539071056329039E-2</v>
      </c>
      <c r="CI48" s="128">
        <f t="shared" si="56"/>
        <v>0.11798955608061223</v>
      </c>
      <c r="CJ48" s="128">
        <f t="shared" si="57"/>
        <v>0.13115080506332899</v>
      </c>
      <c r="CK48" s="128">
        <f t="shared" si="58"/>
        <v>0.14144208476369524</v>
      </c>
      <c r="CL48" s="128">
        <f t="shared" si="59"/>
        <v>0.15009923441650261</v>
      </c>
      <c r="CM48" s="150">
        <f t="shared" si="59"/>
        <v>0.15443097110974946</v>
      </c>
      <c r="CN48" s="128">
        <f t="shared" si="60"/>
        <v>0.15839531523330402</v>
      </c>
      <c r="CO48" s="128">
        <f t="shared" si="61"/>
        <v>0.16127159780839367</v>
      </c>
      <c r="CP48" s="128">
        <f t="shared" si="62"/>
        <v>0.16326783730636257</v>
      </c>
      <c r="CQ48" s="128">
        <f t="shared" si="63"/>
        <v>0.16474341112977059</v>
      </c>
      <c r="CR48" s="128">
        <f t="shared" si="64"/>
        <v>0.16589559401529499</v>
      </c>
      <c r="CS48" s="128">
        <f t="shared" si="65"/>
        <v>0.16691441120194189</v>
      </c>
      <c r="CT48" s="128">
        <f t="shared" si="66"/>
        <v>0.16786560237358647</v>
      </c>
      <c r="CU48" s="128">
        <f t="shared" si="67"/>
        <v>0.16879691050145004</v>
      </c>
      <c r="CV48" s="128">
        <f t="shared" si="68"/>
        <v>0.16970101996186249</v>
      </c>
      <c r="CW48" s="128">
        <f t="shared" si="69"/>
        <v>0.17055369383606117</v>
      </c>
      <c r="CX48" s="128">
        <f t="shared" si="70"/>
        <v>0.17136161781056866</v>
      </c>
      <c r="CY48" s="128">
        <f t="shared" si="71"/>
        <v>0.17212465267275562</v>
      </c>
      <c r="CZ48" s="128">
        <f t="shared" si="72"/>
        <v>0.1728392693824691</v>
      </c>
    </row>
    <row r="49" spans="35:104">
      <c r="AI49" s="100"/>
      <c r="AJ49" t="str">
        <f t="shared" si="6"/>
        <v/>
      </c>
      <c r="AK49" t="str">
        <f t="shared" si="7"/>
        <v/>
      </c>
      <c r="AL49" s="128" t="str">
        <f t="shared" si="18"/>
        <v/>
      </c>
      <c r="AM49" s="128" t="str">
        <f t="shared" si="19"/>
        <v/>
      </c>
      <c r="AN49" s="128" t="str">
        <f t="shared" si="20"/>
        <v/>
      </c>
      <c r="AO49" s="128" t="str">
        <f t="shared" si="21"/>
        <v/>
      </c>
      <c r="AP49" s="128" t="str">
        <f t="shared" si="22"/>
        <v/>
      </c>
      <c r="AQ49" s="128" t="str">
        <f t="shared" si="23"/>
        <v/>
      </c>
      <c r="AR49" s="128" t="str">
        <f t="shared" si="24"/>
        <v/>
      </c>
      <c r="AS49" s="128" t="str">
        <f t="shared" si="25"/>
        <v/>
      </c>
      <c r="AT49" s="128" t="str">
        <f t="shared" si="26"/>
        <v/>
      </c>
      <c r="AU49" s="128" t="str">
        <f t="shared" si="27"/>
        <v/>
      </c>
      <c r="AV49" s="128" t="str">
        <f t="shared" si="28"/>
        <v/>
      </c>
      <c r="AW49" s="128" t="str">
        <f t="shared" si="29"/>
        <v/>
      </c>
      <c r="AX49" s="147" t="str">
        <f t="shared" si="29"/>
        <v/>
      </c>
      <c r="AY49" s="128" t="str">
        <f t="shared" si="30"/>
        <v/>
      </c>
      <c r="AZ49" s="128" t="str">
        <f t="shared" si="31"/>
        <v/>
      </c>
      <c r="BA49" s="128" t="str">
        <f t="shared" si="32"/>
        <v/>
      </c>
      <c r="BB49" s="128" t="str">
        <f t="shared" si="33"/>
        <v/>
      </c>
      <c r="BC49" s="128" t="str">
        <f t="shared" si="34"/>
        <v/>
      </c>
      <c r="BD49" s="128" t="str">
        <f t="shared" si="35"/>
        <v/>
      </c>
      <c r="BE49" s="128" t="str">
        <f t="shared" si="36"/>
        <v/>
      </c>
      <c r="BF49" s="128" t="str">
        <f t="shared" si="37"/>
        <v/>
      </c>
      <c r="BG49" s="128" t="str">
        <f t="shared" si="38"/>
        <v/>
      </c>
      <c r="BH49" s="128" t="str">
        <f t="shared" si="39"/>
        <v/>
      </c>
      <c r="BI49" s="128" t="str">
        <f t="shared" si="40"/>
        <v/>
      </c>
      <c r="BJ49" s="128" t="str">
        <f t="shared" si="41"/>
        <v/>
      </c>
      <c r="BK49" s="128" t="str">
        <f t="shared" si="42"/>
        <v/>
      </c>
      <c r="BM49" t="str">
        <f t="shared" si="10"/>
        <v/>
      </c>
      <c r="BN49" t="str">
        <f t="shared" si="11"/>
        <v/>
      </c>
      <c r="BO49" s="33" t="str">
        <f t="shared" si="43"/>
        <v/>
      </c>
      <c r="BP49" s="129" t="str">
        <f t="shared" si="44"/>
        <v/>
      </c>
      <c r="BQ49" s="33" t="str">
        <f t="shared" si="45"/>
        <v/>
      </c>
      <c r="BR49" s="129" t="str">
        <f t="shared" si="73"/>
        <v/>
      </c>
      <c r="BS49" s="33" t="str">
        <f t="shared" si="46"/>
        <v/>
      </c>
      <c r="BT49" s="129" t="str">
        <f t="shared" si="74"/>
        <v/>
      </c>
      <c r="BU49" s="130" t="str">
        <f t="shared" si="47"/>
        <v/>
      </c>
      <c r="BV49" s="131" t="str">
        <f t="shared" si="75"/>
        <v/>
      </c>
      <c r="BY49" s="94" t="str">
        <f t="shared" si="15"/>
        <v/>
      </c>
      <c r="BZ49" s="94" t="str">
        <f t="shared" si="15"/>
        <v/>
      </c>
      <c r="CA49" s="128" t="str">
        <f t="shared" si="48"/>
        <v/>
      </c>
      <c r="CB49" s="128" t="str">
        <f t="shared" si="49"/>
        <v/>
      </c>
      <c r="CC49" s="128" t="str">
        <f t="shared" si="50"/>
        <v/>
      </c>
      <c r="CD49" s="128" t="str">
        <f t="shared" si="51"/>
        <v/>
      </c>
      <c r="CE49" s="128" t="str">
        <f t="shared" si="52"/>
        <v/>
      </c>
      <c r="CF49" s="128" t="str">
        <f t="shared" si="53"/>
        <v/>
      </c>
      <c r="CG49" s="128" t="str">
        <f t="shared" si="54"/>
        <v/>
      </c>
      <c r="CH49" s="128" t="str">
        <f t="shared" si="55"/>
        <v/>
      </c>
      <c r="CI49" s="128" t="str">
        <f t="shared" si="56"/>
        <v/>
      </c>
      <c r="CJ49" s="128" t="str">
        <f t="shared" si="57"/>
        <v/>
      </c>
      <c r="CK49" s="128" t="str">
        <f t="shared" si="58"/>
        <v/>
      </c>
      <c r="CL49" s="128" t="str">
        <f t="shared" si="59"/>
        <v/>
      </c>
      <c r="CM49" s="150" t="str">
        <f t="shared" si="59"/>
        <v/>
      </c>
      <c r="CN49" s="128" t="str">
        <f t="shared" si="60"/>
        <v/>
      </c>
      <c r="CO49" s="128" t="str">
        <f t="shared" si="61"/>
        <v/>
      </c>
      <c r="CP49" s="128" t="str">
        <f t="shared" si="62"/>
        <v/>
      </c>
      <c r="CQ49" s="128" t="str">
        <f t="shared" si="63"/>
        <v/>
      </c>
      <c r="CR49" s="128" t="str">
        <f t="shared" si="64"/>
        <v/>
      </c>
      <c r="CS49" s="128" t="str">
        <f t="shared" si="65"/>
        <v/>
      </c>
      <c r="CT49" s="128" t="str">
        <f t="shared" si="66"/>
        <v/>
      </c>
      <c r="CU49" s="128" t="str">
        <f t="shared" si="67"/>
        <v/>
      </c>
      <c r="CV49" s="128" t="str">
        <f t="shared" si="68"/>
        <v/>
      </c>
      <c r="CW49" s="128" t="str">
        <f t="shared" si="69"/>
        <v/>
      </c>
      <c r="CX49" s="128" t="str">
        <f t="shared" si="70"/>
        <v/>
      </c>
      <c r="CY49" s="128" t="str">
        <f t="shared" si="71"/>
        <v/>
      </c>
      <c r="CZ49" s="128" t="str">
        <f t="shared" si="72"/>
        <v/>
      </c>
    </row>
    <row r="50" spans="35:104">
      <c r="AI50" s="100"/>
      <c r="AJ50" t="str">
        <f t="shared" si="6"/>
        <v/>
      </c>
      <c r="AK50" t="str">
        <f t="shared" si="7"/>
        <v/>
      </c>
      <c r="AL50" s="128" t="str">
        <f t="shared" si="18"/>
        <v/>
      </c>
      <c r="AM50" s="128" t="str">
        <f t="shared" si="19"/>
        <v/>
      </c>
      <c r="AN50" s="128" t="str">
        <f t="shared" si="20"/>
        <v/>
      </c>
      <c r="AO50" s="128" t="str">
        <f t="shared" si="21"/>
        <v/>
      </c>
      <c r="AP50" s="128" t="str">
        <f t="shared" si="22"/>
        <v/>
      </c>
      <c r="AQ50" s="128" t="str">
        <f t="shared" si="23"/>
        <v/>
      </c>
      <c r="AR50" s="128" t="str">
        <f t="shared" si="24"/>
        <v/>
      </c>
      <c r="AS50" s="128" t="str">
        <f t="shared" si="25"/>
        <v/>
      </c>
      <c r="AT50" s="128" t="str">
        <f t="shared" si="26"/>
        <v/>
      </c>
      <c r="AU50" s="128" t="str">
        <f t="shared" si="27"/>
        <v/>
      </c>
      <c r="AV50" s="128" t="str">
        <f t="shared" si="28"/>
        <v/>
      </c>
      <c r="AW50" s="128" t="str">
        <f t="shared" si="29"/>
        <v/>
      </c>
      <c r="AX50" s="147" t="str">
        <f t="shared" si="29"/>
        <v/>
      </c>
      <c r="AY50" s="128" t="str">
        <f t="shared" si="30"/>
        <v/>
      </c>
      <c r="AZ50" s="128" t="str">
        <f t="shared" si="31"/>
        <v/>
      </c>
      <c r="BA50" s="128" t="str">
        <f t="shared" si="32"/>
        <v/>
      </c>
      <c r="BB50" s="128" t="str">
        <f t="shared" si="33"/>
        <v/>
      </c>
      <c r="BC50" s="128" t="str">
        <f t="shared" si="34"/>
        <v/>
      </c>
      <c r="BD50" s="128" t="str">
        <f t="shared" si="35"/>
        <v/>
      </c>
      <c r="BE50" s="128" t="str">
        <f t="shared" si="36"/>
        <v/>
      </c>
      <c r="BF50" s="128" t="str">
        <f t="shared" si="37"/>
        <v/>
      </c>
      <c r="BG50" s="128" t="str">
        <f t="shared" si="38"/>
        <v/>
      </c>
      <c r="BH50" s="128" t="str">
        <f t="shared" si="39"/>
        <v/>
      </c>
      <c r="BI50" s="128" t="str">
        <f t="shared" si="40"/>
        <v/>
      </c>
      <c r="BJ50" s="128" t="str">
        <f t="shared" si="41"/>
        <v/>
      </c>
      <c r="BK50" s="128" t="str">
        <f t="shared" si="42"/>
        <v/>
      </c>
      <c r="BM50" t="str">
        <f t="shared" si="10"/>
        <v/>
      </c>
      <c r="BN50" t="str">
        <f t="shared" si="11"/>
        <v/>
      </c>
      <c r="BO50" s="33" t="str">
        <f t="shared" si="43"/>
        <v/>
      </c>
      <c r="BP50" s="129" t="str">
        <f t="shared" si="44"/>
        <v/>
      </c>
      <c r="BQ50" s="33" t="str">
        <f t="shared" si="45"/>
        <v/>
      </c>
      <c r="BR50" s="129" t="str">
        <f t="shared" si="73"/>
        <v/>
      </c>
      <c r="BS50" s="33" t="str">
        <f t="shared" si="46"/>
        <v/>
      </c>
      <c r="BT50" s="129" t="str">
        <f t="shared" si="74"/>
        <v/>
      </c>
      <c r="BU50" s="130" t="str">
        <f t="shared" si="47"/>
        <v/>
      </c>
      <c r="BV50" s="131" t="str">
        <f t="shared" si="75"/>
        <v/>
      </c>
      <c r="BY50" s="94" t="str">
        <f t="shared" si="15"/>
        <v/>
      </c>
      <c r="BZ50" s="94" t="str">
        <f t="shared" si="15"/>
        <v/>
      </c>
      <c r="CA50" s="128" t="str">
        <f t="shared" si="48"/>
        <v/>
      </c>
      <c r="CB50" s="128" t="str">
        <f t="shared" si="49"/>
        <v/>
      </c>
      <c r="CC50" s="128" t="str">
        <f t="shared" si="50"/>
        <v/>
      </c>
      <c r="CD50" s="128" t="str">
        <f t="shared" si="51"/>
        <v/>
      </c>
      <c r="CE50" s="128" t="str">
        <f t="shared" si="52"/>
        <v/>
      </c>
      <c r="CF50" s="128" t="str">
        <f t="shared" si="53"/>
        <v/>
      </c>
      <c r="CG50" s="128" t="str">
        <f t="shared" si="54"/>
        <v/>
      </c>
      <c r="CH50" s="128" t="str">
        <f t="shared" si="55"/>
        <v/>
      </c>
      <c r="CI50" s="128" t="str">
        <f t="shared" si="56"/>
        <v/>
      </c>
      <c r="CJ50" s="128" t="str">
        <f t="shared" si="57"/>
        <v/>
      </c>
      <c r="CK50" s="128" t="str">
        <f t="shared" si="58"/>
        <v/>
      </c>
      <c r="CL50" s="128" t="str">
        <f t="shared" si="59"/>
        <v/>
      </c>
      <c r="CM50" s="150" t="str">
        <f t="shared" si="59"/>
        <v/>
      </c>
      <c r="CN50" s="128" t="str">
        <f t="shared" si="60"/>
        <v/>
      </c>
      <c r="CO50" s="128" t="str">
        <f t="shared" si="61"/>
        <v/>
      </c>
      <c r="CP50" s="128" t="str">
        <f t="shared" si="62"/>
        <v/>
      </c>
      <c r="CQ50" s="128" t="str">
        <f t="shared" si="63"/>
        <v/>
      </c>
      <c r="CR50" s="128" t="str">
        <f t="shared" si="64"/>
        <v/>
      </c>
      <c r="CS50" s="128" t="str">
        <f t="shared" si="65"/>
        <v/>
      </c>
      <c r="CT50" s="128" t="str">
        <f t="shared" si="66"/>
        <v/>
      </c>
      <c r="CU50" s="128" t="str">
        <f t="shared" si="67"/>
        <v/>
      </c>
      <c r="CV50" s="128" t="str">
        <f t="shared" si="68"/>
        <v/>
      </c>
      <c r="CW50" s="128" t="str">
        <f t="shared" si="69"/>
        <v/>
      </c>
      <c r="CX50" s="128" t="str">
        <f t="shared" si="70"/>
        <v/>
      </c>
      <c r="CY50" s="128" t="str">
        <f t="shared" si="71"/>
        <v/>
      </c>
      <c r="CZ50" s="128" t="str">
        <f t="shared" si="72"/>
        <v/>
      </c>
    </row>
    <row r="51" spans="35:104">
      <c r="AI51" s="100"/>
      <c r="AJ51" t="str">
        <f t="shared" si="6"/>
        <v/>
      </c>
      <c r="AK51" t="str">
        <f t="shared" si="7"/>
        <v/>
      </c>
      <c r="AL51" s="128" t="str">
        <f t="shared" si="18"/>
        <v/>
      </c>
      <c r="AM51" s="128" t="str">
        <f t="shared" si="19"/>
        <v/>
      </c>
      <c r="AN51" s="128" t="str">
        <f t="shared" si="20"/>
        <v/>
      </c>
      <c r="AO51" s="128" t="str">
        <f t="shared" si="21"/>
        <v/>
      </c>
      <c r="AP51" s="128" t="str">
        <f t="shared" si="22"/>
        <v/>
      </c>
      <c r="AQ51" s="128" t="str">
        <f t="shared" si="23"/>
        <v/>
      </c>
      <c r="AR51" s="128" t="str">
        <f t="shared" si="24"/>
        <v/>
      </c>
      <c r="AS51" s="128" t="str">
        <f t="shared" si="25"/>
        <v/>
      </c>
      <c r="AT51" s="128" t="str">
        <f t="shared" si="26"/>
        <v/>
      </c>
      <c r="AU51" s="128" t="str">
        <f t="shared" si="27"/>
        <v/>
      </c>
      <c r="AV51" s="128" t="str">
        <f t="shared" si="28"/>
        <v/>
      </c>
      <c r="AW51" s="128" t="str">
        <f t="shared" si="29"/>
        <v/>
      </c>
      <c r="AX51" s="147" t="str">
        <f t="shared" si="29"/>
        <v/>
      </c>
      <c r="AY51" s="128" t="str">
        <f t="shared" si="30"/>
        <v/>
      </c>
      <c r="AZ51" s="128" t="str">
        <f t="shared" si="31"/>
        <v/>
      </c>
      <c r="BA51" s="128" t="str">
        <f t="shared" si="32"/>
        <v/>
      </c>
      <c r="BB51" s="128" t="str">
        <f t="shared" si="33"/>
        <v/>
      </c>
      <c r="BC51" s="128" t="str">
        <f t="shared" si="34"/>
        <v/>
      </c>
      <c r="BD51" s="128" t="str">
        <f t="shared" si="35"/>
        <v/>
      </c>
      <c r="BE51" s="128" t="str">
        <f t="shared" si="36"/>
        <v/>
      </c>
      <c r="BF51" s="128" t="str">
        <f t="shared" si="37"/>
        <v/>
      </c>
      <c r="BG51" s="128" t="str">
        <f t="shared" si="38"/>
        <v/>
      </c>
      <c r="BH51" s="128" t="str">
        <f t="shared" si="39"/>
        <v/>
      </c>
      <c r="BI51" s="128" t="str">
        <f t="shared" si="40"/>
        <v/>
      </c>
      <c r="BJ51" s="128" t="str">
        <f t="shared" si="41"/>
        <v/>
      </c>
      <c r="BK51" s="128" t="str">
        <f t="shared" si="42"/>
        <v/>
      </c>
      <c r="BM51" t="str">
        <f t="shared" si="10"/>
        <v/>
      </c>
      <c r="BN51" t="str">
        <f t="shared" si="11"/>
        <v/>
      </c>
      <c r="BO51" s="33" t="str">
        <f t="shared" si="43"/>
        <v/>
      </c>
      <c r="BP51" s="129" t="str">
        <f t="shared" si="44"/>
        <v/>
      </c>
      <c r="BQ51" s="33" t="str">
        <f t="shared" si="45"/>
        <v/>
      </c>
      <c r="BR51" s="129" t="str">
        <f t="shared" si="73"/>
        <v/>
      </c>
      <c r="BS51" s="33" t="str">
        <f t="shared" si="46"/>
        <v/>
      </c>
      <c r="BT51" s="129" t="str">
        <f t="shared" si="74"/>
        <v/>
      </c>
      <c r="BU51" s="130" t="str">
        <f t="shared" si="47"/>
        <v/>
      </c>
      <c r="BV51" s="131" t="str">
        <f t="shared" si="75"/>
        <v/>
      </c>
      <c r="BY51" s="94" t="str">
        <f t="shared" si="15"/>
        <v/>
      </c>
      <c r="BZ51" s="94" t="str">
        <f t="shared" si="15"/>
        <v/>
      </c>
      <c r="CA51" s="128" t="str">
        <f t="shared" si="48"/>
        <v/>
      </c>
      <c r="CB51" s="128" t="str">
        <f t="shared" si="49"/>
        <v/>
      </c>
      <c r="CC51" s="128" t="str">
        <f t="shared" si="50"/>
        <v/>
      </c>
      <c r="CD51" s="128" t="str">
        <f t="shared" si="51"/>
        <v/>
      </c>
      <c r="CE51" s="128" t="str">
        <f t="shared" si="52"/>
        <v/>
      </c>
      <c r="CF51" s="128" t="str">
        <f t="shared" si="53"/>
        <v/>
      </c>
      <c r="CG51" s="128" t="str">
        <f t="shared" si="54"/>
        <v/>
      </c>
      <c r="CH51" s="128" t="str">
        <f t="shared" si="55"/>
        <v/>
      </c>
      <c r="CI51" s="128" t="str">
        <f t="shared" si="56"/>
        <v/>
      </c>
      <c r="CJ51" s="128" t="str">
        <f t="shared" si="57"/>
        <v/>
      </c>
      <c r="CK51" s="128" t="str">
        <f t="shared" si="58"/>
        <v/>
      </c>
      <c r="CL51" s="128" t="str">
        <f t="shared" si="59"/>
        <v/>
      </c>
      <c r="CM51" s="150" t="str">
        <f t="shared" si="59"/>
        <v/>
      </c>
      <c r="CN51" s="128" t="str">
        <f t="shared" si="60"/>
        <v/>
      </c>
      <c r="CO51" s="128" t="str">
        <f t="shared" si="61"/>
        <v/>
      </c>
      <c r="CP51" s="128" t="str">
        <f t="shared" si="62"/>
        <v/>
      </c>
      <c r="CQ51" s="128" t="str">
        <f t="shared" si="63"/>
        <v/>
      </c>
      <c r="CR51" s="128" t="str">
        <f t="shared" si="64"/>
        <v/>
      </c>
      <c r="CS51" s="128" t="str">
        <f t="shared" si="65"/>
        <v/>
      </c>
      <c r="CT51" s="128" t="str">
        <f t="shared" si="66"/>
        <v/>
      </c>
      <c r="CU51" s="128" t="str">
        <f t="shared" si="67"/>
        <v/>
      </c>
      <c r="CV51" s="128" t="str">
        <f t="shared" si="68"/>
        <v/>
      </c>
      <c r="CW51" s="128" t="str">
        <f t="shared" si="69"/>
        <v/>
      </c>
      <c r="CX51" s="128" t="str">
        <f t="shared" si="70"/>
        <v/>
      </c>
      <c r="CY51" s="128" t="str">
        <f t="shared" si="71"/>
        <v/>
      </c>
      <c r="CZ51" s="128" t="str">
        <f t="shared" si="72"/>
        <v/>
      </c>
    </row>
    <row r="52" spans="35:104">
      <c r="AI52" s="100"/>
      <c r="AJ52" t="str">
        <f t="shared" si="6"/>
        <v/>
      </c>
      <c r="AK52" t="str">
        <f t="shared" si="7"/>
        <v/>
      </c>
      <c r="AL52" s="128" t="str">
        <f t="shared" si="18"/>
        <v/>
      </c>
      <c r="AM52" s="128" t="str">
        <f t="shared" si="19"/>
        <v/>
      </c>
      <c r="AN52" s="128" t="str">
        <f t="shared" si="20"/>
        <v/>
      </c>
      <c r="AO52" s="128" t="str">
        <f t="shared" si="21"/>
        <v/>
      </c>
      <c r="AP52" s="128" t="str">
        <f t="shared" si="22"/>
        <v/>
      </c>
      <c r="AQ52" s="128" t="str">
        <f t="shared" si="23"/>
        <v/>
      </c>
      <c r="AR52" s="128" t="str">
        <f t="shared" si="24"/>
        <v/>
      </c>
      <c r="AS52" s="128" t="str">
        <f t="shared" si="25"/>
        <v/>
      </c>
      <c r="AT52" s="128" t="str">
        <f t="shared" si="26"/>
        <v/>
      </c>
      <c r="AU52" s="128" t="str">
        <f t="shared" si="27"/>
        <v/>
      </c>
      <c r="AV52" s="128" t="str">
        <f t="shared" si="28"/>
        <v/>
      </c>
      <c r="AW52" s="128" t="str">
        <f t="shared" si="29"/>
        <v/>
      </c>
      <c r="AX52" s="147" t="str">
        <f t="shared" si="29"/>
        <v/>
      </c>
      <c r="AY52" s="128" t="str">
        <f t="shared" si="30"/>
        <v/>
      </c>
      <c r="AZ52" s="128" t="str">
        <f t="shared" si="31"/>
        <v/>
      </c>
      <c r="BA52" s="128" t="str">
        <f t="shared" si="32"/>
        <v/>
      </c>
      <c r="BB52" s="128" t="str">
        <f t="shared" si="33"/>
        <v/>
      </c>
      <c r="BC52" s="128" t="str">
        <f t="shared" si="34"/>
        <v/>
      </c>
      <c r="BD52" s="128" t="str">
        <f t="shared" si="35"/>
        <v/>
      </c>
      <c r="BE52" s="128" t="str">
        <f t="shared" si="36"/>
        <v/>
      </c>
      <c r="BF52" s="128" t="str">
        <f t="shared" si="37"/>
        <v/>
      </c>
      <c r="BG52" s="128" t="str">
        <f t="shared" si="38"/>
        <v/>
      </c>
      <c r="BH52" s="128" t="str">
        <f t="shared" si="39"/>
        <v/>
      </c>
      <c r="BI52" s="128" t="str">
        <f t="shared" si="40"/>
        <v/>
      </c>
      <c r="BJ52" s="128" t="str">
        <f t="shared" si="41"/>
        <v/>
      </c>
      <c r="BK52" s="128" t="str">
        <f t="shared" si="42"/>
        <v/>
      </c>
      <c r="BM52" t="str">
        <f t="shared" si="10"/>
        <v/>
      </c>
      <c r="BN52" t="str">
        <f t="shared" si="11"/>
        <v/>
      </c>
      <c r="BO52" s="33" t="str">
        <f t="shared" si="43"/>
        <v/>
      </c>
      <c r="BP52" s="129" t="str">
        <f t="shared" si="44"/>
        <v/>
      </c>
      <c r="BQ52" s="33" t="str">
        <f t="shared" si="45"/>
        <v/>
      </c>
      <c r="BR52" s="129" t="str">
        <f t="shared" si="73"/>
        <v/>
      </c>
      <c r="BS52" s="33" t="str">
        <f t="shared" si="46"/>
        <v/>
      </c>
      <c r="BT52" s="129" t="str">
        <f t="shared" si="74"/>
        <v/>
      </c>
      <c r="BU52" s="130" t="str">
        <f t="shared" si="47"/>
        <v/>
      </c>
      <c r="BV52" s="131" t="str">
        <f t="shared" si="75"/>
        <v/>
      </c>
      <c r="BY52" s="94" t="str">
        <f t="shared" si="15"/>
        <v/>
      </c>
      <c r="BZ52" s="94" t="str">
        <f t="shared" si="15"/>
        <v/>
      </c>
      <c r="CA52" s="128" t="str">
        <f t="shared" si="48"/>
        <v/>
      </c>
      <c r="CB52" s="128" t="str">
        <f t="shared" si="49"/>
        <v/>
      </c>
      <c r="CC52" s="128" t="str">
        <f t="shared" si="50"/>
        <v/>
      </c>
      <c r="CD52" s="128" t="str">
        <f t="shared" si="51"/>
        <v/>
      </c>
      <c r="CE52" s="128" t="str">
        <f t="shared" si="52"/>
        <v/>
      </c>
      <c r="CF52" s="128" t="str">
        <f t="shared" si="53"/>
        <v/>
      </c>
      <c r="CG52" s="128" t="str">
        <f t="shared" si="54"/>
        <v/>
      </c>
      <c r="CH52" s="128" t="str">
        <f t="shared" si="55"/>
        <v/>
      </c>
      <c r="CI52" s="128" t="str">
        <f t="shared" si="56"/>
        <v/>
      </c>
      <c r="CJ52" s="128" t="str">
        <f t="shared" si="57"/>
        <v/>
      </c>
      <c r="CK52" s="128" t="str">
        <f t="shared" si="58"/>
        <v/>
      </c>
      <c r="CL52" s="128" t="str">
        <f t="shared" si="59"/>
        <v/>
      </c>
      <c r="CM52" s="150" t="str">
        <f t="shared" si="59"/>
        <v/>
      </c>
      <c r="CN52" s="128" t="str">
        <f t="shared" si="60"/>
        <v/>
      </c>
      <c r="CO52" s="128" t="str">
        <f t="shared" si="61"/>
        <v/>
      </c>
      <c r="CP52" s="128" t="str">
        <f t="shared" si="62"/>
        <v/>
      </c>
      <c r="CQ52" s="128" t="str">
        <f t="shared" si="63"/>
        <v/>
      </c>
      <c r="CR52" s="128" t="str">
        <f t="shared" si="64"/>
        <v/>
      </c>
      <c r="CS52" s="128" t="str">
        <f t="shared" si="65"/>
        <v/>
      </c>
      <c r="CT52" s="128" t="str">
        <f t="shared" si="66"/>
        <v/>
      </c>
      <c r="CU52" s="128" t="str">
        <f t="shared" si="67"/>
        <v/>
      </c>
      <c r="CV52" s="128" t="str">
        <f t="shared" si="68"/>
        <v/>
      </c>
      <c r="CW52" s="128" t="str">
        <f t="shared" si="69"/>
        <v/>
      </c>
      <c r="CX52" s="128" t="str">
        <f t="shared" si="70"/>
        <v/>
      </c>
      <c r="CY52" s="128" t="str">
        <f t="shared" si="71"/>
        <v/>
      </c>
      <c r="CZ52" s="128" t="str">
        <f t="shared" si="72"/>
        <v/>
      </c>
    </row>
    <row r="53" spans="35:104">
      <c r="AI53" s="100"/>
      <c r="AJ53" t="str">
        <f t="shared" si="6"/>
        <v/>
      </c>
      <c r="AK53" t="str">
        <f t="shared" si="7"/>
        <v/>
      </c>
      <c r="AL53" s="128" t="str">
        <f t="shared" si="18"/>
        <v/>
      </c>
      <c r="AM53" s="128" t="str">
        <f t="shared" si="19"/>
        <v/>
      </c>
      <c r="AN53" s="128" t="str">
        <f t="shared" si="20"/>
        <v/>
      </c>
      <c r="AO53" s="128" t="str">
        <f t="shared" si="21"/>
        <v/>
      </c>
      <c r="AP53" s="128" t="str">
        <f t="shared" si="22"/>
        <v/>
      </c>
      <c r="AQ53" s="128" t="str">
        <f t="shared" si="23"/>
        <v/>
      </c>
      <c r="AR53" s="128" t="str">
        <f t="shared" si="24"/>
        <v/>
      </c>
      <c r="AS53" s="128" t="str">
        <f t="shared" si="25"/>
        <v/>
      </c>
      <c r="AT53" s="128" t="str">
        <f t="shared" si="26"/>
        <v/>
      </c>
      <c r="AU53" s="128" t="str">
        <f t="shared" si="27"/>
        <v/>
      </c>
      <c r="AV53" s="128" t="str">
        <f t="shared" si="28"/>
        <v/>
      </c>
      <c r="AW53" s="128" t="str">
        <f t="shared" si="29"/>
        <v/>
      </c>
      <c r="AX53" s="147" t="str">
        <f t="shared" si="29"/>
        <v/>
      </c>
      <c r="AY53" s="128" t="str">
        <f t="shared" si="30"/>
        <v/>
      </c>
      <c r="AZ53" s="128" t="str">
        <f t="shared" si="31"/>
        <v/>
      </c>
      <c r="BA53" s="128" t="str">
        <f t="shared" si="32"/>
        <v/>
      </c>
      <c r="BB53" s="128" t="str">
        <f t="shared" si="33"/>
        <v/>
      </c>
      <c r="BC53" s="128" t="str">
        <f t="shared" si="34"/>
        <v/>
      </c>
      <c r="BD53" s="128" t="str">
        <f t="shared" si="35"/>
        <v/>
      </c>
      <c r="BE53" s="128" t="str">
        <f t="shared" si="36"/>
        <v/>
      </c>
      <c r="BF53" s="128" t="str">
        <f t="shared" si="37"/>
        <v/>
      </c>
      <c r="BG53" s="128" t="str">
        <f t="shared" si="38"/>
        <v/>
      </c>
      <c r="BH53" s="128" t="str">
        <f t="shared" si="39"/>
        <v/>
      </c>
      <c r="BI53" s="128" t="str">
        <f t="shared" si="40"/>
        <v/>
      </c>
      <c r="BJ53" s="128" t="str">
        <f t="shared" si="41"/>
        <v/>
      </c>
      <c r="BK53" s="128" t="str">
        <f t="shared" si="42"/>
        <v/>
      </c>
      <c r="BM53" t="str">
        <f t="shared" si="10"/>
        <v/>
      </c>
      <c r="BN53" t="str">
        <f t="shared" si="11"/>
        <v/>
      </c>
      <c r="BO53" s="33" t="str">
        <f t="shared" si="43"/>
        <v/>
      </c>
      <c r="BP53" s="129" t="str">
        <f t="shared" si="44"/>
        <v/>
      </c>
      <c r="BQ53" s="33" t="str">
        <f t="shared" si="45"/>
        <v/>
      </c>
      <c r="BR53" s="129" t="str">
        <f t="shared" si="73"/>
        <v/>
      </c>
      <c r="BS53" s="33" t="str">
        <f t="shared" si="46"/>
        <v/>
      </c>
      <c r="BT53" s="129" t="str">
        <f t="shared" si="74"/>
        <v/>
      </c>
      <c r="BU53" s="130" t="str">
        <f t="shared" si="47"/>
        <v/>
      </c>
      <c r="BV53" s="131" t="str">
        <f t="shared" si="75"/>
        <v/>
      </c>
      <c r="BY53" s="94" t="str">
        <f t="shared" si="15"/>
        <v/>
      </c>
      <c r="BZ53" s="94" t="str">
        <f t="shared" si="15"/>
        <v/>
      </c>
      <c r="CA53" s="128" t="str">
        <f t="shared" si="48"/>
        <v/>
      </c>
      <c r="CB53" s="128" t="str">
        <f t="shared" si="49"/>
        <v/>
      </c>
      <c r="CC53" s="128" t="str">
        <f t="shared" si="50"/>
        <v/>
      </c>
      <c r="CD53" s="128" t="str">
        <f t="shared" si="51"/>
        <v/>
      </c>
      <c r="CE53" s="128" t="str">
        <f t="shared" si="52"/>
        <v/>
      </c>
      <c r="CF53" s="128" t="str">
        <f t="shared" si="53"/>
        <v/>
      </c>
      <c r="CG53" s="128" t="str">
        <f t="shared" si="54"/>
        <v/>
      </c>
      <c r="CH53" s="128" t="str">
        <f t="shared" si="55"/>
        <v/>
      </c>
      <c r="CI53" s="128" t="str">
        <f t="shared" si="56"/>
        <v/>
      </c>
      <c r="CJ53" s="128" t="str">
        <f t="shared" si="57"/>
        <v/>
      </c>
      <c r="CK53" s="128" t="str">
        <f t="shared" si="58"/>
        <v/>
      </c>
      <c r="CL53" s="128" t="str">
        <f t="shared" si="59"/>
        <v/>
      </c>
      <c r="CM53" s="150" t="str">
        <f t="shared" si="59"/>
        <v/>
      </c>
      <c r="CN53" s="128" t="str">
        <f t="shared" si="60"/>
        <v/>
      </c>
      <c r="CO53" s="128" t="str">
        <f t="shared" si="61"/>
        <v/>
      </c>
      <c r="CP53" s="128" t="str">
        <f t="shared" si="62"/>
        <v/>
      </c>
      <c r="CQ53" s="128" t="str">
        <f t="shared" si="63"/>
        <v/>
      </c>
      <c r="CR53" s="128" t="str">
        <f t="shared" si="64"/>
        <v/>
      </c>
      <c r="CS53" s="128" t="str">
        <f t="shared" si="65"/>
        <v/>
      </c>
      <c r="CT53" s="128" t="str">
        <f t="shared" si="66"/>
        <v/>
      </c>
      <c r="CU53" s="128" t="str">
        <f t="shared" si="67"/>
        <v/>
      </c>
      <c r="CV53" s="128" t="str">
        <f t="shared" si="68"/>
        <v/>
      </c>
      <c r="CW53" s="128" t="str">
        <f t="shared" si="69"/>
        <v/>
      </c>
      <c r="CX53" s="128" t="str">
        <f t="shared" si="70"/>
        <v/>
      </c>
      <c r="CY53" s="128" t="str">
        <f t="shared" si="71"/>
        <v/>
      </c>
      <c r="CZ53" s="128" t="str">
        <f t="shared" si="72"/>
        <v/>
      </c>
    </row>
    <row r="54" spans="35:104">
      <c r="AI54" s="100"/>
      <c r="AJ54" t="str">
        <f t="shared" si="6"/>
        <v/>
      </c>
      <c r="AK54" t="str">
        <f t="shared" si="7"/>
        <v/>
      </c>
      <c r="AL54" s="128" t="str">
        <f t="shared" si="18"/>
        <v/>
      </c>
      <c r="AM54" s="128" t="str">
        <f t="shared" si="19"/>
        <v/>
      </c>
      <c r="AN54" s="128" t="str">
        <f t="shared" si="20"/>
        <v/>
      </c>
      <c r="AO54" s="128" t="str">
        <f t="shared" si="21"/>
        <v/>
      </c>
      <c r="AP54" s="128" t="str">
        <f t="shared" si="22"/>
        <v/>
      </c>
      <c r="AQ54" s="128" t="str">
        <f t="shared" si="23"/>
        <v/>
      </c>
      <c r="AR54" s="128" t="str">
        <f t="shared" si="24"/>
        <v/>
      </c>
      <c r="AS54" s="128" t="str">
        <f t="shared" si="25"/>
        <v/>
      </c>
      <c r="AT54" s="128" t="str">
        <f t="shared" si="26"/>
        <v/>
      </c>
      <c r="AU54" s="128" t="str">
        <f t="shared" si="27"/>
        <v/>
      </c>
      <c r="AV54" s="128" t="str">
        <f t="shared" si="28"/>
        <v/>
      </c>
      <c r="AW54" s="128" t="str">
        <f t="shared" si="29"/>
        <v/>
      </c>
      <c r="AX54" s="147" t="str">
        <f t="shared" si="29"/>
        <v/>
      </c>
      <c r="AY54" s="128" t="str">
        <f t="shared" si="30"/>
        <v/>
      </c>
      <c r="AZ54" s="128" t="str">
        <f t="shared" si="31"/>
        <v/>
      </c>
      <c r="BA54" s="128" t="str">
        <f t="shared" si="32"/>
        <v/>
      </c>
      <c r="BB54" s="128" t="str">
        <f t="shared" si="33"/>
        <v/>
      </c>
      <c r="BC54" s="128" t="str">
        <f t="shared" si="34"/>
        <v/>
      </c>
      <c r="BD54" s="128" t="str">
        <f t="shared" si="35"/>
        <v/>
      </c>
      <c r="BE54" s="128" t="str">
        <f t="shared" si="36"/>
        <v/>
      </c>
      <c r="BF54" s="128" t="str">
        <f t="shared" si="37"/>
        <v/>
      </c>
      <c r="BG54" s="128" t="str">
        <f t="shared" si="38"/>
        <v/>
      </c>
      <c r="BH54" s="128" t="str">
        <f t="shared" si="39"/>
        <v/>
      </c>
      <c r="BI54" s="128" t="str">
        <f t="shared" si="40"/>
        <v/>
      </c>
      <c r="BJ54" s="128" t="str">
        <f t="shared" si="41"/>
        <v/>
      </c>
      <c r="BK54" s="128" t="str">
        <f t="shared" si="42"/>
        <v/>
      </c>
      <c r="BM54" t="str">
        <f t="shared" si="10"/>
        <v/>
      </c>
      <c r="BN54" t="str">
        <f t="shared" si="11"/>
        <v/>
      </c>
      <c r="BO54" s="33" t="str">
        <f t="shared" si="43"/>
        <v/>
      </c>
      <c r="BP54" s="129" t="str">
        <f t="shared" si="44"/>
        <v/>
      </c>
      <c r="BQ54" s="33" t="str">
        <f t="shared" si="45"/>
        <v/>
      </c>
      <c r="BR54" s="129" t="str">
        <f t="shared" si="73"/>
        <v/>
      </c>
      <c r="BS54" s="33" t="str">
        <f t="shared" si="46"/>
        <v/>
      </c>
      <c r="BT54" s="129" t="str">
        <f t="shared" si="74"/>
        <v/>
      </c>
      <c r="BU54" s="130" t="str">
        <f t="shared" si="47"/>
        <v/>
      </c>
      <c r="BV54" s="131" t="str">
        <f t="shared" si="75"/>
        <v/>
      </c>
      <c r="BY54" s="94" t="str">
        <f t="shared" si="15"/>
        <v/>
      </c>
      <c r="BZ54" s="94" t="str">
        <f t="shared" si="15"/>
        <v/>
      </c>
      <c r="CA54" s="128" t="str">
        <f t="shared" si="48"/>
        <v/>
      </c>
      <c r="CB54" s="128" t="str">
        <f t="shared" si="49"/>
        <v/>
      </c>
      <c r="CC54" s="128" t="str">
        <f t="shared" si="50"/>
        <v/>
      </c>
      <c r="CD54" s="128" t="str">
        <f t="shared" si="51"/>
        <v/>
      </c>
      <c r="CE54" s="128" t="str">
        <f t="shared" si="52"/>
        <v/>
      </c>
      <c r="CF54" s="128" t="str">
        <f t="shared" si="53"/>
        <v/>
      </c>
      <c r="CG54" s="128" t="str">
        <f t="shared" si="54"/>
        <v/>
      </c>
      <c r="CH54" s="128" t="str">
        <f t="shared" si="55"/>
        <v/>
      </c>
      <c r="CI54" s="128" t="str">
        <f t="shared" si="56"/>
        <v/>
      </c>
      <c r="CJ54" s="128" t="str">
        <f t="shared" si="57"/>
        <v/>
      </c>
      <c r="CK54" s="128" t="str">
        <f t="shared" si="58"/>
        <v/>
      </c>
      <c r="CL54" s="128" t="str">
        <f t="shared" si="59"/>
        <v/>
      </c>
      <c r="CM54" s="150" t="str">
        <f t="shared" si="59"/>
        <v/>
      </c>
      <c r="CN54" s="128" t="str">
        <f t="shared" si="60"/>
        <v/>
      </c>
      <c r="CO54" s="128" t="str">
        <f t="shared" si="61"/>
        <v/>
      </c>
      <c r="CP54" s="128" t="str">
        <f t="shared" si="62"/>
        <v/>
      </c>
      <c r="CQ54" s="128" t="str">
        <f t="shared" si="63"/>
        <v/>
      </c>
      <c r="CR54" s="128" t="str">
        <f t="shared" si="64"/>
        <v/>
      </c>
      <c r="CS54" s="128" t="str">
        <f t="shared" si="65"/>
        <v/>
      </c>
      <c r="CT54" s="128" t="str">
        <f t="shared" si="66"/>
        <v/>
      </c>
      <c r="CU54" s="128" t="str">
        <f t="shared" si="67"/>
        <v/>
      </c>
      <c r="CV54" s="128" t="str">
        <f t="shared" si="68"/>
        <v/>
      </c>
      <c r="CW54" s="128" t="str">
        <f t="shared" si="69"/>
        <v/>
      </c>
      <c r="CX54" s="128" t="str">
        <f t="shared" si="70"/>
        <v/>
      </c>
      <c r="CY54" s="128" t="str">
        <f t="shared" si="71"/>
        <v/>
      </c>
      <c r="CZ54" s="128" t="str">
        <f t="shared" si="72"/>
        <v/>
      </c>
    </row>
    <row r="55" spans="35:104">
      <c r="AI55" s="100"/>
      <c r="AJ55" t="str">
        <f t="shared" si="6"/>
        <v/>
      </c>
      <c r="AK55" t="str">
        <f t="shared" si="7"/>
        <v/>
      </c>
      <c r="AL55" s="128" t="str">
        <f t="shared" si="18"/>
        <v/>
      </c>
      <c r="AM55" s="128" t="str">
        <f t="shared" si="19"/>
        <v/>
      </c>
      <c r="AN55" s="128" t="str">
        <f t="shared" si="20"/>
        <v/>
      </c>
      <c r="AO55" s="128" t="str">
        <f t="shared" si="21"/>
        <v/>
      </c>
      <c r="AP55" s="128" t="str">
        <f t="shared" si="22"/>
        <v/>
      </c>
      <c r="AQ55" s="128" t="str">
        <f t="shared" si="23"/>
        <v/>
      </c>
      <c r="AR55" s="128" t="str">
        <f t="shared" si="24"/>
        <v/>
      </c>
      <c r="AS55" s="128" t="str">
        <f t="shared" si="25"/>
        <v/>
      </c>
      <c r="AT55" s="128" t="str">
        <f t="shared" si="26"/>
        <v/>
      </c>
      <c r="AU55" s="128" t="str">
        <f t="shared" si="27"/>
        <v/>
      </c>
      <c r="AV55" s="128" t="str">
        <f t="shared" si="28"/>
        <v/>
      </c>
      <c r="AW55" s="128" t="str">
        <f t="shared" si="29"/>
        <v/>
      </c>
      <c r="AX55" s="147" t="str">
        <f t="shared" si="29"/>
        <v/>
      </c>
      <c r="AY55" s="128" t="str">
        <f t="shared" si="30"/>
        <v/>
      </c>
      <c r="AZ55" s="128" t="str">
        <f t="shared" si="31"/>
        <v/>
      </c>
      <c r="BA55" s="128" t="str">
        <f t="shared" si="32"/>
        <v/>
      </c>
      <c r="BB55" s="128" t="str">
        <f t="shared" si="33"/>
        <v/>
      </c>
      <c r="BC55" s="128" t="str">
        <f t="shared" si="34"/>
        <v/>
      </c>
      <c r="BD55" s="128" t="str">
        <f t="shared" si="35"/>
        <v/>
      </c>
      <c r="BE55" s="128" t="str">
        <f t="shared" si="36"/>
        <v/>
      </c>
      <c r="BF55" s="128" t="str">
        <f t="shared" si="37"/>
        <v/>
      </c>
      <c r="BG55" s="128" t="str">
        <f t="shared" si="38"/>
        <v/>
      </c>
      <c r="BH55" s="128" t="str">
        <f t="shared" si="39"/>
        <v/>
      </c>
      <c r="BI55" s="128" t="str">
        <f t="shared" si="40"/>
        <v/>
      </c>
      <c r="BJ55" s="128" t="str">
        <f t="shared" si="41"/>
        <v/>
      </c>
      <c r="BK55" s="128" t="str">
        <f t="shared" si="42"/>
        <v/>
      </c>
      <c r="BM55" t="str">
        <f t="shared" si="10"/>
        <v/>
      </c>
      <c r="BN55" t="str">
        <f t="shared" si="11"/>
        <v/>
      </c>
      <c r="BO55" s="33" t="str">
        <f t="shared" si="43"/>
        <v/>
      </c>
      <c r="BP55" s="129" t="str">
        <f t="shared" si="44"/>
        <v/>
      </c>
      <c r="BQ55" s="33" t="str">
        <f t="shared" si="45"/>
        <v/>
      </c>
      <c r="BR55" s="129" t="str">
        <f t="shared" si="73"/>
        <v/>
      </c>
      <c r="BS55" s="33" t="str">
        <f t="shared" si="46"/>
        <v/>
      </c>
      <c r="BT55" s="129" t="str">
        <f t="shared" si="74"/>
        <v/>
      </c>
      <c r="BU55" s="130" t="str">
        <f t="shared" si="47"/>
        <v/>
      </c>
      <c r="BV55" s="131" t="str">
        <f t="shared" si="75"/>
        <v/>
      </c>
      <c r="BY55" s="94" t="str">
        <f t="shared" si="15"/>
        <v/>
      </c>
      <c r="BZ55" s="94" t="str">
        <f t="shared" si="15"/>
        <v/>
      </c>
      <c r="CA55" s="128" t="str">
        <f t="shared" si="48"/>
        <v/>
      </c>
      <c r="CB55" s="128" t="str">
        <f t="shared" si="49"/>
        <v/>
      </c>
      <c r="CC55" s="128" t="str">
        <f t="shared" si="50"/>
        <v/>
      </c>
      <c r="CD55" s="128" t="str">
        <f t="shared" si="51"/>
        <v/>
      </c>
      <c r="CE55" s="128" t="str">
        <f t="shared" si="52"/>
        <v/>
      </c>
      <c r="CF55" s="128" t="str">
        <f t="shared" si="53"/>
        <v/>
      </c>
      <c r="CG55" s="128" t="str">
        <f t="shared" si="54"/>
        <v/>
      </c>
      <c r="CH55" s="128" t="str">
        <f t="shared" si="55"/>
        <v/>
      </c>
      <c r="CI55" s="128" t="str">
        <f t="shared" si="56"/>
        <v/>
      </c>
      <c r="CJ55" s="128" t="str">
        <f t="shared" si="57"/>
        <v/>
      </c>
      <c r="CK55" s="128" t="str">
        <f t="shared" si="58"/>
        <v/>
      </c>
      <c r="CL55" s="128" t="str">
        <f t="shared" si="59"/>
        <v/>
      </c>
      <c r="CM55" s="150" t="str">
        <f t="shared" si="59"/>
        <v/>
      </c>
      <c r="CN55" s="128" t="str">
        <f t="shared" si="60"/>
        <v/>
      </c>
      <c r="CO55" s="128" t="str">
        <f t="shared" si="61"/>
        <v/>
      </c>
      <c r="CP55" s="128" t="str">
        <f t="shared" si="62"/>
        <v/>
      </c>
      <c r="CQ55" s="128" t="str">
        <f t="shared" si="63"/>
        <v/>
      </c>
      <c r="CR55" s="128" t="str">
        <f t="shared" si="64"/>
        <v/>
      </c>
      <c r="CS55" s="128" t="str">
        <f t="shared" si="65"/>
        <v/>
      </c>
      <c r="CT55" s="128" t="str">
        <f t="shared" si="66"/>
        <v/>
      </c>
      <c r="CU55" s="128" t="str">
        <f t="shared" si="67"/>
        <v/>
      </c>
      <c r="CV55" s="128" t="str">
        <f t="shared" si="68"/>
        <v/>
      </c>
      <c r="CW55" s="128" t="str">
        <f t="shared" si="69"/>
        <v/>
      </c>
      <c r="CX55" s="128" t="str">
        <f t="shared" si="70"/>
        <v/>
      </c>
      <c r="CY55" s="128" t="str">
        <f t="shared" si="71"/>
        <v/>
      </c>
      <c r="CZ55" s="128" t="str">
        <f t="shared" si="72"/>
        <v/>
      </c>
    </row>
    <row r="56" spans="35:104">
      <c r="AI56" s="100"/>
      <c r="AJ56" t="str">
        <f t="shared" si="6"/>
        <v/>
      </c>
      <c r="AK56" t="str">
        <f t="shared" si="7"/>
        <v/>
      </c>
      <c r="AL56" s="128" t="str">
        <f t="shared" si="18"/>
        <v/>
      </c>
      <c r="AM56" s="128" t="str">
        <f t="shared" si="19"/>
        <v/>
      </c>
      <c r="AN56" s="128" t="str">
        <f t="shared" si="20"/>
        <v/>
      </c>
      <c r="AO56" s="128" t="str">
        <f t="shared" si="21"/>
        <v/>
      </c>
      <c r="AP56" s="128" t="str">
        <f t="shared" si="22"/>
        <v/>
      </c>
      <c r="AQ56" s="128" t="str">
        <f t="shared" si="23"/>
        <v/>
      </c>
      <c r="AR56" s="128" t="str">
        <f t="shared" si="24"/>
        <v/>
      </c>
      <c r="AS56" s="128" t="str">
        <f t="shared" si="25"/>
        <v/>
      </c>
      <c r="AT56" s="128" t="str">
        <f t="shared" si="26"/>
        <v/>
      </c>
      <c r="AU56" s="128" t="str">
        <f t="shared" si="27"/>
        <v/>
      </c>
      <c r="AV56" s="128" t="str">
        <f t="shared" si="28"/>
        <v/>
      </c>
      <c r="AW56" s="128" t="str">
        <f t="shared" si="29"/>
        <v/>
      </c>
      <c r="AX56" s="147" t="str">
        <f t="shared" si="29"/>
        <v/>
      </c>
      <c r="AY56" s="128" t="str">
        <f t="shared" si="30"/>
        <v/>
      </c>
      <c r="AZ56" s="128" t="str">
        <f t="shared" si="31"/>
        <v/>
      </c>
      <c r="BA56" s="128" t="str">
        <f t="shared" si="32"/>
        <v/>
      </c>
      <c r="BB56" s="128" t="str">
        <f t="shared" si="33"/>
        <v/>
      </c>
      <c r="BC56" s="128" t="str">
        <f t="shared" si="34"/>
        <v/>
      </c>
      <c r="BD56" s="128" t="str">
        <f t="shared" si="35"/>
        <v/>
      </c>
      <c r="BE56" s="128" t="str">
        <f t="shared" si="36"/>
        <v/>
      </c>
      <c r="BF56" s="128" t="str">
        <f t="shared" si="37"/>
        <v/>
      </c>
      <c r="BG56" s="128" t="str">
        <f t="shared" si="38"/>
        <v/>
      </c>
      <c r="BH56" s="128" t="str">
        <f t="shared" si="39"/>
        <v/>
      </c>
      <c r="BI56" s="128" t="str">
        <f t="shared" si="40"/>
        <v/>
      </c>
      <c r="BJ56" s="128" t="str">
        <f t="shared" si="41"/>
        <v/>
      </c>
      <c r="BK56" s="128" t="str">
        <f t="shared" si="42"/>
        <v/>
      </c>
      <c r="BM56" t="str">
        <f t="shared" si="10"/>
        <v/>
      </c>
      <c r="BN56" t="str">
        <f t="shared" si="11"/>
        <v/>
      </c>
      <c r="BO56" s="33" t="str">
        <f t="shared" si="43"/>
        <v/>
      </c>
      <c r="BP56" s="129" t="str">
        <f t="shared" si="44"/>
        <v/>
      </c>
      <c r="BQ56" s="33" t="str">
        <f t="shared" si="45"/>
        <v/>
      </c>
      <c r="BR56" s="129" t="str">
        <f t="shared" si="73"/>
        <v/>
      </c>
      <c r="BS56" s="33" t="str">
        <f t="shared" si="46"/>
        <v/>
      </c>
      <c r="BT56" s="129" t="str">
        <f t="shared" si="74"/>
        <v/>
      </c>
      <c r="BU56" s="130" t="str">
        <f t="shared" si="47"/>
        <v/>
      </c>
      <c r="BV56" s="131" t="str">
        <f t="shared" si="75"/>
        <v/>
      </c>
      <c r="BY56" s="94" t="str">
        <f t="shared" si="15"/>
        <v/>
      </c>
      <c r="BZ56" s="94" t="str">
        <f t="shared" si="15"/>
        <v/>
      </c>
      <c r="CA56" s="128" t="str">
        <f t="shared" si="48"/>
        <v/>
      </c>
      <c r="CB56" s="128" t="str">
        <f t="shared" si="49"/>
        <v/>
      </c>
      <c r="CC56" s="128" t="str">
        <f t="shared" si="50"/>
        <v/>
      </c>
      <c r="CD56" s="128" t="str">
        <f t="shared" si="51"/>
        <v/>
      </c>
      <c r="CE56" s="128" t="str">
        <f t="shared" si="52"/>
        <v/>
      </c>
      <c r="CF56" s="128" t="str">
        <f t="shared" si="53"/>
        <v/>
      </c>
      <c r="CG56" s="128" t="str">
        <f t="shared" si="54"/>
        <v/>
      </c>
      <c r="CH56" s="128" t="str">
        <f t="shared" si="55"/>
        <v/>
      </c>
      <c r="CI56" s="128" t="str">
        <f t="shared" si="56"/>
        <v/>
      </c>
      <c r="CJ56" s="128" t="str">
        <f t="shared" si="57"/>
        <v/>
      </c>
      <c r="CK56" s="128" t="str">
        <f t="shared" si="58"/>
        <v/>
      </c>
      <c r="CL56" s="128" t="str">
        <f t="shared" si="59"/>
        <v/>
      </c>
      <c r="CM56" s="150" t="str">
        <f t="shared" si="59"/>
        <v/>
      </c>
      <c r="CN56" s="128" t="str">
        <f t="shared" si="60"/>
        <v/>
      </c>
      <c r="CO56" s="128" t="str">
        <f t="shared" si="61"/>
        <v/>
      </c>
      <c r="CP56" s="128" t="str">
        <f t="shared" si="62"/>
        <v/>
      </c>
      <c r="CQ56" s="128" t="str">
        <f t="shared" si="63"/>
        <v/>
      </c>
      <c r="CR56" s="128" t="str">
        <f t="shared" si="64"/>
        <v/>
      </c>
      <c r="CS56" s="128" t="str">
        <f t="shared" si="65"/>
        <v/>
      </c>
      <c r="CT56" s="128" t="str">
        <f t="shared" si="66"/>
        <v/>
      </c>
      <c r="CU56" s="128" t="str">
        <f t="shared" si="67"/>
        <v/>
      </c>
      <c r="CV56" s="128" t="str">
        <f t="shared" si="68"/>
        <v/>
      </c>
      <c r="CW56" s="128" t="str">
        <f t="shared" si="69"/>
        <v/>
      </c>
      <c r="CX56" s="128" t="str">
        <f t="shared" si="70"/>
        <v/>
      </c>
      <c r="CY56" s="128" t="str">
        <f t="shared" si="71"/>
        <v/>
      </c>
      <c r="CZ56" s="128" t="str">
        <f t="shared" si="72"/>
        <v/>
      </c>
    </row>
    <row r="57" spans="35:104">
      <c r="AI57" s="100"/>
      <c r="AJ57" t="str">
        <f t="shared" si="6"/>
        <v/>
      </c>
      <c r="AK57" t="str">
        <f t="shared" si="7"/>
        <v/>
      </c>
      <c r="AL57" s="128" t="str">
        <f t="shared" si="18"/>
        <v/>
      </c>
      <c r="AM57" s="128" t="str">
        <f t="shared" si="19"/>
        <v/>
      </c>
      <c r="AN57" s="128" t="str">
        <f t="shared" si="20"/>
        <v/>
      </c>
      <c r="AO57" s="128" t="str">
        <f t="shared" si="21"/>
        <v/>
      </c>
      <c r="AP57" s="128" t="str">
        <f t="shared" si="22"/>
        <v/>
      </c>
      <c r="AQ57" s="128" t="str">
        <f t="shared" si="23"/>
        <v/>
      </c>
      <c r="AR57" s="128" t="str">
        <f t="shared" si="24"/>
        <v/>
      </c>
      <c r="AS57" s="128" t="str">
        <f t="shared" si="25"/>
        <v/>
      </c>
      <c r="AT57" s="128" t="str">
        <f t="shared" si="26"/>
        <v/>
      </c>
      <c r="AU57" s="128" t="str">
        <f t="shared" si="27"/>
        <v/>
      </c>
      <c r="AV57" s="128" t="str">
        <f t="shared" si="28"/>
        <v/>
      </c>
      <c r="AW57" s="128" t="str">
        <f t="shared" si="29"/>
        <v/>
      </c>
      <c r="AX57" s="147" t="str">
        <f t="shared" si="29"/>
        <v/>
      </c>
      <c r="AY57" s="128" t="str">
        <f t="shared" si="30"/>
        <v/>
      </c>
      <c r="AZ57" s="128" t="str">
        <f t="shared" si="31"/>
        <v/>
      </c>
      <c r="BA57" s="128" t="str">
        <f t="shared" si="32"/>
        <v/>
      </c>
      <c r="BB57" s="128" t="str">
        <f t="shared" si="33"/>
        <v/>
      </c>
      <c r="BC57" s="128" t="str">
        <f t="shared" si="34"/>
        <v/>
      </c>
      <c r="BD57" s="128" t="str">
        <f t="shared" si="35"/>
        <v/>
      </c>
      <c r="BE57" s="128" t="str">
        <f t="shared" si="36"/>
        <v/>
      </c>
      <c r="BF57" s="128" t="str">
        <f t="shared" si="37"/>
        <v/>
      </c>
      <c r="BG57" s="128" t="str">
        <f t="shared" si="38"/>
        <v/>
      </c>
      <c r="BH57" s="128" t="str">
        <f t="shared" si="39"/>
        <v/>
      </c>
      <c r="BI57" s="128" t="str">
        <f t="shared" si="40"/>
        <v/>
      </c>
      <c r="BJ57" s="128" t="str">
        <f t="shared" si="41"/>
        <v/>
      </c>
      <c r="BK57" s="128" t="str">
        <f t="shared" si="42"/>
        <v/>
      </c>
      <c r="BM57" t="str">
        <f t="shared" si="10"/>
        <v/>
      </c>
      <c r="BN57" t="str">
        <f t="shared" si="11"/>
        <v/>
      </c>
      <c r="BO57" s="33" t="str">
        <f t="shared" si="43"/>
        <v/>
      </c>
      <c r="BP57" s="129" t="str">
        <f t="shared" si="44"/>
        <v/>
      </c>
      <c r="BQ57" s="33" t="str">
        <f t="shared" si="45"/>
        <v/>
      </c>
      <c r="BR57" s="129" t="str">
        <f t="shared" si="73"/>
        <v/>
      </c>
      <c r="BS57" s="33" t="str">
        <f t="shared" si="46"/>
        <v/>
      </c>
      <c r="BT57" s="129" t="str">
        <f t="shared" si="74"/>
        <v/>
      </c>
      <c r="BU57" s="130" t="str">
        <f t="shared" si="47"/>
        <v/>
      </c>
      <c r="BV57" s="131" t="str">
        <f t="shared" si="75"/>
        <v/>
      </c>
      <c r="BY57" s="94" t="str">
        <f t="shared" si="15"/>
        <v/>
      </c>
      <c r="BZ57" s="94" t="str">
        <f t="shared" si="15"/>
        <v/>
      </c>
      <c r="CA57" s="128" t="str">
        <f t="shared" si="48"/>
        <v/>
      </c>
      <c r="CB57" s="128" t="str">
        <f t="shared" si="49"/>
        <v/>
      </c>
      <c r="CC57" s="128" t="str">
        <f t="shared" si="50"/>
        <v/>
      </c>
      <c r="CD57" s="128" t="str">
        <f t="shared" si="51"/>
        <v/>
      </c>
      <c r="CE57" s="128" t="str">
        <f t="shared" si="52"/>
        <v/>
      </c>
      <c r="CF57" s="128" t="str">
        <f t="shared" si="53"/>
        <v/>
      </c>
      <c r="CG57" s="128" t="str">
        <f t="shared" si="54"/>
        <v/>
      </c>
      <c r="CH57" s="128" t="str">
        <f t="shared" si="55"/>
        <v/>
      </c>
      <c r="CI57" s="128" t="str">
        <f t="shared" si="56"/>
        <v/>
      </c>
      <c r="CJ57" s="128" t="str">
        <f t="shared" si="57"/>
        <v/>
      </c>
      <c r="CK57" s="128" t="str">
        <f t="shared" si="58"/>
        <v/>
      </c>
      <c r="CL57" s="128" t="str">
        <f t="shared" si="59"/>
        <v/>
      </c>
      <c r="CM57" s="150" t="str">
        <f t="shared" si="59"/>
        <v/>
      </c>
      <c r="CN57" s="128" t="str">
        <f t="shared" si="60"/>
        <v/>
      </c>
      <c r="CO57" s="128" t="str">
        <f t="shared" si="61"/>
        <v/>
      </c>
      <c r="CP57" s="128" t="str">
        <f t="shared" si="62"/>
        <v/>
      </c>
      <c r="CQ57" s="128" t="str">
        <f t="shared" si="63"/>
        <v/>
      </c>
      <c r="CR57" s="128" t="str">
        <f t="shared" si="64"/>
        <v/>
      </c>
      <c r="CS57" s="128" t="str">
        <f t="shared" si="65"/>
        <v/>
      </c>
      <c r="CT57" s="128" t="str">
        <f t="shared" si="66"/>
        <v/>
      </c>
      <c r="CU57" s="128" t="str">
        <f t="shared" si="67"/>
        <v/>
      </c>
      <c r="CV57" s="128" t="str">
        <f t="shared" si="68"/>
        <v/>
      </c>
      <c r="CW57" s="128" t="str">
        <f t="shared" si="69"/>
        <v/>
      </c>
      <c r="CX57" s="128" t="str">
        <f t="shared" si="70"/>
        <v/>
      </c>
      <c r="CY57" s="128" t="str">
        <f t="shared" si="71"/>
        <v/>
      </c>
      <c r="CZ57" s="128" t="str">
        <f t="shared" si="72"/>
        <v/>
      </c>
    </row>
    <row r="58" spans="35:104">
      <c r="AI58" s="100"/>
      <c r="AJ58" t="str">
        <f t="shared" si="6"/>
        <v/>
      </c>
      <c r="AK58" t="str">
        <f t="shared" si="7"/>
        <v/>
      </c>
      <c r="AL58" s="128" t="str">
        <f t="shared" si="18"/>
        <v/>
      </c>
      <c r="AM58" s="128" t="str">
        <f t="shared" si="19"/>
        <v/>
      </c>
      <c r="AN58" s="128" t="str">
        <f t="shared" si="20"/>
        <v/>
      </c>
      <c r="AO58" s="128" t="str">
        <f t="shared" si="21"/>
        <v/>
      </c>
      <c r="AP58" s="128" t="str">
        <f t="shared" si="22"/>
        <v/>
      </c>
      <c r="AQ58" s="128" t="str">
        <f t="shared" si="23"/>
        <v/>
      </c>
      <c r="AR58" s="128" t="str">
        <f t="shared" si="24"/>
        <v/>
      </c>
      <c r="AS58" s="128" t="str">
        <f t="shared" si="25"/>
        <v/>
      </c>
      <c r="AT58" s="128" t="str">
        <f t="shared" si="26"/>
        <v/>
      </c>
      <c r="AU58" s="128" t="str">
        <f t="shared" si="27"/>
        <v/>
      </c>
      <c r="AV58" s="128" t="str">
        <f t="shared" si="28"/>
        <v/>
      </c>
      <c r="AW58" s="128" t="str">
        <f t="shared" si="29"/>
        <v/>
      </c>
      <c r="AX58" s="147" t="str">
        <f t="shared" si="29"/>
        <v/>
      </c>
      <c r="AY58" s="128" t="str">
        <f t="shared" si="30"/>
        <v/>
      </c>
      <c r="AZ58" s="128" t="str">
        <f t="shared" si="31"/>
        <v/>
      </c>
      <c r="BA58" s="128" t="str">
        <f t="shared" si="32"/>
        <v/>
      </c>
      <c r="BB58" s="128" t="str">
        <f t="shared" si="33"/>
        <v/>
      </c>
      <c r="BC58" s="128" t="str">
        <f t="shared" si="34"/>
        <v/>
      </c>
      <c r="BD58" s="128" t="str">
        <f t="shared" si="35"/>
        <v/>
      </c>
      <c r="BE58" s="128" t="str">
        <f t="shared" si="36"/>
        <v/>
      </c>
      <c r="BF58" s="128" t="str">
        <f t="shared" si="37"/>
        <v/>
      </c>
      <c r="BG58" s="128" t="str">
        <f t="shared" si="38"/>
        <v/>
      </c>
      <c r="BH58" s="128" t="str">
        <f t="shared" si="39"/>
        <v/>
      </c>
      <c r="BI58" s="128" t="str">
        <f t="shared" si="40"/>
        <v/>
      </c>
      <c r="BJ58" s="128" t="str">
        <f t="shared" si="41"/>
        <v/>
      </c>
      <c r="BK58" s="128" t="str">
        <f t="shared" si="42"/>
        <v/>
      </c>
      <c r="BM58" t="str">
        <f t="shared" si="10"/>
        <v/>
      </c>
      <c r="BN58" t="str">
        <f t="shared" si="11"/>
        <v/>
      </c>
      <c r="BO58" s="33" t="str">
        <f t="shared" si="43"/>
        <v/>
      </c>
      <c r="BP58" s="129" t="str">
        <f t="shared" si="44"/>
        <v/>
      </c>
      <c r="BQ58" s="33" t="str">
        <f t="shared" si="45"/>
        <v/>
      </c>
      <c r="BR58" s="129" t="str">
        <f t="shared" si="73"/>
        <v/>
      </c>
      <c r="BS58" s="33" t="str">
        <f t="shared" si="46"/>
        <v/>
      </c>
      <c r="BT58" s="129" t="str">
        <f t="shared" si="74"/>
        <v/>
      </c>
      <c r="BU58" s="130" t="str">
        <f t="shared" si="47"/>
        <v/>
      </c>
      <c r="BV58" s="131" t="str">
        <f t="shared" si="75"/>
        <v/>
      </c>
      <c r="BY58" s="94" t="str">
        <f t="shared" si="15"/>
        <v/>
      </c>
      <c r="BZ58" s="94" t="str">
        <f t="shared" si="15"/>
        <v/>
      </c>
      <c r="CA58" s="128" t="str">
        <f t="shared" si="48"/>
        <v/>
      </c>
      <c r="CB58" s="128" t="str">
        <f t="shared" si="49"/>
        <v/>
      </c>
      <c r="CC58" s="128" t="str">
        <f t="shared" si="50"/>
        <v/>
      </c>
      <c r="CD58" s="128" t="str">
        <f t="shared" si="51"/>
        <v/>
      </c>
      <c r="CE58" s="128" t="str">
        <f t="shared" si="52"/>
        <v/>
      </c>
      <c r="CF58" s="128" t="str">
        <f t="shared" si="53"/>
        <v/>
      </c>
      <c r="CG58" s="128" t="str">
        <f t="shared" si="54"/>
        <v/>
      </c>
      <c r="CH58" s="128" t="str">
        <f t="shared" si="55"/>
        <v/>
      </c>
      <c r="CI58" s="128" t="str">
        <f t="shared" si="56"/>
        <v/>
      </c>
      <c r="CJ58" s="128" t="str">
        <f t="shared" si="57"/>
        <v/>
      </c>
      <c r="CK58" s="128" t="str">
        <f t="shared" si="58"/>
        <v/>
      </c>
      <c r="CL58" s="128" t="str">
        <f t="shared" si="59"/>
        <v/>
      </c>
      <c r="CM58" s="150" t="str">
        <f t="shared" si="59"/>
        <v/>
      </c>
      <c r="CN58" s="128" t="str">
        <f t="shared" si="60"/>
        <v/>
      </c>
      <c r="CO58" s="128" t="str">
        <f t="shared" si="61"/>
        <v/>
      </c>
      <c r="CP58" s="128" t="str">
        <f t="shared" si="62"/>
        <v/>
      </c>
      <c r="CQ58" s="128" t="str">
        <f t="shared" si="63"/>
        <v/>
      </c>
      <c r="CR58" s="128" t="str">
        <f t="shared" si="64"/>
        <v/>
      </c>
      <c r="CS58" s="128" t="str">
        <f t="shared" si="65"/>
        <v/>
      </c>
      <c r="CT58" s="128" t="str">
        <f t="shared" si="66"/>
        <v/>
      </c>
      <c r="CU58" s="128" t="str">
        <f t="shared" si="67"/>
        <v/>
      </c>
      <c r="CV58" s="128" t="str">
        <f t="shared" si="68"/>
        <v/>
      </c>
      <c r="CW58" s="128" t="str">
        <f t="shared" si="69"/>
        <v/>
      </c>
      <c r="CX58" s="128" t="str">
        <f t="shared" si="70"/>
        <v/>
      </c>
      <c r="CY58" s="128" t="str">
        <f t="shared" si="71"/>
        <v/>
      </c>
      <c r="CZ58" s="128" t="str">
        <f t="shared" si="72"/>
        <v/>
      </c>
    </row>
    <row r="59" spans="35:104">
      <c r="AI59" s="100"/>
      <c r="AJ59" t="str">
        <f t="shared" si="6"/>
        <v/>
      </c>
      <c r="AK59" t="str">
        <f t="shared" si="7"/>
        <v/>
      </c>
      <c r="AL59" s="128" t="str">
        <f t="shared" si="18"/>
        <v/>
      </c>
      <c r="AM59" s="128" t="str">
        <f t="shared" si="19"/>
        <v/>
      </c>
      <c r="AN59" s="128" t="str">
        <f t="shared" si="20"/>
        <v/>
      </c>
      <c r="AO59" s="128" t="str">
        <f t="shared" si="21"/>
        <v/>
      </c>
      <c r="AP59" s="128" t="str">
        <f t="shared" si="22"/>
        <v/>
      </c>
      <c r="AQ59" s="128" t="str">
        <f t="shared" si="23"/>
        <v/>
      </c>
      <c r="AR59" s="128" t="str">
        <f t="shared" si="24"/>
        <v/>
      </c>
      <c r="AS59" s="128" t="str">
        <f t="shared" si="25"/>
        <v/>
      </c>
      <c r="AT59" s="128" t="str">
        <f t="shared" si="26"/>
        <v/>
      </c>
      <c r="AU59" s="128" t="str">
        <f t="shared" si="27"/>
        <v/>
      </c>
      <c r="AV59" s="128" t="str">
        <f t="shared" si="28"/>
        <v/>
      </c>
      <c r="AW59" s="128" t="str">
        <f t="shared" si="29"/>
        <v/>
      </c>
      <c r="AX59" s="147" t="str">
        <f t="shared" si="29"/>
        <v/>
      </c>
      <c r="AY59" s="128" t="str">
        <f t="shared" si="30"/>
        <v/>
      </c>
      <c r="AZ59" s="128" t="str">
        <f t="shared" si="31"/>
        <v/>
      </c>
      <c r="BA59" s="128" t="str">
        <f t="shared" si="32"/>
        <v/>
      </c>
      <c r="BB59" s="128" t="str">
        <f t="shared" si="33"/>
        <v/>
      </c>
      <c r="BC59" s="128" t="str">
        <f t="shared" si="34"/>
        <v/>
      </c>
      <c r="BD59" s="128" t="str">
        <f t="shared" si="35"/>
        <v/>
      </c>
      <c r="BE59" s="128" t="str">
        <f t="shared" si="36"/>
        <v/>
      </c>
      <c r="BF59" s="128" t="str">
        <f t="shared" si="37"/>
        <v/>
      </c>
      <c r="BG59" s="128" t="str">
        <f t="shared" si="38"/>
        <v/>
      </c>
      <c r="BH59" s="128" t="str">
        <f t="shared" si="39"/>
        <v/>
      </c>
      <c r="BI59" s="128" t="str">
        <f t="shared" si="40"/>
        <v/>
      </c>
      <c r="BJ59" s="128" t="str">
        <f t="shared" si="41"/>
        <v/>
      </c>
      <c r="BK59" s="128" t="str">
        <f t="shared" si="42"/>
        <v/>
      </c>
      <c r="BM59" t="str">
        <f t="shared" si="10"/>
        <v/>
      </c>
      <c r="BN59" t="str">
        <f t="shared" si="11"/>
        <v/>
      </c>
      <c r="BO59" s="33" t="str">
        <f t="shared" si="43"/>
        <v/>
      </c>
      <c r="BP59" s="129" t="str">
        <f t="shared" si="44"/>
        <v/>
      </c>
      <c r="BQ59" s="33" t="str">
        <f t="shared" si="45"/>
        <v/>
      </c>
      <c r="BR59" s="129" t="str">
        <f t="shared" si="73"/>
        <v/>
      </c>
      <c r="BS59" s="33" t="str">
        <f t="shared" si="46"/>
        <v/>
      </c>
      <c r="BT59" s="129" t="str">
        <f t="shared" si="74"/>
        <v/>
      </c>
      <c r="BU59" s="130" t="str">
        <f t="shared" si="47"/>
        <v/>
      </c>
      <c r="BV59" s="131" t="str">
        <f t="shared" si="75"/>
        <v/>
      </c>
      <c r="BY59" s="94" t="str">
        <f t="shared" si="15"/>
        <v/>
      </c>
      <c r="BZ59" s="94" t="str">
        <f t="shared" si="15"/>
        <v/>
      </c>
      <c r="CA59" s="128" t="str">
        <f t="shared" si="48"/>
        <v/>
      </c>
      <c r="CB59" s="128" t="str">
        <f t="shared" si="49"/>
        <v/>
      </c>
      <c r="CC59" s="128" t="str">
        <f t="shared" si="50"/>
        <v/>
      </c>
      <c r="CD59" s="128" t="str">
        <f t="shared" si="51"/>
        <v/>
      </c>
      <c r="CE59" s="128" t="str">
        <f t="shared" si="52"/>
        <v/>
      </c>
      <c r="CF59" s="128" t="str">
        <f t="shared" si="53"/>
        <v/>
      </c>
      <c r="CG59" s="128" t="str">
        <f t="shared" si="54"/>
        <v/>
      </c>
      <c r="CH59" s="128" t="str">
        <f t="shared" si="55"/>
        <v/>
      </c>
      <c r="CI59" s="128" t="str">
        <f t="shared" si="56"/>
        <v/>
      </c>
      <c r="CJ59" s="128" t="str">
        <f t="shared" si="57"/>
        <v/>
      </c>
      <c r="CK59" s="128" t="str">
        <f t="shared" si="58"/>
        <v/>
      </c>
      <c r="CL59" s="128" t="str">
        <f t="shared" si="59"/>
        <v/>
      </c>
      <c r="CM59" s="150" t="str">
        <f t="shared" si="59"/>
        <v/>
      </c>
      <c r="CN59" s="128" t="str">
        <f t="shared" si="60"/>
        <v/>
      </c>
      <c r="CO59" s="128" t="str">
        <f t="shared" si="61"/>
        <v/>
      </c>
      <c r="CP59" s="128" t="str">
        <f t="shared" si="62"/>
        <v/>
      </c>
      <c r="CQ59" s="128" t="str">
        <f t="shared" si="63"/>
        <v/>
      </c>
      <c r="CR59" s="128" t="str">
        <f t="shared" si="64"/>
        <v/>
      </c>
      <c r="CS59" s="128" t="str">
        <f t="shared" si="65"/>
        <v/>
      </c>
      <c r="CT59" s="128" t="str">
        <f t="shared" si="66"/>
        <v/>
      </c>
      <c r="CU59" s="128" t="str">
        <f t="shared" si="67"/>
        <v/>
      </c>
      <c r="CV59" s="128" t="str">
        <f t="shared" si="68"/>
        <v/>
      </c>
      <c r="CW59" s="128" t="str">
        <f t="shared" si="69"/>
        <v/>
      </c>
      <c r="CX59" s="128" t="str">
        <f t="shared" si="70"/>
        <v/>
      </c>
      <c r="CY59" s="128" t="str">
        <f t="shared" si="71"/>
        <v/>
      </c>
      <c r="CZ59" s="128" t="str">
        <f t="shared" si="72"/>
        <v/>
      </c>
    </row>
    <row r="60" spans="35:104">
      <c r="AI60" s="100"/>
      <c r="AJ60" t="str">
        <f t="shared" si="6"/>
        <v/>
      </c>
      <c r="AK60" t="str">
        <f t="shared" si="7"/>
        <v/>
      </c>
      <c r="AL60" s="128" t="str">
        <f t="shared" si="18"/>
        <v/>
      </c>
      <c r="AM60" s="128" t="str">
        <f t="shared" si="19"/>
        <v/>
      </c>
      <c r="AN60" s="128" t="str">
        <f t="shared" si="20"/>
        <v/>
      </c>
      <c r="AO60" s="128" t="str">
        <f t="shared" si="21"/>
        <v/>
      </c>
      <c r="AP60" s="128" t="str">
        <f t="shared" si="22"/>
        <v/>
      </c>
      <c r="AQ60" s="128" t="str">
        <f t="shared" si="23"/>
        <v/>
      </c>
      <c r="AR60" s="128" t="str">
        <f t="shared" si="24"/>
        <v/>
      </c>
      <c r="AS60" s="128" t="str">
        <f t="shared" si="25"/>
        <v/>
      </c>
      <c r="AT60" s="128" t="str">
        <f t="shared" si="26"/>
        <v/>
      </c>
      <c r="AU60" s="128" t="str">
        <f t="shared" si="27"/>
        <v/>
      </c>
      <c r="AV60" s="128" t="str">
        <f t="shared" si="28"/>
        <v/>
      </c>
      <c r="AW60" s="128" t="str">
        <f t="shared" si="29"/>
        <v/>
      </c>
      <c r="AX60" s="147" t="str">
        <f t="shared" si="29"/>
        <v/>
      </c>
      <c r="AY60" s="128" t="str">
        <f t="shared" si="30"/>
        <v/>
      </c>
      <c r="AZ60" s="128" t="str">
        <f t="shared" si="31"/>
        <v/>
      </c>
      <c r="BA60" s="128" t="str">
        <f t="shared" si="32"/>
        <v/>
      </c>
      <c r="BB60" s="128" t="str">
        <f t="shared" si="33"/>
        <v/>
      </c>
      <c r="BC60" s="128" t="str">
        <f t="shared" si="34"/>
        <v/>
      </c>
      <c r="BD60" s="128" t="str">
        <f t="shared" si="35"/>
        <v/>
      </c>
      <c r="BE60" s="128" t="str">
        <f t="shared" si="36"/>
        <v/>
      </c>
      <c r="BF60" s="128" t="str">
        <f t="shared" si="37"/>
        <v/>
      </c>
      <c r="BG60" s="128" t="str">
        <f t="shared" si="38"/>
        <v/>
      </c>
      <c r="BH60" s="128" t="str">
        <f t="shared" si="39"/>
        <v/>
      </c>
      <c r="BI60" s="128" t="str">
        <f t="shared" si="40"/>
        <v/>
      </c>
      <c r="BJ60" s="128" t="str">
        <f t="shared" si="41"/>
        <v/>
      </c>
      <c r="BK60" s="128" t="str">
        <f t="shared" si="42"/>
        <v/>
      </c>
      <c r="BM60" t="str">
        <f t="shared" si="10"/>
        <v/>
      </c>
      <c r="BN60" t="str">
        <f t="shared" si="11"/>
        <v/>
      </c>
      <c r="BO60" s="33" t="str">
        <f t="shared" si="43"/>
        <v/>
      </c>
      <c r="BP60" s="129" t="str">
        <f t="shared" si="44"/>
        <v/>
      </c>
      <c r="BQ60" s="33" t="str">
        <f t="shared" si="45"/>
        <v/>
      </c>
      <c r="BR60" s="129" t="str">
        <f t="shared" si="73"/>
        <v/>
      </c>
      <c r="BS60" s="33" t="str">
        <f t="shared" si="46"/>
        <v/>
      </c>
      <c r="BT60" s="129" t="str">
        <f t="shared" si="74"/>
        <v/>
      </c>
      <c r="BU60" s="130" t="str">
        <f t="shared" si="47"/>
        <v/>
      </c>
      <c r="BV60" s="131" t="str">
        <f t="shared" si="75"/>
        <v/>
      </c>
      <c r="BY60" s="94" t="str">
        <f t="shared" si="15"/>
        <v/>
      </c>
      <c r="BZ60" s="94" t="str">
        <f t="shared" si="15"/>
        <v/>
      </c>
      <c r="CA60" s="128" t="str">
        <f t="shared" si="48"/>
        <v/>
      </c>
      <c r="CB60" s="128" t="str">
        <f t="shared" si="49"/>
        <v/>
      </c>
      <c r="CC60" s="128" t="str">
        <f t="shared" si="50"/>
        <v/>
      </c>
      <c r="CD60" s="128" t="str">
        <f t="shared" si="51"/>
        <v/>
      </c>
      <c r="CE60" s="128" t="str">
        <f t="shared" si="52"/>
        <v/>
      </c>
      <c r="CF60" s="128" t="str">
        <f t="shared" si="53"/>
        <v/>
      </c>
      <c r="CG60" s="128" t="str">
        <f t="shared" si="54"/>
        <v/>
      </c>
      <c r="CH60" s="128" t="str">
        <f t="shared" si="55"/>
        <v/>
      </c>
      <c r="CI60" s="128" t="str">
        <f t="shared" si="56"/>
        <v/>
      </c>
      <c r="CJ60" s="128" t="str">
        <f t="shared" si="57"/>
        <v/>
      </c>
      <c r="CK60" s="128" t="str">
        <f t="shared" si="58"/>
        <v/>
      </c>
      <c r="CL60" s="128" t="str">
        <f t="shared" si="59"/>
        <v/>
      </c>
      <c r="CM60" s="150" t="str">
        <f t="shared" si="59"/>
        <v/>
      </c>
      <c r="CN60" s="128" t="str">
        <f t="shared" si="60"/>
        <v/>
      </c>
      <c r="CO60" s="128" t="str">
        <f t="shared" si="61"/>
        <v/>
      </c>
      <c r="CP60" s="128" t="str">
        <f t="shared" si="62"/>
        <v/>
      </c>
      <c r="CQ60" s="128" t="str">
        <f t="shared" si="63"/>
        <v/>
      </c>
      <c r="CR60" s="128" t="str">
        <f t="shared" si="64"/>
        <v/>
      </c>
      <c r="CS60" s="128" t="str">
        <f t="shared" si="65"/>
        <v/>
      </c>
      <c r="CT60" s="128" t="str">
        <f t="shared" si="66"/>
        <v/>
      </c>
      <c r="CU60" s="128" t="str">
        <f t="shared" si="67"/>
        <v/>
      </c>
      <c r="CV60" s="128" t="str">
        <f t="shared" si="68"/>
        <v/>
      </c>
      <c r="CW60" s="128" t="str">
        <f t="shared" si="69"/>
        <v/>
      </c>
      <c r="CX60" s="128" t="str">
        <f t="shared" si="70"/>
        <v/>
      </c>
      <c r="CY60" s="128" t="str">
        <f t="shared" si="71"/>
        <v/>
      </c>
      <c r="CZ60" s="128" t="str">
        <f t="shared" si="72"/>
        <v/>
      </c>
    </row>
    <row r="61" spans="35:104">
      <c r="AI61" s="100"/>
      <c r="AJ61" t="str">
        <f t="shared" si="6"/>
        <v/>
      </c>
      <c r="AK61" t="str">
        <f t="shared" si="7"/>
        <v/>
      </c>
      <c r="AL61" s="128" t="str">
        <f t="shared" si="18"/>
        <v/>
      </c>
      <c r="AM61" s="128" t="str">
        <f t="shared" si="19"/>
        <v/>
      </c>
      <c r="AN61" s="128" t="str">
        <f t="shared" si="20"/>
        <v/>
      </c>
      <c r="AO61" s="128" t="str">
        <f t="shared" si="21"/>
        <v/>
      </c>
      <c r="AP61" s="128" t="str">
        <f t="shared" si="22"/>
        <v/>
      </c>
      <c r="AQ61" s="128" t="str">
        <f t="shared" si="23"/>
        <v/>
      </c>
      <c r="AR61" s="128" t="str">
        <f t="shared" si="24"/>
        <v/>
      </c>
      <c r="AS61" s="128" t="str">
        <f t="shared" si="25"/>
        <v/>
      </c>
      <c r="AT61" s="128" t="str">
        <f t="shared" si="26"/>
        <v/>
      </c>
      <c r="AU61" s="128" t="str">
        <f t="shared" si="27"/>
        <v/>
      </c>
      <c r="AV61" s="128" t="str">
        <f t="shared" si="28"/>
        <v/>
      </c>
      <c r="AW61" s="128" t="str">
        <f t="shared" si="29"/>
        <v/>
      </c>
      <c r="AX61" s="147" t="str">
        <f t="shared" si="29"/>
        <v/>
      </c>
      <c r="AY61" s="128" t="str">
        <f t="shared" si="30"/>
        <v/>
      </c>
      <c r="AZ61" s="128" t="str">
        <f t="shared" si="31"/>
        <v/>
      </c>
      <c r="BA61" s="128" t="str">
        <f t="shared" si="32"/>
        <v/>
      </c>
      <c r="BB61" s="128" t="str">
        <f t="shared" si="33"/>
        <v/>
      </c>
      <c r="BC61" s="128" t="str">
        <f t="shared" si="34"/>
        <v/>
      </c>
      <c r="BD61" s="128" t="str">
        <f t="shared" si="35"/>
        <v/>
      </c>
      <c r="BE61" s="128" t="str">
        <f t="shared" si="36"/>
        <v/>
      </c>
      <c r="BF61" s="128" t="str">
        <f t="shared" si="37"/>
        <v/>
      </c>
      <c r="BG61" s="128" t="str">
        <f t="shared" si="38"/>
        <v/>
      </c>
      <c r="BH61" s="128" t="str">
        <f t="shared" si="39"/>
        <v/>
      </c>
      <c r="BI61" s="128" t="str">
        <f t="shared" si="40"/>
        <v/>
      </c>
      <c r="BJ61" s="128" t="str">
        <f t="shared" si="41"/>
        <v/>
      </c>
      <c r="BK61" s="128" t="str">
        <f t="shared" si="42"/>
        <v/>
      </c>
      <c r="BM61" t="str">
        <f t="shared" si="10"/>
        <v/>
      </c>
      <c r="BN61" t="str">
        <f t="shared" si="11"/>
        <v/>
      </c>
      <c r="BO61" s="33" t="str">
        <f t="shared" si="43"/>
        <v/>
      </c>
      <c r="BP61" s="129" t="str">
        <f t="shared" si="44"/>
        <v/>
      </c>
      <c r="BQ61" s="33" t="str">
        <f t="shared" si="45"/>
        <v/>
      </c>
      <c r="BR61" s="129" t="str">
        <f t="shared" si="73"/>
        <v/>
      </c>
      <c r="BS61" s="33" t="str">
        <f t="shared" si="46"/>
        <v/>
      </c>
      <c r="BT61" s="129" t="str">
        <f t="shared" si="74"/>
        <v/>
      </c>
      <c r="BU61" s="130" t="str">
        <f t="shared" si="47"/>
        <v/>
      </c>
      <c r="BV61" s="131" t="str">
        <f t="shared" si="75"/>
        <v/>
      </c>
      <c r="BY61" s="94" t="str">
        <f t="shared" si="15"/>
        <v/>
      </c>
      <c r="BZ61" s="94" t="str">
        <f t="shared" si="15"/>
        <v/>
      </c>
      <c r="CA61" s="128" t="str">
        <f t="shared" si="48"/>
        <v/>
      </c>
      <c r="CB61" s="128" t="str">
        <f t="shared" si="49"/>
        <v/>
      </c>
      <c r="CC61" s="128" t="str">
        <f t="shared" si="50"/>
        <v/>
      </c>
      <c r="CD61" s="128" t="str">
        <f t="shared" si="51"/>
        <v/>
      </c>
      <c r="CE61" s="128" t="str">
        <f t="shared" si="52"/>
        <v/>
      </c>
      <c r="CF61" s="128" t="str">
        <f t="shared" si="53"/>
        <v/>
      </c>
      <c r="CG61" s="128" t="str">
        <f t="shared" si="54"/>
        <v/>
      </c>
      <c r="CH61" s="128" t="str">
        <f t="shared" si="55"/>
        <v/>
      </c>
      <c r="CI61" s="128" t="str">
        <f t="shared" si="56"/>
        <v/>
      </c>
      <c r="CJ61" s="128" t="str">
        <f t="shared" si="57"/>
        <v/>
      </c>
      <c r="CK61" s="128" t="str">
        <f t="shared" si="58"/>
        <v/>
      </c>
      <c r="CL61" s="128" t="str">
        <f t="shared" si="59"/>
        <v/>
      </c>
      <c r="CM61" s="150" t="str">
        <f t="shared" si="59"/>
        <v/>
      </c>
      <c r="CN61" s="128" t="str">
        <f t="shared" si="60"/>
        <v/>
      </c>
      <c r="CO61" s="128" t="str">
        <f t="shared" si="61"/>
        <v/>
      </c>
      <c r="CP61" s="128" t="str">
        <f t="shared" si="62"/>
        <v/>
      </c>
      <c r="CQ61" s="128" t="str">
        <f t="shared" si="63"/>
        <v/>
      </c>
      <c r="CR61" s="128" t="str">
        <f t="shared" si="64"/>
        <v/>
      </c>
      <c r="CS61" s="128" t="str">
        <f t="shared" si="65"/>
        <v/>
      </c>
      <c r="CT61" s="128" t="str">
        <f t="shared" si="66"/>
        <v/>
      </c>
      <c r="CU61" s="128" t="str">
        <f t="shared" si="67"/>
        <v/>
      </c>
      <c r="CV61" s="128" t="str">
        <f t="shared" si="68"/>
        <v/>
      </c>
      <c r="CW61" s="128" t="str">
        <f t="shared" si="69"/>
        <v/>
      </c>
      <c r="CX61" s="128" t="str">
        <f t="shared" si="70"/>
        <v/>
      </c>
      <c r="CY61" s="128" t="str">
        <f t="shared" si="71"/>
        <v/>
      </c>
      <c r="CZ61" s="128" t="str">
        <f t="shared" si="72"/>
        <v/>
      </c>
    </row>
    <row r="62" spans="35:104">
      <c r="AI62" s="100"/>
      <c r="AJ62" t="str">
        <f t="shared" si="6"/>
        <v/>
      </c>
      <c r="AK62" t="str">
        <f t="shared" si="7"/>
        <v/>
      </c>
      <c r="AL62" s="128" t="str">
        <f t="shared" si="18"/>
        <v/>
      </c>
      <c r="AM62" s="128" t="str">
        <f t="shared" si="19"/>
        <v/>
      </c>
      <c r="AN62" s="128" t="str">
        <f t="shared" si="20"/>
        <v/>
      </c>
      <c r="AO62" s="128" t="str">
        <f t="shared" si="21"/>
        <v/>
      </c>
      <c r="AP62" s="128" t="str">
        <f t="shared" si="22"/>
        <v/>
      </c>
      <c r="AQ62" s="128" t="str">
        <f t="shared" si="23"/>
        <v/>
      </c>
      <c r="AR62" s="128" t="str">
        <f t="shared" si="24"/>
        <v/>
      </c>
      <c r="AS62" s="128" t="str">
        <f t="shared" si="25"/>
        <v/>
      </c>
      <c r="AT62" s="128" t="str">
        <f t="shared" si="26"/>
        <v/>
      </c>
      <c r="AU62" s="128" t="str">
        <f t="shared" si="27"/>
        <v/>
      </c>
      <c r="AV62" s="128" t="str">
        <f t="shared" si="28"/>
        <v/>
      </c>
      <c r="AW62" s="128" t="str">
        <f t="shared" si="29"/>
        <v/>
      </c>
      <c r="AX62" s="147" t="str">
        <f t="shared" si="29"/>
        <v/>
      </c>
      <c r="AY62" s="128" t="str">
        <f t="shared" si="30"/>
        <v/>
      </c>
      <c r="AZ62" s="128" t="str">
        <f t="shared" si="31"/>
        <v/>
      </c>
      <c r="BA62" s="128" t="str">
        <f t="shared" si="32"/>
        <v/>
      </c>
      <c r="BB62" s="128" t="str">
        <f t="shared" si="33"/>
        <v/>
      </c>
      <c r="BC62" s="128" t="str">
        <f t="shared" si="34"/>
        <v/>
      </c>
      <c r="BD62" s="128" t="str">
        <f t="shared" si="35"/>
        <v/>
      </c>
      <c r="BE62" s="128" t="str">
        <f t="shared" si="36"/>
        <v/>
      </c>
      <c r="BF62" s="128" t="str">
        <f t="shared" si="37"/>
        <v/>
      </c>
      <c r="BG62" s="128" t="str">
        <f t="shared" si="38"/>
        <v/>
      </c>
      <c r="BH62" s="128" t="str">
        <f t="shared" si="39"/>
        <v/>
      </c>
      <c r="BI62" s="128" t="str">
        <f t="shared" si="40"/>
        <v/>
      </c>
      <c r="BJ62" s="128" t="str">
        <f t="shared" si="41"/>
        <v/>
      </c>
      <c r="BK62" s="128" t="str">
        <f t="shared" si="42"/>
        <v/>
      </c>
      <c r="BM62" t="str">
        <f t="shared" si="10"/>
        <v/>
      </c>
      <c r="BN62" t="str">
        <f t="shared" si="11"/>
        <v/>
      </c>
      <c r="BO62" s="33" t="str">
        <f t="shared" si="43"/>
        <v/>
      </c>
      <c r="BP62" s="129" t="str">
        <f t="shared" si="44"/>
        <v/>
      </c>
      <c r="BQ62" s="33" t="str">
        <f t="shared" si="45"/>
        <v/>
      </c>
      <c r="BR62" s="129" t="str">
        <f t="shared" si="73"/>
        <v/>
      </c>
      <c r="BS62" s="33" t="str">
        <f t="shared" si="46"/>
        <v/>
      </c>
      <c r="BT62" s="129" t="str">
        <f t="shared" si="74"/>
        <v/>
      </c>
      <c r="BU62" s="130" t="str">
        <f t="shared" si="47"/>
        <v/>
      </c>
      <c r="BV62" s="131" t="str">
        <f t="shared" si="75"/>
        <v/>
      </c>
      <c r="BY62" s="94" t="str">
        <f t="shared" si="15"/>
        <v/>
      </c>
      <c r="BZ62" s="94" t="str">
        <f t="shared" si="15"/>
        <v/>
      </c>
      <c r="CA62" s="128" t="str">
        <f t="shared" si="48"/>
        <v/>
      </c>
      <c r="CB62" s="128" t="str">
        <f t="shared" si="49"/>
        <v/>
      </c>
      <c r="CC62" s="128" t="str">
        <f t="shared" si="50"/>
        <v/>
      </c>
      <c r="CD62" s="128" t="str">
        <f t="shared" si="51"/>
        <v/>
      </c>
      <c r="CE62" s="128" t="str">
        <f t="shared" si="52"/>
        <v/>
      </c>
      <c r="CF62" s="128" t="str">
        <f t="shared" si="53"/>
        <v/>
      </c>
      <c r="CG62" s="128" t="str">
        <f t="shared" si="54"/>
        <v/>
      </c>
      <c r="CH62" s="128" t="str">
        <f t="shared" si="55"/>
        <v/>
      </c>
      <c r="CI62" s="128" t="str">
        <f t="shared" si="56"/>
        <v/>
      </c>
      <c r="CJ62" s="128" t="str">
        <f t="shared" si="57"/>
        <v/>
      </c>
      <c r="CK62" s="128" t="str">
        <f t="shared" si="58"/>
        <v/>
      </c>
      <c r="CL62" s="128" t="str">
        <f t="shared" si="59"/>
        <v/>
      </c>
      <c r="CM62" s="150" t="str">
        <f t="shared" si="59"/>
        <v/>
      </c>
      <c r="CN62" s="128" t="str">
        <f t="shared" si="60"/>
        <v/>
      </c>
      <c r="CO62" s="128" t="str">
        <f t="shared" si="61"/>
        <v/>
      </c>
      <c r="CP62" s="128" t="str">
        <f t="shared" si="62"/>
        <v/>
      </c>
      <c r="CQ62" s="128" t="str">
        <f t="shared" si="63"/>
        <v/>
      </c>
      <c r="CR62" s="128" t="str">
        <f t="shared" si="64"/>
        <v/>
      </c>
      <c r="CS62" s="128" t="str">
        <f t="shared" si="65"/>
        <v/>
      </c>
      <c r="CT62" s="128" t="str">
        <f t="shared" si="66"/>
        <v/>
      </c>
      <c r="CU62" s="128" t="str">
        <f t="shared" si="67"/>
        <v/>
      </c>
      <c r="CV62" s="128" t="str">
        <f t="shared" si="68"/>
        <v/>
      </c>
      <c r="CW62" s="128" t="str">
        <f t="shared" si="69"/>
        <v/>
      </c>
      <c r="CX62" s="128" t="str">
        <f t="shared" si="70"/>
        <v/>
      </c>
      <c r="CY62" s="128" t="str">
        <f t="shared" si="71"/>
        <v/>
      </c>
      <c r="CZ62" s="128" t="str">
        <f t="shared" si="72"/>
        <v/>
      </c>
    </row>
    <row r="63" spans="35:104">
      <c r="AI63" s="100"/>
      <c r="AJ63" t="str">
        <f t="shared" si="6"/>
        <v/>
      </c>
      <c r="AK63" t="str">
        <f t="shared" si="7"/>
        <v/>
      </c>
      <c r="AL63" s="128" t="str">
        <f t="shared" si="18"/>
        <v/>
      </c>
      <c r="AM63" s="128" t="str">
        <f t="shared" si="19"/>
        <v/>
      </c>
      <c r="AN63" s="128" t="str">
        <f t="shared" si="20"/>
        <v/>
      </c>
      <c r="AO63" s="128" t="str">
        <f t="shared" si="21"/>
        <v/>
      </c>
      <c r="AP63" s="128" t="str">
        <f t="shared" si="22"/>
        <v/>
      </c>
      <c r="AQ63" s="128" t="str">
        <f t="shared" si="23"/>
        <v/>
      </c>
      <c r="AR63" s="128" t="str">
        <f t="shared" si="24"/>
        <v/>
      </c>
      <c r="AS63" s="128" t="str">
        <f t="shared" si="25"/>
        <v/>
      </c>
      <c r="AT63" s="128" t="str">
        <f t="shared" si="26"/>
        <v/>
      </c>
      <c r="AU63" s="128" t="str">
        <f t="shared" si="27"/>
        <v/>
      </c>
      <c r="AV63" s="128" t="str">
        <f t="shared" si="28"/>
        <v/>
      </c>
      <c r="AW63" s="128" t="str">
        <f t="shared" si="29"/>
        <v/>
      </c>
      <c r="AX63" s="147" t="str">
        <f t="shared" si="29"/>
        <v/>
      </c>
      <c r="AY63" s="128" t="str">
        <f t="shared" si="30"/>
        <v/>
      </c>
      <c r="AZ63" s="128" t="str">
        <f t="shared" si="31"/>
        <v/>
      </c>
      <c r="BA63" s="128" t="str">
        <f t="shared" si="32"/>
        <v/>
      </c>
      <c r="BB63" s="128" t="str">
        <f t="shared" si="33"/>
        <v/>
      </c>
      <c r="BC63" s="128" t="str">
        <f t="shared" si="34"/>
        <v/>
      </c>
      <c r="BD63" s="128" t="str">
        <f t="shared" si="35"/>
        <v/>
      </c>
      <c r="BE63" s="128" t="str">
        <f t="shared" si="36"/>
        <v/>
      </c>
      <c r="BF63" s="128" t="str">
        <f t="shared" si="37"/>
        <v/>
      </c>
      <c r="BG63" s="128" t="str">
        <f t="shared" si="38"/>
        <v/>
      </c>
      <c r="BH63" s="128" t="str">
        <f t="shared" si="39"/>
        <v/>
      </c>
      <c r="BI63" s="128" t="str">
        <f t="shared" si="40"/>
        <v/>
      </c>
      <c r="BJ63" s="128" t="str">
        <f t="shared" si="41"/>
        <v/>
      </c>
      <c r="BK63" s="128" t="str">
        <f t="shared" si="42"/>
        <v/>
      </c>
      <c r="BM63" t="str">
        <f t="shared" si="10"/>
        <v/>
      </c>
      <c r="BN63" t="str">
        <f t="shared" si="11"/>
        <v/>
      </c>
      <c r="BO63" s="33" t="str">
        <f t="shared" si="43"/>
        <v/>
      </c>
      <c r="BP63" s="129" t="str">
        <f t="shared" si="44"/>
        <v/>
      </c>
      <c r="BQ63" s="33" t="str">
        <f t="shared" si="45"/>
        <v/>
      </c>
      <c r="BR63" s="129" t="str">
        <f t="shared" si="73"/>
        <v/>
      </c>
      <c r="BS63" s="33" t="str">
        <f t="shared" si="46"/>
        <v/>
      </c>
      <c r="BT63" s="129" t="str">
        <f t="shared" si="74"/>
        <v/>
      </c>
      <c r="BU63" s="130" t="str">
        <f t="shared" si="47"/>
        <v/>
      </c>
      <c r="BV63" s="131" t="str">
        <f t="shared" si="75"/>
        <v/>
      </c>
      <c r="BY63" s="94" t="str">
        <f t="shared" si="15"/>
        <v/>
      </c>
      <c r="BZ63" s="94" t="str">
        <f t="shared" si="15"/>
        <v/>
      </c>
      <c r="CA63" s="128" t="str">
        <f t="shared" si="48"/>
        <v/>
      </c>
      <c r="CB63" s="128" t="str">
        <f t="shared" si="49"/>
        <v/>
      </c>
      <c r="CC63" s="128" t="str">
        <f t="shared" si="50"/>
        <v/>
      </c>
      <c r="CD63" s="128" t="str">
        <f t="shared" si="51"/>
        <v/>
      </c>
      <c r="CE63" s="128" t="str">
        <f t="shared" si="52"/>
        <v/>
      </c>
      <c r="CF63" s="128" t="str">
        <f t="shared" si="53"/>
        <v/>
      </c>
      <c r="CG63" s="128" t="str">
        <f t="shared" si="54"/>
        <v/>
      </c>
      <c r="CH63" s="128" t="str">
        <f t="shared" si="55"/>
        <v/>
      </c>
      <c r="CI63" s="128" t="str">
        <f t="shared" si="56"/>
        <v/>
      </c>
      <c r="CJ63" s="128" t="str">
        <f t="shared" si="57"/>
        <v/>
      </c>
      <c r="CK63" s="128" t="str">
        <f t="shared" si="58"/>
        <v/>
      </c>
      <c r="CL63" s="128" t="str">
        <f t="shared" si="59"/>
        <v/>
      </c>
      <c r="CM63" s="150" t="str">
        <f t="shared" si="59"/>
        <v/>
      </c>
      <c r="CN63" s="128" t="str">
        <f t="shared" si="60"/>
        <v/>
      </c>
      <c r="CO63" s="128" t="str">
        <f t="shared" si="61"/>
        <v/>
      </c>
      <c r="CP63" s="128" t="str">
        <f t="shared" si="62"/>
        <v/>
      </c>
      <c r="CQ63" s="128" t="str">
        <f t="shared" si="63"/>
        <v/>
      </c>
      <c r="CR63" s="128" t="str">
        <f t="shared" si="64"/>
        <v/>
      </c>
      <c r="CS63" s="128" t="str">
        <f t="shared" si="65"/>
        <v/>
      </c>
      <c r="CT63" s="128" t="str">
        <f t="shared" si="66"/>
        <v/>
      </c>
      <c r="CU63" s="128" t="str">
        <f t="shared" si="67"/>
        <v/>
      </c>
      <c r="CV63" s="128" t="str">
        <f t="shared" si="68"/>
        <v/>
      </c>
      <c r="CW63" s="128" t="str">
        <f t="shared" si="69"/>
        <v/>
      </c>
      <c r="CX63" s="128" t="str">
        <f t="shared" si="70"/>
        <v/>
      </c>
      <c r="CY63" s="128" t="str">
        <f t="shared" si="71"/>
        <v/>
      </c>
      <c r="CZ63" s="128" t="str">
        <f t="shared" si="72"/>
        <v/>
      </c>
    </row>
    <row r="64" spans="35:104">
      <c r="AI64" s="100"/>
      <c r="AJ64" t="str">
        <f t="shared" si="6"/>
        <v/>
      </c>
      <c r="AK64" t="str">
        <f t="shared" si="7"/>
        <v/>
      </c>
      <c r="AL64" s="128" t="str">
        <f t="shared" si="18"/>
        <v/>
      </c>
      <c r="AM64" s="128" t="str">
        <f t="shared" si="19"/>
        <v/>
      </c>
      <c r="AN64" s="128" t="str">
        <f t="shared" si="20"/>
        <v/>
      </c>
      <c r="AO64" s="128" t="str">
        <f t="shared" si="21"/>
        <v/>
      </c>
      <c r="AP64" s="128" t="str">
        <f t="shared" si="22"/>
        <v/>
      </c>
      <c r="AQ64" s="128" t="str">
        <f t="shared" si="23"/>
        <v/>
      </c>
      <c r="AR64" s="128" t="str">
        <f t="shared" si="24"/>
        <v/>
      </c>
      <c r="AS64" s="128" t="str">
        <f t="shared" si="25"/>
        <v/>
      </c>
      <c r="AT64" s="128" t="str">
        <f t="shared" si="26"/>
        <v/>
      </c>
      <c r="AU64" s="128" t="str">
        <f t="shared" si="27"/>
        <v/>
      </c>
      <c r="AV64" s="128" t="str">
        <f t="shared" si="28"/>
        <v/>
      </c>
      <c r="AW64" s="128" t="str">
        <f t="shared" si="29"/>
        <v/>
      </c>
      <c r="AX64" s="147" t="str">
        <f t="shared" si="29"/>
        <v/>
      </c>
      <c r="AY64" s="128" t="str">
        <f t="shared" si="30"/>
        <v/>
      </c>
      <c r="AZ64" s="128" t="str">
        <f t="shared" si="31"/>
        <v/>
      </c>
      <c r="BA64" s="128" t="str">
        <f t="shared" si="32"/>
        <v/>
      </c>
      <c r="BB64" s="128" t="str">
        <f t="shared" si="33"/>
        <v/>
      </c>
      <c r="BC64" s="128" t="str">
        <f t="shared" si="34"/>
        <v/>
      </c>
      <c r="BD64" s="128" t="str">
        <f t="shared" si="35"/>
        <v/>
      </c>
      <c r="BE64" s="128" t="str">
        <f t="shared" si="36"/>
        <v/>
      </c>
      <c r="BF64" s="128" t="str">
        <f t="shared" si="37"/>
        <v/>
      </c>
      <c r="BG64" s="128" t="str">
        <f t="shared" si="38"/>
        <v/>
      </c>
      <c r="BH64" s="128" t="str">
        <f t="shared" si="39"/>
        <v/>
      </c>
      <c r="BI64" s="128" t="str">
        <f t="shared" si="40"/>
        <v/>
      </c>
      <c r="BJ64" s="128" t="str">
        <f t="shared" si="41"/>
        <v/>
      </c>
      <c r="BK64" s="128" t="str">
        <f t="shared" si="42"/>
        <v/>
      </c>
      <c r="BM64" t="str">
        <f t="shared" si="10"/>
        <v/>
      </c>
      <c r="BN64" t="str">
        <f t="shared" si="11"/>
        <v/>
      </c>
      <c r="BO64" s="33" t="str">
        <f t="shared" si="43"/>
        <v/>
      </c>
      <c r="BP64" s="129" t="str">
        <f t="shared" si="44"/>
        <v/>
      </c>
      <c r="BQ64" s="33" t="str">
        <f t="shared" si="45"/>
        <v/>
      </c>
      <c r="BR64" s="129" t="str">
        <f t="shared" si="73"/>
        <v/>
      </c>
      <c r="BS64" s="33" t="str">
        <f t="shared" si="46"/>
        <v/>
      </c>
      <c r="BT64" s="129" t="str">
        <f t="shared" si="74"/>
        <v/>
      </c>
      <c r="BU64" s="130" t="str">
        <f t="shared" si="47"/>
        <v/>
      </c>
      <c r="BV64" s="131" t="str">
        <f t="shared" si="75"/>
        <v/>
      </c>
      <c r="BY64" s="94" t="str">
        <f t="shared" si="15"/>
        <v/>
      </c>
      <c r="BZ64" s="94" t="str">
        <f t="shared" si="15"/>
        <v/>
      </c>
      <c r="CA64" s="128" t="str">
        <f t="shared" si="48"/>
        <v/>
      </c>
      <c r="CB64" s="128" t="str">
        <f t="shared" si="49"/>
        <v/>
      </c>
      <c r="CC64" s="128" t="str">
        <f t="shared" si="50"/>
        <v/>
      </c>
      <c r="CD64" s="128" t="str">
        <f t="shared" si="51"/>
        <v/>
      </c>
      <c r="CE64" s="128" t="str">
        <f t="shared" si="52"/>
        <v/>
      </c>
      <c r="CF64" s="128" t="str">
        <f t="shared" si="53"/>
        <v/>
      </c>
      <c r="CG64" s="128" t="str">
        <f t="shared" si="54"/>
        <v/>
      </c>
      <c r="CH64" s="128" t="str">
        <f t="shared" si="55"/>
        <v/>
      </c>
      <c r="CI64" s="128" t="str">
        <f t="shared" si="56"/>
        <v/>
      </c>
      <c r="CJ64" s="128" t="str">
        <f t="shared" si="57"/>
        <v/>
      </c>
      <c r="CK64" s="128" t="str">
        <f t="shared" si="58"/>
        <v/>
      </c>
      <c r="CL64" s="128" t="str">
        <f t="shared" si="59"/>
        <v/>
      </c>
      <c r="CM64" s="150" t="str">
        <f t="shared" si="59"/>
        <v/>
      </c>
      <c r="CN64" s="128" t="str">
        <f t="shared" si="60"/>
        <v/>
      </c>
      <c r="CO64" s="128" t="str">
        <f t="shared" si="61"/>
        <v/>
      </c>
      <c r="CP64" s="128" t="str">
        <f t="shared" si="62"/>
        <v/>
      </c>
      <c r="CQ64" s="128" t="str">
        <f t="shared" si="63"/>
        <v/>
      </c>
      <c r="CR64" s="128" t="str">
        <f t="shared" si="64"/>
        <v/>
      </c>
      <c r="CS64" s="128" t="str">
        <f t="shared" si="65"/>
        <v/>
      </c>
      <c r="CT64" s="128" t="str">
        <f t="shared" si="66"/>
        <v/>
      </c>
      <c r="CU64" s="128" t="str">
        <f t="shared" si="67"/>
        <v/>
      </c>
      <c r="CV64" s="128" t="str">
        <f t="shared" si="68"/>
        <v/>
      </c>
      <c r="CW64" s="128" t="str">
        <f t="shared" si="69"/>
        <v/>
      </c>
      <c r="CX64" s="128" t="str">
        <f t="shared" si="70"/>
        <v/>
      </c>
      <c r="CY64" s="128" t="str">
        <f t="shared" si="71"/>
        <v/>
      </c>
      <c r="CZ64" s="128" t="str">
        <f t="shared" si="72"/>
        <v/>
      </c>
    </row>
    <row r="65" spans="35:104">
      <c r="AI65" s="100"/>
      <c r="AJ65" t="str">
        <f t="shared" si="6"/>
        <v/>
      </c>
      <c r="AK65" t="str">
        <f t="shared" si="7"/>
        <v/>
      </c>
      <c r="AL65" s="128" t="str">
        <f t="shared" si="18"/>
        <v/>
      </c>
      <c r="AM65" s="128" t="str">
        <f t="shared" si="19"/>
        <v/>
      </c>
      <c r="AN65" s="128" t="str">
        <f t="shared" si="20"/>
        <v/>
      </c>
      <c r="AO65" s="128" t="str">
        <f t="shared" si="21"/>
        <v/>
      </c>
      <c r="AP65" s="128" t="str">
        <f t="shared" si="22"/>
        <v/>
      </c>
      <c r="AQ65" s="128" t="str">
        <f t="shared" si="23"/>
        <v/>
      </c>
      <c r="AR65" s="128" t="str">
        <f t="shared" si="24"/>
        <v/>
      </c>
      <c r="AS65" s="128" t="str">
        <f t="shared" si="25"/>
        <v/>
      </c>
      <c r="AT65" s="128" t="str">
        <f t="shared" si="26"/>
        <v/>
      </c>
      <c r="AU65" s="128" t="str">
        <f t="shared" si="27"/>
        <v/>
      </c>
      <c r="AV65" s="128" t="str">
        <f t="shared" si="28"/>
        <v/>
      </c>
      <c r="AW65" s="128" t="str">
        <f t="shared" si="29"/>
        <v/>
      </c>
      <c r="AX65" s="147" t="str">
        <f t="shared" si="29"/>
        <v/>
      </c>
      <c r="AY65" s="128" t="str">
        <f t="shared" si="30"/>
        <v/>
      </c>
      <c r="AZ65" s="128" t="str">
        <f t="shared" si="31"/>
        <v/>
      </c>
      <c r="BA65" s="128" t="str">
        <f t="shared" si="32"/>
        <v/>
      </c>
      <c r="BB65" s="128" t="str">
        <f t="shared" si="33"/>
        <v/>
      </c>
      <c r="BC65" s="128" t="str">
        <f t="shared" si="34"/>
        <v/>
      </c>
      <c r="BD65" s="128" t="str">
        <f t="shared" si="35"/>
        <v/>
      </c>
      <c r="BE65" s="128" t="str">
        <f t="shared" si="36"/>
        <v/>
      </c>
      <c r="BF65" s="128" t="str">
        <f t="shared" si="37"/>
        <v/>
      </c>
      <c r="BG65" s="128" t="str">
        <f t="shared" si="38"/>
        <v/>
      </c>
      <c r="BH65" s="128" t="str">
        <f t="shared" si="39"/>
        <v/>
      </c>
      <c r="BI65" s="128" t="str">
        <f t="shared" si="40"/>
        <v/>
      </c>
      <c r="BJ65" s="128" t="str">
        <f t="shared" si="41"/>
        <v/>
      </c>
      <c r="BK65" s="128" t="str">
        <f t="shared" si="42"/>
        <v/>
      </c>
      <c r="BM65" t="str">
        <f t="shared" si="10"/>
        <v/>
      </c>
      <c r="BN65" t="str">
        <f t="shared" si="11"/>
        <v/>
      </c>
      <c r="BO65" s="33" t="str">
        <f t="shared" si="43"/>
        <v/>
      </c>
      <c r="BP65" s="129" t="str">
        <f t="shared" si="44"/>
        <v/>
      </c>
      <c r="BQ65" s="33" t="str">
        <f t="shared" si="45"/>
        <v/>
      </c>
      <c r="BR65" s="129" t="str">
        <f t="shared" si="73"/>
        <v/>
      </c>
      <c r="BS65" s="33" t="str">
        <f t="shared" si="46"/>
        <v/>
      </c>
      <c r="BT65" s="129" t="str">
        <f t="shared" si="74"/>
        <v/>
      </c>
      <c r="BU65" s="130" t="str">
        <f t="shared" si="47"/>
        <v/>
      </c>
      <c r="BV65" s="131" t="str">
        <f t="shared" si="75"/>
        <v/>
      </c>
      <c r="BY65" s="94" t="str">
        <f t="shared" si="15"/>
        <v/>
      </c>
      <c r="BZ65" s="94" t="str">
        <f t="shared" si="15"/>
        <v/>
      </c>
      <c r="CA65" s="128" t="str">
        <f t="shared" si="48"/>
        <v/>
      </c>
      <c r="CB65" s="128" t="str">
        <f t="shared" si="49"/>
        <v/>
      </c>
      <c r="CC65" s="128" t="str">
        <f t="shared" si="50"/>
        <v/>
      </c>
      <c r="CD65" s="128" t="str">
        <f t="shared" si="51"/>
        <v/>
      </c>
      <c r="CE65" s="128" t="str">
        <f t="shared" si="52"/>
        <v/>
      </c>
      <c r="CF65" s="128" t="str">
        <f t="shared" si="53"/>
        <v/>
      </c>
      <c r="CG65" s="128" t="str">
        <f t="shared" si="54"/>
        <v/>
      </c>
      <c r="CH65" s="128" t="str">
        <f t="shared" si="55"/>
        <v/>
      </c>
      <c r="CI65" s="128" t="str">
        <f t="shared" si="56"/>
        <v/>
      </c>
      <c r="CJ65" s="128" t="str">
        <f t="shared" si="57"/>
        <v/>
      </c>
      <c r="CK65" s="128" t="str">
        <f t="shared" si="58"/>
        <v/>
      </c>
      <c r="CL65" s="128" t="str">
        <f t="shared" si="59"/>
        <v/>
      </c>
      <c r="CM65" s="150" t="str">
        <f t="shared" si="59"/>
        <v/>
      </c>
      <c r="CN65" s="128" t="str">
        <f t="shared" si="60"/>
        <v/>
      </c>
      <c r="CO65" s="128" t="str">
        <f t="shared" si="61"/>
        <v/>
      </c>
      <c r="CP65" s="128" t="str">
        <f t="shared" si="62"/>
        <v/>
      </c>
      <c r="CQ65" s="128" t="str">
        <f t="shared" si="63"/>
        <v/>
      </c>
      <c r="CR65" s="128" t="str">
        <f t="shared" si="64"/>
        <v/>
      </c>
      <c r="CS65" s="128" t="str">
        <f t="shared" si="65"/>
        <v/>
      </c>
      <c r="CT65" s="128" t="str">
        <f t="shared" si="66"/>
        <v/>
      </c>
      <c r="CU65" s="128" t="str">
        <f t="shared" si="67"/>
        <v/>
      </c>
      <c r="CV65" s="128" t="str">
        <f t="shared" si="68"/>
        <v/>
      </c>
      <c r="CW65" s="128" t="str">
        <f t="shared" si="69"/>
        <v/>
      </c>
      <c r="CX65" s="128" t="str">
        <f t="shared" si="70"/>
        <v/>
      </c>
      <c r="CY65" s="128" t="str">
        <f t="shared" si="71"/>
        <v/>
      </c>
      <c r="CZ65" s="128" t="str">
        <f t="shared" si="72"/>
        <v/>
      </c>
    </row>
    <row r="66" spans="35:104">
      <c r="AI66" s="100"/>
      <c r="AJ66" t="str">
        <f t="shared" si="6"/>
        <v/>
      </c>
      <c r="AK66" t="str">
        <f t="shared" si="7"/>
        <v/>
      </c>
      <c r="AL66" s="128" t="str">
        <f t="shared" si="18"/>
        <v/>
      </c>
      <c r="AM66" s="128" t="str">
        <f t="shared" si="19"/>
        <v/>
      </c>
      <c r="AN66" s="128" t="str">
        <f t="shared" si="20"/>
        <v/>
      </c>
      <c r="AO66" s="128" t="str">
        <f t="shared" si="21"/>
        <v/>
      </c>
      <c r="AP66" s="128" t="str">
        <f t="shared" si="22"/>
        <v/>
      </c>
      <c r="AQ66" s="128" t="str">
        <f t="shared" si="23"/>
        <v/>
      </c>
      <c r="AR66" s="128" t="str">
        <f t="shared" si="24"/>
        <v/>
      </c>
      <c r="AS66" s="128" t="str">
        <f t="shared" si="25"/>
        <v/>
      </c>
      <c r="AT66" s="128" t="str">
        <f t="shared" si="26"/>
        <v/>
      </c>
      <c r="AU66" s="128" t="str">
        <f t="shared" si="27"/>
        <v/>
      </c>
      <c r="AV66" s="128" t="str">
        <f t="shared" si="28"/>
        <v/>
      </c>
      <c r="AW66" s="128" t="str">
        <f t="shared" si="29"/>
        <v/>
      </c>
      <c r="AX66" s="147" t="str">
        <f t="shared" si="29"/>
        <v/>
      </c>
      <c r="AY66" s="128" t="str">
        <f t="shared" si="30"/>
        <v/>
      </c>
      <c r="AZ66" s="128" t="str">
        <f t="shared" si="31"/>
        <v/>
      </c>
      <c r="BA66" s="128" t="str">
        <f t="shared" si="32"/>
        <v/>
      </c>
      <c r="BB66" s="128" t="str">
        <f t="shared" si="33"/>
        <v/>
      </c>
      <c r="BC66" s="128" t="str">
        <f t="shared" si="34"/>
        <v/>
      </c>
      <c r="BD66" s="128" t="str">
        <f t="shared" si="35"/>
        <v/>
      </c>
      <c r="BE66" s="128" t="str">
        <f t="shared" si="36"/>
        <v/>
      </c>
      <c r="BF66" s="128" t="str">
        <f t="shared" si="37"/>
        <v/>
      </c>
      <c r="BG66" s="128" t="str">
        <f t="shared" si="38"/>
        <v/>
      </c>
      <c r="BH66" s="128" t="str">
        <f t="shared" si="39"/>
        <v/>
      </c>
      <c r="BI66" s="128" t="str">
        <f t="shared" si="40"/>
        <v/>
      </c>
      <c r="BJ66" s="128" t="str">
        <f t="shared" si="41"/>
        <v/>
      </c>
      <c r="BK66" s="128" t="str">
        <f t="shared" si="42"/>
        <v/>
      </c>
      <c r="BM66" t="str">
        <f t="shared" si="10"/>
        <v/>
      </c>
      <c r="BN66" t="str">
        <f t="shared" si="11"/>
        <v/>
      </c>
      <c r="BO66" s="33" t="str">
        <f t="shared" si="43"/>
        <v/>
      </c>
      <c r="BP66" s="129" t="str">
        <f t="shared" si="44"/>
        <v/>
      </c>
      <c r="BQ66" s="33" t="str">
        <f t="shared" si="45"/>
        <v/>
      </c>
      <c r="BR66" s="129" t="str">
        <f t="shared" si="73"/>
        <v/>
      </c>
      <c r="BS66" s="33" t="str">
        <f t="shared" si="46"/>
        <v/>
      </c>
      <c r="BT66" s="129" t="str">
        <f t="shared" si="74"/>
        <v/>
      </c>
      <c r="BU66" s="130" t="str">
        <f t="shared" si="47"/>
        <v/>
      </c>
      <c r="BV66" s="131" t="str">
        <f t="shared" si="75"/>
        <v/>
      </c>
      <c r="BY66" s="94" t="str">
        <f t="shared" si="15"/>
        <v/>
      </c>
      <c r="BZ66" s="94" t="str">
        <f t="shared" si="15"/>
        <v/>
      </c>
      <c r="CA66" s="128" t="str">
        <f t="shared" si="48"/>
        <v/>
      </c>
      <c r="CB66" s="128" t="str">
        <f t="shared" si="49"/>
        <v/>
      </c>
      <c r="CC66" s="128" t="str">
        <f t="shared" si="50"/>
        <v/>
      </c>
      <c r="CD66" s="128" t="str">
        <f t="shared" si="51"/>
        <v/>
      </c>
      <c r="CE66" s="128" t="str">
        <f t="shared" si="52"/>
        <v/>
      </c>
      <c r="CF66" s="128" t="str">
        <f t="shared" si="53"/>
        <v/>
      </c>
      <c r="CG66" s="128" t="str">
        <f t="shared" si="54"/>
        <v/>
      </c>
      <c r="CH66" s="128" t="str">
        <f t="shared" si="55"/>
        <v/>
      </c>
      <c r="CI66" s="128" t="str">
        <f t="shared" si="56"/>
        <v/>
      </c>
      <c r="CJ66" s="128" t="str">
        <f t="shared" si="57"/>
        <v/>
      </c>
      <c r="CK66" s="128" t="str">
        <f t="shared" si="58"/>
        <v/>
      </c>
      <c r="CL66" s="128" t="str">
        <f t="shared" si="59"/>
        <v/>
      </c>
      <c r="CM66" s="150" t="str">
        <f t="shared" si="59"/>
        <v/>
      </c>
      <c r="CN66" s="128" t="str">
        <f t="shared" si="60"/>
        <v/>
      </c>
      <c r="CO66" s="128" t="str">
        <f t="shared" si="61"/>
        <v/>
      </c>
      <c r="CP66" s="128" t="str">
        <f t="shared" si="62"/>
        <v/>
      </c>
      <c r="CQ66" s="128" t="str">
        <f t="shared" si="63"/>
        <v/>
      </c>
      <c r="CR66" s="128" t="str">
        <f t="shared" si="64"/>
        <v/>
      </c>
      <c r="CS66" s="128" t="str">
        <f t="shared" si="65"/>
        <v/>
      </c>
      <c r="CT66" s="128" t="str">
        <f t="shared" si="66"/>
        <v/>
      </c>
      <c r="CU66" s="128" t="str">
        <f t="shared" si="67"/>
        <v/>
      </c>
      <c r="CV66" s="128" t="str">
        <f t="shared" si="68"/>
        <v/>
      </c>
      <c r="CW66" s="128" t="str">
        <f t="shared" si="69"/>
        <v/>
      </c>
      <c r="CX66" s="128" t="str">
        <f t="shared" si="70"/>
        <v/>
      </c>
      <c r="CY66" s="128" t="str">
        <f t="shared" si="71"/>
        <v/>
      </c>
      <c r="CZ66" s="128" t="str">
        <f t="shared" si="72"/>
        <v/>
      </c>
    </row>
    <row r="67" spans="35:104">
      <c r="AI67" s="100"/>
      <c r="AJ67" t="str">
        <f t="shared" si="6"/>
        <v/>
      </c>
      <c r="AK67" t="str">
        <f t="shared" si="7"/>
        <v/>
      </c>
      <c r="AL67" s="128" t="str">
        <f t="shared" si="18"/>
        <v/>
      </c>
      <c r="AM67" s="128" t="str">
        <f t="shared" si="19"/>
        <v/>
      </c>
      <c r="AN67" s="128" t="str">
        <f t="shared" si="20"/>
        <v/>
      </c>
      <c r="AO67" s="128" t="str">
        <f t="shared" si="21"/>
        <v/>
      </c>
      <c r="AP67" s="128" t="str">
        <f t="shared" si="22"/>
        <v/>
      </c>
      <c r="AQ67" s="128" t="str">
        <f t="shared" si="23"/>
        <v/>
      </c>
      <c r="AR67" s="128" t="str">
        <f t="shared" si="24"/>
        <v/>
      </c>
      <c r="AS67" s="128" t="str">
        <f t="shared" si="25"/>
        <v/>
      </c>
      <c r="AT67" s="128" t="str">
        <f t="shared" si="26"/>
        <v/>
      </c>
      <c r="AU67" s="128" t="str">
        <f t="shared" si="27"/>
        <v/>
      </c>
      <c r="AV67" s="128" t="str">
        <f t="shared" si="28"/>
        <v/>
      </c>
      <c r="AW67" s="128" t="str">
        <f t="shared" si="29"/>
        <v/>
      </c>
      <c r="AX67" s="147" t="str">
        <f t="shared" si="29"/>
        <v/>
      </c>
      <c r="AY67" s="128" t="str">
        <f t="shared" si="30"/>
        <v/>
      </c>
      <c r="AZ67" s="128" t="str">
        <f t="shared" si="31"/>
        <v/>
      </c>
      <c r="BA67" s="128" t="str">
        <f t="shared" si="32"/>
        <v/>
      </c>
      <c r="BB67" s="128" t="str">
        <f t="shared" si="33"/>
        <v/>
      </c>
      <c r="BC67" s="128" t="str">
        <f t="shared" si="34"/>
        <v/>
      </c>
      <c r="BD67" s="128" t="str">
        <f t="shared" si="35"/>
        <v/>
      </c>
      <c r="BE67" s="128" t="str">
        <f t="shared" si="36"/>
        <v/>
      </c>
      <c r="BF67" s="128" t="str">
        <f t="shared" si="37"/>
        <v/>
      </c>
      <c r="BG67" s="128" t="str">
        <f t="shared" si="38"/>
        <v/>
      </c>
      <c r="BH67" s="128" t="str">
        <f t="shared" si="39"/>
        <v/>
      </c>
      <c r="BI67" s="128" t="str">
        <f t="shared" si="40"/>
        <v/>
      </c>
      <c r="BJ67" s="128" t="str">
        <f t="shared" si="41"/>
        <v/>
      </c>
      <c r="BK67" s="128" t="str">
        <f t="shared" si="42"/>
        <v/>
      </c>
      <c r="BM67" t="str">
        <f t="shared" si="10"/>
        <v/>
      </c>
      <c r="BN67" t="str">
        <f t="shared" si="11"/>
        <v/>
      </c>
      <c r="BO67" s="33" t="str">
        <f t="shared" si="43"/>
        <v/>
      </c>
      <c r="BP67" s="129" t="str">
        <f t="shared" si="44"/>
        <v/>
      </c>
      <c r="BQ67" s="33" t="str">
        <f t="shared" si="45"/>
        <v/>
      </c>
      <c r="BR67" s="129" t="str">
        <f t="shared" si="73"/>
        <v/>
      </c>
      <c r="BS67" s="33" t="str">
        <f t="shared" si="46"/>
        <v/>
      </c>
      <c r="BT67" s="129" t="str">
        <f t="shared" si="74"/>
        <v/>
      </c>
      <c r="BU67" s="130" t="str">
        <f t="shared" si="47"/>
        <v/>
      </c>
      <c r="BV67" s="131" t="str">
        <f t="shared" si="75"/>
        <v/>
      </c>
      <c r="BY67" s="94" t="str">
        <f t="shared" si="15"/>
        <v/>
      </c>
      <c r="BZ67" s="94" t="str">
        <f t="shared" si="15"/>
        <v/>
      </c>
      <c r="CA67" s="128" t="str">
        <f t="shared" si="48"/>
        <v/>
      </c>
      <c r="CB67" s="128" t="str">
        <f t="shared" si="49"/>
        <v/>
      </c>
      <c r="CC67" s="128" t="str">
        <f t="shared" si="50"/>
        <v/>
      </c>
      <c r="CD67" s="128" t="str">
        <f t="shared" si="51"/>
        <v/>
      </c>
      <c r="CE67" s="128" t="str">
        <f t="shared" si="52"/>
        <v/>
      </c>
      <c r="CF67" s="128" t="str">
        <f t="shared" si="53"/>
        <v/>
      </c>
      <c r="CG67" s="128" t="str">
        <f t="shared" si="54"/>
        <v/>
      </c>
      <c r="CH67" s="128" t="str">
        <f t="shared" si="55"/>
        <v/>
      </c>
      <c r="CI67" s="128" t="str">
        <f t="shared" si="56"/>
        <v/>
      </c>
      <c r="CJ67" s="128" t="str">
        <f t="shared" si="57"/>
        <v/>
      </c>
      <c r="CK67" s="128" t="str">
        <f t="shared" si="58"/>
        <v/>
      </c>
      <c r="CL67" s="128" t="str">
        <f t="shared" si="59"/>
        <v/>
      </c>
      <c r="CM67" s="150" t="str">
        <f t="shared" si="59"/>
        <v/>
      </c>
      <c r="CN67" s="128" t="str">
        <f t="shared" si="60"/>
        <v/>
      </c>
      <c r="CO67" s="128" t="str">
        <f t="shared" si="61"/>
        <v/>
      </c>
      <c r="CP67" s="128" t="str">
        <f t="shared" si="62"/>
        <v/>
      </c>
      <c r="CQ67" s="128" t="str">
        <f t="shared" si="63"/>
        <v/>
      </c>
      <c r="CR67" s="128" t="str">
        <f t="shared" si="64"/>
        <v/>
      </c>
      <c r="CS67" s="128" t="str">
        <f t="shared" si="65"/>
        <v/>
      </c>
      <c r="CT67" s="128" t="str">
        <f t="shared" si="66"/>
        <v/>
      </c>
      <c r="CU67" s="128" t="str">
        <f t="shared" si="67"/>
        <v/>
      </c>
      <c r="CV67" s="128" t="str">
        <f t="shared" si="68"/>
        <v/>
      </c>
      <c r="CW67" s="128" t="str">
        <f t="shared" si="69"/>
        <v/>
      </c>
      <c r="CX67" s="128" t="str">
        <f t="shared" si="70"/>
        <v/>
      </c>
      <c r="CY67" s="128" t="str">
        <f t="shared" si="71"/>
        <v/>
      </c>
      <c r="CZ67" s="128" t="str">
        <f t="shared" si="72"/>
        <v/>
      </c>
    </row>
    <row r="68" spans="35:104">
      <c r="AI68" s="100"/>
      <c r="AJ68" t="str">
        <f t="shared" si="6"/>
        <v/>
      </c>
      <c r="AK68" t="str">
        <f t="shared" si="7"/>
        <v/>
      </c>
      <c r="AL68" s="128" t="str">
        <f t="shared" si="18"/>
        <v/>
      </c>
      <c r="AM68" s="128" t="str">
        <f t="shared" si="19"/>
        <v/>
      </c>
      <c r="AN68" s="128" t="str">
        <f t="shared" si="20"/>
        <v/>
      </c>
      <c r="AO68" s="128" t="str">
        <f t="shared" si="21"/>
        <v/>
      </c>
      <c r="AP68" s="128" t="str">
        <f t="shared" si="22"/>
        <v/>
      </c>
      <c r="AQ68" s="128" t="str">
        <f t="shared" si="23"/>
        <v/>
      </c>
      <c r="AR68" s="128" t="str">
        <f t="shared" si="24"/>
        <v/>
      </c>
      <c r="AS68" s="128" t="str">
        <f t="shared" si="25"/>
        <v/>
      </c>
      <c r="AT68" s="128" t="str">
        <f t="shared" si="26"/>
        <v/>
      </c>
      <c r="AU68" s="128" t="str">
        <f t="shared" si="27"/>
        <v/>
      </c>
      <c r="AV68" s="128" t="str">
        <f t="shared" si="28"/>
        <v/>
      </c>
      <c r="AW68" s="128" t="str">
        <f t="shared" si="29"/>
        <v/>
      </c>
      <c r="AX68" s="147" t="str">
        <f t="shared" si="29"/>
        <v/>
      </c>
      <c r="AY68" s="128" t="str">
        <f t="shared" si="30"/>
        <v/>
      </c>
      <c r="AZ68" s="128" t="str">
        <f t="shared" si="31"/>
        <v/>
      </c>
      <c r="BA68" s="128" t="str">
        <f t="shared" si="32"/>
        <v/>
      </c>
      <c r="BB68" s="128" t="str">
        <f t="shared" si="33"/>
        <v/>
      </c>
      <c r="BC68" s="128" t="str">
        <f t="shared" si="34"/>
        <v/>
      </c>
      <c r="BD68" s="128" t="str">
        <f t="shared" si="35"/>
        <v/>
      </c>
      <c r="BE68" s="128" t="str">
        <f t="shared" si="36"/>
        <v/>
      </c>
      <c r="BF68" s="128" t="str">
        <f t="shared" si="37"/>
        <v/>
      </c>
      <c r="BG68" s="128" t="str">
        <f t="shared" si="38"/>
        <v/>
      </c>
      <c r="BH68" s="128" t="str">
        <f t="shared" si="39"/>
        <v/>
      </c>
      <c r="BI68" s="128" t="str">
        <f t="shared" si="40"/>
        <v/>
      </c>
      <c r="BJ68" s="128" t="str">
        <f t="shared" si="41"/>
        <v/>
      </c>
      <c r="BK68" s="128" t="str">
        <f t="shared" si="42"/>
        <v/>
      </c>
      <c r="BM68" t="str">
        <f t="shared" si="10"/>
        <v/>
      </c>
      <c r="BN68" t="str">
        <f t="shared" si="11"/>
        <v/>
      </c>
      <c r="BO68" s="33" t="str">
        <f t="shared" si="43"/>
        <v/>
      </c>
      <c r="BP68" s="129" t="str">
        <f t="shared" si="44"/>
        <v/>
      </c>
      <c r="BQ68" s="33" t="str">
        <f t="shared" si="45"/>
        <v/>
      </c>
      <c r="BR68" s="129" t="str">
        <f t="shared" si="73"/>
        <v/>
      </c>
      <c r="BS68" s="33" t="str">
        <f t="shared" si="46"/>
        <v/>
      </c>
      <c r="BT68" s="129" t="str">
        <f t="shared" si="74"/>
        <v/>
      </c>
      <c r="BU68" s="130" t="str">
        <f t="shared" si="47"/>
        <v/>
      </c>
      <c r="BV68" s="131" t="str">
        <f t="shared" si="75"/>
        <v/>
      </c>
      <c r="BY68" s="94" t="str">
        <f t="shared" si="15"/>
        <v/>
      </c>
      <c r="BZ68" s="94" t="str">
        <f t="shared" si="15"/>
        <v/>
      </c>
      <c r="CA68" s="128" t="str">
        <f t="shared" si="48"/>
        <v/>
      </c>
      <c r="CB68" s="128" t="str">
        <f t="shared" si="49"/>
        <v/>
      </c>
      <c r="CC68" s="128" t="str">
        <f t="shared" si="50"/>
        <v/>
      </c>
      <c r="CD68" s="128" t="str">
        <f t="shared" si="51"/>
        <v/>
      </c>
      <c r="CE68" s="128" t="str">
        <f t="shared" si="52"/>
        <v/>
      </c>
      <c r="CF68" s="128" t="str">
        <f t="shared" si="53"/>
        <v/>
      </c>
      <c r="CG68" s="128" t="str">
        <f t="shared" si="54"/>
        <v/>
      </c>
      <c r="CH68" s="128" t="str">
        <f t="shared" si="55"/>
        <v/>
      </c>
      <c r="CI68" s="128" t="str">
        <f t="shared" si="56"/>
        <v/>
      </c>
      <c r="CJ68" s="128" t="str">
        <f t="shared" si="57"/>
        <v/>
      </c>
      <c r="CK68" s="128" t="str">
        <f t="shared" si="58"/>
        <v/>
      </c>
      <c r="CL68" s="128" t="str">
        <f t="shared" si="59"/>
        <v/>
      </c>
      <c r="CM68" s="150" t="str">
        <f t="shared" si="59"/>
        <v/>
      </c>
      <c r="CN68" s="128" t="str">
        <f t="shared" si="60"/>
        <v/>
      </c>
      <c r="CO68" s="128" t="str">
        <f t="shared" si="61"/>
        <v/>
      </c>
      <c r="CP68" s="128" t="str">
        <f t="shared" si="62"/>
        <v/>
      </c>
      <c r="CQ68" s="128" t="str">
        <f t="shared" si="63"/>
        <v/>
      </c>
      <c r="CR68" s="128" t="str">
        <f t="shared" si="64"/>
        <v/>
      </c>
      <c r="CS68" s="128" t="str">
        <f t="shared" si="65"/>
        <v/>
      </c>
      <c r="CT68" s="128" t="str">
        <f t="shared" si="66"/>
        <v/>
      </c>
      <c r="CU68" s="128" t="str">
        <f t="shared" si="67"/>
        <v/>
      </c>
      <c r="CV68" s="128" t="str">
        <f t="shared" si="68"/>
        <v/>
      </c>
      <c r="CW68" s="128" t="str">
        <f t="shared" si="69"/>
        <v/>
      </c>
      <c r="CX68" s="128" t="str">
        <f t="shared" si="70"/>
        <v/>
      </c>
      <c r="CY68" s="128" t="str">
        <f t="shared" si="71"/>
        <v/>
      </c>
      <c r="CZ68" s="128" t="str">
        <f t="shared" si="72"/>
        <v/>
      </c>
    </row>
    <row r="69" spans="35:104">
      <c r="AI69" s="100"/>
      <c r="AJ69" t="str">
        <f t="shared" ref="AJ69:AJ82" si="76">IF(A69&lt;&gt;0,A69,"")</f>
        <v/>
      </c>
      <c r="AK69" t="str">
        <f t="shared" ref="AK69:AK82" si="77">IF(B69&lt;&gt;0,B69,"")</f>
        <v/>
      </c>
      <c r="AL69" s="128" t="str">
        <f t="shared" si="18"/>
        <v/>
      </c>
      <c r="AM69" s="128" t="str">
        <f t="shared" si="19"/>
        <v/>
      </c>
      <c r="AN69" s="128" t="str">
        <f t="shared" si="20"/>
        <v/>
      </c>
      <c r="AO69" s="128" t="str">
        <f t="shared" si="21"/>
        <v/>
      </c>
      <c r="AP69" s="128" t="str">
        <f t="shared" si="22"/>
        <v/>
      </c>
      <c r="AQ69" s="128" t="str">
        <f t="shared" si="23"/>
        <v/>
      </c>
      <c r="AR69" s="128" t="str">
        <f t="shared" si="24"/>
        <v/>
      </c>
      <c r="AS69" s="128" t="str">
        <f t="shared" si="25"/>
        <v/>
      </c>
      <c r="AT69" s="128" t="str">
        <f t="shared" si="26"/>
        <v/>
      </c>
      <c r="AU69" s="128" t="str">
        <f t="shared" si="27"/>
        <v/>
      </c>
      <c r="AV69" s="128" t="str">
        <f t="shared" si="28"/>
        <v/>
      </c>
      <c r="AW69" s="128" t="str">
        <f t="shared" si="29"/>
        <v/>
      </c>
      <c r="AX69" s="147" t="str">
        <f t="shared" si="29"/>
        <v/>
      </c>
      <c r="AY69" s="128" t="str">
        <f t="shared" si="30"/>
        <v/>
      </c>
      <c r="AZ69" s="128" t="str">
        <f t="shared" si="31"/>
        <v/>
      </c>
      <c r="BA69" s="128" t="str">
        <f t="shared" si="32"/>
        <v/>
      </c>
      <c r="BB69" s="128" t="str">
        <f t="shared" si="33"/>
        <v/>
      </c>
      <c r="BC69" s="128" t="str">
        <f t="shared" si="34"/>
        <v/>
      </c>
      <c r="BD69" s="128" t="str">
        <f t="shared" si="35"/>
        <v/>
      </c>
      <c r="BE69" s="128" t="str">
        <f t="shared" si="36"/>
        <v/>
      </c>
      <c r="BF69" s="128" t="str">
        <f t="shared" si="37"/>
        <v/>
      </c>
      <c r="BG69" s="128" t="str">
        <f t="shared" si="38"/>
        <v/>
      </c>
      <c r="BH69" s="128" t="str">
        <f t="shared" si="39"/>
        <v/>
      </c>
      <c r="BI69" s="128" t="str">
        <f t="shared" si="40"/>
        <v/>
      </c>
      <c r="BJ69" s="128" t="str">
        <f t="shared" si="41"/>
        <v/>
      </c>
      <c r="BK69" s="128" t="str">
        <f t="shared" si="42"/>
        <v/>
      </c>
      <c r="BM69" t="str">
        <f t="shared" ref="BM69:BM82" si="78">IF(AJ69&lt;&gt;0,AJ69,"")</f>
        <v/>
      </c>
      <c r="BN69" t="str">
        <f t="shared" ref="BN69:BN82" si="79">IF(AK69&lt;&gt;0,AK69,"")</f>
        <v/>
      </c>
      <c r="BO69" s="33" t="str">
        <f t="shared" si="43"/>
        <v/>
      </c>
      <c r="BP69" s="129" t="str">
        <f t="shared" si="44"/>
        <v/>
      </c>
      <c r="BQ69" s="33" t="str">
        <f t="shared" si="45"/>
        <v/>
      </c>
      <c r="BR69" s="129" t="str">
        <f t="shared" ref="BR69:BR82" si="80">IF(R69&gt;0,$AY69,"")</f>
        <v/>
      </c>
      <c r="BS69" s="33" t="str">
        <f t="shared" si="46"/>
        <v/>
      </c>
      <c r="BT69" s="129" t="str">
        <f t="shared" ref="BT69:BT82" si="81">IF(R69&gt;0,$BD69,"")</f>
        <v/>
      </c>
      <c r="BU69" s="130" t="str">
        <f t="shared" si="47"/>
        <v/>
      </c>
      <c r="BV69" s="131" t="str">
        <f t="shared" ref="BV69:BV82" si="82">IF(R69&gt;0,$BI69,"")</f>
        <v/>
      </c>
      <c r="BY69" s="94" t="str">
        <f t="shared" ref="BY69:BZ82" si="83">IF(A69&lt;&gt;0,A69,"")</f>
        <v/>
      </c>
      <c r="BZ69" s="94" t="str">
        <f t="shared" si="83"/>
        <v/>
      </c>
      <c r="CA69" s="128" t="str">
        <f t="shared" si="48"/>
        <v/>
      </c>
      <c r="CB69" s="128" t="str">
        <f t="shared" si="49"/>
        <v/>
      </c>
      <c r="CC69" s="128" t="str">
        <f t="shared" si="50"/>
        <v/>
      </c>
      <c r="CD69" s="128" t="str">
        <f t="shared" si="51"/>
        <v/>
      </c>
      <c r="CE69" s="128" t="str">
        <f t="shared" si="52"/>
        <v/>
      </c>
      <c r="CF69" s="128" t="str">
        <f t="shared" si="53"/>
        <v/>
      </c>
      <c r="CG69" s="128" t="str">
        <f t="shared" si="54"/>
        <v/>
      </c>
      <c r="CH69" s="128" t="str">
        <f t="shared" si="55"/>
        <v/>
      </c>
      <c r="CI69" s="128" t="str">
        <f t="shared" si="56"/>
        <v/>
      </c>
      <c r="CJ69" s="128" t="str">
        <f t="shared" si="57"/>
        <v/>
      </c>
      <c r="CK69" s="128" t="str">
        <f t="shared" si="58"/>
        <v/>
      </c>
      <c r="CL69" s="128" t="str">
        <f t="shared" si="59"/>
        <v/>
      </c>
      <c r="CM69" s="150" t="str">
        <f t="shared" si="59"/>
        <v/>
      </c>
      <c r="CN69" s="128" t="str">
        <f t="shared" si="60"/>
        <v/>
      </c>
      <c r="CO69" s="128" t="str">
        <f t="shared" si="61"/>
        <v/>
      </c>
      <c r="CP69" s="128" t="str">
        <f t="shared" si="62"/>
        <v/>
      </c>
      <c r="CQ69" s="128" t="str">
        <f t="shared" si="63"/>
        <v/>
      </c>
      <c r="CR69" s="128" t="str">
        <f t="shared" si="64"/>
        <v/>
      </c>
      <c r="CS69" s="128" t="str">
        <f t="shared" si="65"/>
        <v/>
      </c>
      <c r="CT69" s="128" t="str">
        <f t="shared" si="66"/>
        <v/>
      </c>
      <c r="CU69" s="128" t="str">
        <f t="shared" si="67"/>
        <v/>
      </c>
      <c r="CV69" s="128" t="str">
        <f t="shared" si="68"/>
        <v/>
      </c>
      <c r="CW69" s="128" t="str">
        <f t="shared" si="69"/>
        <v/>
      </c>
      <c r="CX69" s="128" t="str">
        <f t="shared" si="70"/>
        <v/>
      </c>
      <c r="CY69" s="128" t="str">
        <f t="shared" si="71"/>
        <v/>
      </c>
      <c r="CZ69" s="128" t="str">
        <f t="shared" si="72"/>
        <v/>
      </c>
    </row>
    <row r="70" spans="35:104">
      <c r="AI70" s="100"/>
      <c r="AJ70" t="str">
        <f t="shared" si="76"/>
        <v/>
      </c>
      <c r="AK70" t="str">
        <f t="shared" si="77"/>
        <v/>
      </c>
      <c r="AL70" s="128" t="str">
        <f t="shared" ref="AL70:AL82" si="84">IF($D70&gt;0,G70/$D70,"")</f>
        <v/>
      </c>
      <c r="AM70" s="128" t="str">
        <f t="shared" ref="AM70:AM82" si="85">IF($D70&gt;0,H70/$D70,"")</f>
        <v/>
      </c>
      <c r="AN70" s="128" t="str">
        <f t="shared" ref="AN70:AN82" si="86">IF($D70&gt;0,I70/$D70,"")</f>
        <v/>
      </c>
      <c r="AO70" s="128" t="str">
        <f t="shared" ref="AO70:AO82" si="87">IF($D70&gt;0,J70/$D70,"")</f>
        <v/>
      </c>
      <c r="AP70" s="128" t="str">
        <f t="shared" ref="AP70:AP82" si="88">IF($D70&gt;0,K70/$D70,"")</f>
        <v/>
      </c>
      <c r="AQ70" s="128" t="str">
        <f t="shared" ref="AQ70:AQ82" si="89">IF($D70&gt;0,L70/$D70,"")</f>
        <v/>
      </c>
      <c r="AR70" s="128" t="str">
        <f t="shared" ref="AR70:AR82" si="90">IF($D70&gt;0,M70/$D70,"")</f>
        <v/>
      </c>
      <c r="AS70" s="128" t="str">
        <f t="shared" ref="AS70:AS82" si="91">IF($D70&gt;0,N70/$D70,"")</f>
        <v/>
      </c>
      <c r="AT70" s="128" t="str">
        <f t="shared" ref="AT70:AT82" si="92">IF($D70&gt;0,O70/$D70,"")</f>
        <v/>
      </c>
      <c r="AU70" s="128" t="str">
        <f t="shared" ref="AU70:AU82" si="93">IF($D70&gt;0,P70/$D70,"")</f>
        <v/>
      </c>
      <c r="AV70" s="128" t="str">
        <f t="shared" ref="AV70:AV82" si="94">IF($D70&gt;0,Q70/$D70,"")</f>
        <v/>
      </c>
      <c r="AW70" s="128" t="str">
        <f t="shared" ref="AW70:AX82" si="95">IF($D70&gt;0,R70/$D70,"")</f>
        <v/>
      </c>
      <c r="AX70" s="147" t="str">
        <f t="shared" si="95"/>
        <v/>
      </c>
      <c r="AY70" s="128" t="str">
        <f t="shared" ref="AY70:AY82" si="96">IF($D70&gt;0,V70/$D70,"")</f>
        <v/>
      </c>
      <c r="AZ70" s="128" t="str">
        <f t="shared" ref="AZ70:AZ82" si="97">IF($D70&gt;0,W70/$D70,"")</f>
        <v/>
      </c>
      <c r="BA70" s="128" t="str">
        <f t="shared" ref="BA70:BA82" si="98">IF($D70&gt;0,X70/$D70,"")</f>
        <v/>
      </c>
      <c r="BB70" s="128" t="str">
        <f t="shared" ref="BB70:BB82" si="99">IF($D70&gt;0,Y70/$D70,"")</f>
        <v/>
      </c>
      <c r="BC70" s="128" t="str">
        <f t="shared" ref="BC70:BC82" si="100">IF($D70&gt;0,Z70/$D70,"")</f>
        <v/>
      </c>
      <c r="BD70" s="128" t="str">
        <f t="shared" ref="BD70:BD82" si="101">IF($D70&gt;0,AA70/$D70,"")</f>
        <v/>
      </c>
      <c r="BE70" s="128" t="str">
        <f t="shared" ref="BE70:BE82" si="102">IF($D70&gt;0,AB70/$D70,"")</f>
        <v/>
      </c>
      <c r="BF70" s="128" t="str">
        <f t="shared" ref="BF70:BF82" si="103">IF($D70&gt;0,AC70/$D70,"")</f>
        <v/>
      </c>
      <c r="BG70" s="128" t="str">
        <f t="shared" ref="BG70:BG82" si="104">IF($D70&gt;0,AD70/$D70,"")</f>
        <v/>
      </c>
      <c r="BH70" s="128" t="str">
        <f t="shared" ref="BH70:BH82" si="105">IF($D70&gt;0,AE70/$D70,"")</f>
        <v/>
      </c>
      <c r="BI70" s="128" t="str">
        <f t="shared" ref="BI70:BI82" si="106">IF($D70&gt;0,AF70/$D70,"")</f>
        <v/>
      </c>
      <c r="BJ70" s="128" t="str">
        <f t="shared" ref="BJ70:BJ82" si="107">IF($D70&gt;0,AG70/$D70,"")</f>
        <v/>
      </c>
      <c r="BK70" s="128" t="str">
        <f t="shared" ref="BK70:BK82" si="108">IF($D70&gt;0,AH70/$D70,"")</f>
        <v/>
      </c>
      <c r="BM70" t="str">
        <f t="shared" si="78"/>
        <v/>
      </c>
      <c r="BN70" t="str">
        <f t="shared" si="79"/>
        <v/>
      </c>
      <c r="BO70" s="33" t="str">
        <f t="shared" ref="BO70:BO82" si="109">IF(S70&gt;0,S70/1000000,"")</f>
        <v/>
      </c>
      <c r="BP70" s="129" t="str">
        <f t="shared" ref="BP70:BP82" si="110">IF(S70&gt;0,$AX70,"")</f>
        <v/>
      </c>
      <c r="BQ70" s="33" t="str">
        <f t="shared" ref="BQ70:BQ82" si="111">IF(V70&gt;0,V70/1000000,"")</f>
        <v/>
      </c>
      <c r="BR70" s="129" t="str">
        <f t="shared" si="80"/>
        <v/>
      </c>
      <c r="BS70" s="33" t="str">
        <f t="shared" ref="BS70:BS82" si="112">IF(AA70&gt;0,AA70/1000000,"")</f>
        <v/>
      </c>
      <c r="BT70" s="129" t="str">
        <f t="shared" si="81"/>
        <v/>
      </c>
      <c r="BU70" s="130" t="str">
        <f t="shared" ref="BU70:BU82" si="113">IF(AF70&gt;0,AF70/1000000,"")</f>
        <v/>
      </c>
      <c r="BV70" s="131" t="str">
        <f t="shared" si="82"/>
        <v/>
      </c>
      <c r="BY70" s="94" t="str">
        <f t="shared" si="83"/>
        <v/>
      </c>
      <c r="BZ70" s="94" t="str">
        <f t="shared" si="83"/>
        <v/>
      </c>
      <c r="CA70" s="128" t="str">
        <f t="shared" ref="CA70:CA82" si="114">IF($C70&gt;0,G70/$C70,"")</f>
        <v/>
      </c>
      <c r="CB70" s="128" t="str">
        <f t="shared" ref="CB70:CB82" si="115">IF($C70&gt;0,H70/$C70,"")</f>
        <v/>
      </c>
      <c r="CC70" s="128" t="str">
        <f t="shared" ref="CC70:CC82" si="116">IF($C70&gt;0,I70/$C70,"")</f>
        <v/>
      </c>
      <c r="CD70" s="128" t="str">
        <f t="shared" ref="CD70:CD82" si="117">IF($C70&gt;0,J70/$C70,"")</f>
        <v/>
      </c>
      <c r="CE70" s="128" t="str">
        <f t="shared" ref="CE70:CE82" si="118">IF($C70&gt;0,K70/$C70,"")</f>
        <v/>
      </c>
      <c r="CF70" s="128" t="str">
        <f t="shared" ref="CF70:CF82" si="119">IF($C70&gt;0,L70/$C70,"")</f>
        <v/>
      </c>
      <c r="CG70" s="128" t="str">
        <f t="shared" ref="CG70:CG82" si="120">IF($C70&gt;0,M70/$C70,"")</f>
        <v/>
      </c>
      <c r="CH70" s="128" t="str">
        <f t="shared" ref="CH70:CH82" si="121">IF($C70&gt;0,N70/$C70,"")</f>
        <v/>
      </c>
      <c r="CI70" s="128" t="str">
        <f t="shared" ref="CI70:CI82" si="122">IF($C70&gt;0,O70/$C70,"")</f>
        <v/>
      </c>
      <c r="CJ70" s="128" t="str">
        <f t="shared" ref="CJ70:CJ82" si="123">IF($C70&gt;0,P70/$C70,"")</f>
        <v/>
      </c>
      <c r="CK70" s="128" t="str">
        <f t="shared" ref="CK70:CK82" si="124">IF($C70&gt;0,Q70/$C70,"")</f>
        <v/>
      </c>
      <c r="CL70" s="128" t="str">
        <f t="shared" ref="CL70:CM82" si="125">IF($C70&gt;0,R70/$C70,"")</f>
        <v/>
      </c>
      <c r="CM70" s="150" t="str">
        <f t="shared" si="125"/>
        <v/>
      </c>
      <c r="CN70" s="128" t="str">
        <f t="shared" ref="CN70:CN82" si="126">IF($C70&gt;0,V70/$C70,"")</f>
        <v/>
      </c>
      <c r="CO70" s="128" t="str">
        <f t="shared" ref="CO70:CO82" si="127">IF($C70&gt;0,W70/$C70,"")</f>
        <v/>
      </c>
      <c r="CP70" s="128" t="str">
        <f t="shared" ref="CP70:CP82" si="128">IF($C70&gt;0,X70/$C70,"")</f>
        <v/>
      </c>
      <c r="CQ70" s="128" t="str">
        <f t="shared" ref="CQ70:CQ82" si="129">IF($C70&gt;0,Y70/$C70,"")</f>
        <v/>
      </c>
      <c r="CR70" s="128" t="str">
        <f t="shared" ref="CR70:CR82" si="130">IF($C70&gt;0,Z70/$C70,"")</f>
        <v/>
      </c>
      <c r="CS70" s="128" t="str">
        <f t="shared" ref="CS70:CS82" si="131">IF($C70&gt;0,AA70/$C70,"")</f>
        <v/>
      </c>
      <c r="CT70" s="128" t="str">
        <f t="shared" ref="CT70:CT82" si="132">IF($C70&gt;0,AB70/$C70,"")</f>
        <v/>
      </c>
      <c r="CU70" s="128" t="str">
        <f t="shared" ref="CU70:CU82" si="133">IF($C70&gt;0,AC70/$C70,"")</f>
        <v/>
      </c>
      <c r="CV70" s="128" t="str">
        <f t="shared" ref="CV70:CV82" si="134">IF($C70&gt;0,AD70/$C70,"")</f>
        <v/>
      </c>
      <c r="CW70" s="128" t="str">
        <f t="shared" ref="CW70:CW82" si="135">IF($C70&gt;0,AE70/$C70,"")</f>
        <v/>
      </c>
      <c r="CX70" s="128" t="str">
        <f t="shared" ref="CX70:CX82" si="136">IF($C70&gt;0,AF70/$C70,"")</f>
        <v/>
      </c>
      <c r="CY70" s="128" t="str">
        <f t="shared" ref="CY70:CY82" si="137">IF($C70&gt;0,AG70/$C70,"")</f>
        <v/>
      </c>
      <c r="CZ70" s="128" t="str">
        <f t="shared" ref="CZ70:CZ82" si="138">IF($C70&gt;0,AH70/$C70,"")</f>
        <v/>
      </c>
    </row>
    <row r="71" spans="35:104">
      <c r="AI71" s="100"/>
      <c r="AJ71" t="str">
        <f t="shared" si="76"/>
        <v/>
      </c>
      <c r="AK71" t="str">
        <f t="shared" si="77"/>
        <v/>
      </c>
      <c r="AL71" s="128" t="str">
        <f t="shared" si="84"/>
        <v/>
      </c>
      <c r="AM71" s="128" t="str">
        <f t="shared" si="85"/>
        <v/>
      </c>
      <c r="AN71" s="128" t="str">
        <f t="shared" si="86"/>
        <v/>
      </c>
      <c r="AO71" s="128" t="str">
        <f t="shared" si="87"/>
        <v/>
      </c>
      <c r="AP71" s="128" t="str">
        <f t="shared" si="88"/>
        <v/>
      </c>
      <c r="AQ71" s="128" t="str">
        <f t="shared" si="89"/>
        <v/>
      </c>
      <c r="AR71" s="128" t="str">
        <f t="shared" si="90"/>
        <v/>
      </c>
      <c r="AS71" s="128" t="str">
        <f t="shared" si="91"/>
        <v/>
      </c>
      <c r="AT71" s="128" t="str">
        <f t="shared" si="92"/>
        <v/>
      </c>
      <c r="AU71" s="128" t="str">
        <f t="shared" si="93"/>
        <v/>
      </c>
      <c r="AV71" s="128" t="str">
        <f t="shared" si="94"/>
        <v/>
      </c>
      <c r="AW71" s="128" t="str">
        <f t="shared" si="95"/>
        <v/>
      </c>
      <c r="AX71" s="147" t="str">
        <f t="shared" si="95"/>
        <v/>
      </c>
      <c r="AY71" s="128" t="str">
        <f t="shared" si="96"/>
        <v/>
      </c>
      <c r="AZ71" s="128" t="str">
        <f t="shared" si="97"/>
        <v/>
      </c>
      <c r="BA71" s="128" t="str">
        <f t="shared" si="98"/>
        <v/>
      </c>
      <c r="BB71" s="128" t="str">
        <f t="shared" si="99"/>
        <v/>
      </c>
      <c r="BC71" s="128" t="str">
        <f t="shared" si="100"/>
        <v/>
      </c>
      <c r="BD71" s="128" t="str">
        <f t="shared" si="101"/>
        <v/>
      </c>
      <c r="BE71" s="128" t="str">
        <f t="shared" si="102"/>
        <v/>
      </c>
      <c r="BF71" s="128" t="str">
        <f t="shared" si="103"/>
        <v/>
      </c>
      <c r="BG71" s="128" t="str">
        <f t="shared" si="104"/>
        <v/>
      </c>
      <c r="BH71" s="128" t="str">
        <f t="shared" si="105"/>
        <v/>
      </c>
      <c r="BI71" s="128" t="str">
        <f t="shared" si="106"/>
        <v/>
      </c>
      <c r="BJ71" s="128" t="str">
        <f t="shared" si="107"/>
        <v/>
      </c>
      <c r="BK71" s="128" t="str">
        <f t="shared" si="108"/>
        <v/>
      </c>
      <c r="BM71" t="str">
        <f t="shared" si="78"/>
        <v/>
      </c>
      <c r="BN71" t="str">
        <f t="shared" si="79"/>
        <v/>
      </c>
      <c r="BO71" s="33" t="str">
        <f t="shared" si="109"/>
        <v/>
      </c>
      <c r="BP71" s="129" t="str">
        <f t="shared" si="110"/>
        <v/>
      </c>
      <c r="BQ71" s="33" t="str">
        <f t="shared" si="111"/>
        <v/>
      </c>
      <c r="BR71" s="129" t="str">
        <f t="shared" si="80"/>
        <v/>
      </c>
      <c r="BS71" s="33" t="str">
        <f t="shared" si="112"/>
        <v/>
      </c>
      <c r="BT71" s="129" t="str">
        <f t="shared" si="81"/>
        <v/>
      </c>
      <c r="BU71" s="130" t="str">
        <f t="shared" si="113"/>
        <v/>
      </c>
      <c r="BV71" s="131" t="str">
        <f t="shared" si="82"/>
        <v/>
      </c>
      <c r="BY71" s="94" t="str">
        <f t="shared" si="83"/>
        <v/>
      </c>
      <c r="BZ71" s="94" t="str">
        <f t="shared" si="83"/>
        <v/>
      </c>
      <c r="CA71" s="128" t="str">
        <f t="shared" si="114"/>
        <v/>
      </c>
      <c r="CB71" s="128" t="str">
        <f t="shared" si="115"/>
        <v/>
      </c>
      <c r="CC71" s="128" t="str">
        <f t="shared" si="116"/>
        <v/>
      </c>
      <c r="CD71" s="128" t="str">
        <f t="shared" si="117"/>
        <v/>
      </c>
      <c r="CE71" s="128" t="str">
        <f t="shared" si="118"/>
        <v/>
      </c>
      <c r="CF71" s="128" t="str">
        <f t="shared" si="119"/>
        <v/>
      </c>
      <c r="CG71" s="128" t="str">
        <f t="shared" si="120"/>
        <v/>
      </c>
      <c r="CH71" s="128" t="str">
        <f t="shared" si="121"/>
        <v/>
      </c>
      <c r="CI71" s="128" t="str">
        <f t="shared" si="122"/>
        <v/>
      </c>
      <c r="CJ71" s="128" t="str">
        <f t="shared" si="123"/>
        <v/>
      </c>
      <c r="CK71" s="128" t="str">
        <f t="shared" si="124"/>
        <v/>
      </c>
      <c r="CL71" s="128" t="str">
        <f t="shared" si="125"/>
        <v/>
      </c>
      <c r="CM71" s="150" t="str">
        <f t="shared" si="125"/>
        <v/>
      </c>
      <c r="CN71" s="128" t="str">
        <f t="shared" si="126"/>
        <v/>
      </c>
      <c r="CO71" s="128" t="str">
        <f t="shared" si="127"/>
        <v/>
      </c>
      <c r="CP71" s="128" t="str">
        <f t="shared" si="128"/>
        <v/>
      </c>
      <c r="CQ71" s="128" t="str">
        <f t="shared" si="129"/>
        <v/>
      </c>
      <c r="CR71" s="128" t="str">
        <f t="shared" si="130"/>
        <v/>
      </c>
      <c r="CS71" s="128" t="str">
        <f t="shared" si="131"/>
        <v/>
      </c>
      <c r="CT71" s="128" t="str">
        <f t="shared" si="132"/>
        <v/>
      </c>
      <c r="CU71" s="128" t="str">
        <f t="shared" si="133"/>
        <v/>
      </c>
      <c r="CV71" s="128" t="str">
        <f t="shared" si="134"/>
        <v/>
      </c>
      <c r="CW71" s="128" t="str">
        <f t="shared" si="135"/>
        <v/>
      </c>
      <c r="CX71" s="128" t="str">
        <f t="shared" si="136"/>
        <v/>
      </c>
      <c r="CY71" s="128" t="str">
        <f t="shared" si="137"/>
        <v/>
      </c>
      <c r="CZ71" s="128" t="str">
        <f t="shared" si="138"/>
        <v/>
      </c>
    </row>
    <row r="72" spans="35:104">
      <c r="AI72" s="100"/>
      <c r="AJ72" t="str">
        <f t="shared" si="76"/>
        <v/>
      </c>
      <c r="AK72" t="str">
        <f t="shared" si="77"/>
        <v/>
      </c>
      <c r="AL72" s="128" t="str">
        <f t="shared" si="84"/>
        <v/>
      </c>
      <c r="AM72" s="128" t="str">
        <f t="shared" si="85"/>
        <v/>
      </c>
      <c r="AN72" s="128" t="str">
        <f t="shared" si="86"/>
        <v/>
      </c>
      <c r="AO72" s="128" t="str">
        <f t="shared" si="87"/>
        <v/>
      </c>
      <c r="AP72" s="128" t="str">
        <f t="shared" si="88"/>
        <v/>
      </c>
      <c r="AQ72" s="128" t="str">
        <f t="shared" si="89"/>
        <v/>
      </c>
      <c r="AR72" s="128" t="str">
        <f t="shared" si="90"/>
        <v/>
      </c>
      <c r="AS72" s="128" t="str">
        <f t="shared" si="91"/>
        <v/>
      </c>
      <c r="AT72" s="128" t="str">
        <f t="shared" si="92"/>
        <v/>
      </c>
      <c r="AU72" s="128" t="str">
        <f t="shared" si="93"/>
        <v/>
      </c>
      <c r="AV72" s="128" t="str">
        <f t="shared" si="94"/>
        <v/>
      </c>
      <c r="AW72" s="128" t="str">
        <f t="shared" si="95"/>
        <v/>
      </c>
      <c r="AX72" s="147" t="str">
        <f t="shared" si="95"/>
        <v/>
      </c>
      <c r="AY72" s="128" t="str">
        <f t="shared" si="96"/>
        <v/>
      </c>
      <c r="AZ72" s="128" t="str">
        <f t="shared" si="97"/>
        <v/>
      </c>
      <c r="BA72" s="128" t="str">
        <f t="shared" si="98"/>
        <v/>
      </c>
      <c r="BB72" s="128" t="str">
        <f t="shared" si="99"/>
        <v/>
      </c>
      <c r="BC72" s="128" t="str">
        <f t="shared" si="100"/>
        <v/>
      </c>
      <c r="BD72" s="128" t="str">
        <f t="shared" si="101"/>
        <v/>
      </c>
      <c r="BE72" s="128" t="str">
        <f t="shared" si="102"/>
        <v/>
      </c>
      <c r="BF72" s="128" t="str">
        <f t="shared" si="103"/>
        <v/>
      </c>
      <c r="BG72" s="128" t="str">
        <f t="shared" si="104"/>
        <v/>
      </c>
      <c r="BH72" s="128" t="str">
        <f t="shared" si="105"/>
        <v/>
      </c>
      <c r="BI72" s="128" t="str">
        <f t="shared" si="106"/>
        <v/>
      </c>
      <c r="BJ72" s="128" t="str">
        <f t="shared" si="107"/>
        <v/>
      </c>
      <c r="BK72" s="128" t="str">
        <f t="shared" si="108"/>
        <v/>
      </c>
      <c r="BM72" t="str">
        <f t="shared" si="78"/>
        <v/>
      </c>
      <c r="BN72" t="str">
        <f t="shared" si="79"/>
        <v/>
      </c>
      <c r="BO72" s="33" t="str">
        <f t="shared" si="109"/>
        <v/>
      </c>
      <c r="BP72" s="129" t="str">
        <f t="shared" si="110"/>
        <v/>
      </c>
      <c r="BQ72" s="33" t="str">
        <f t="shared" si="111"/>
        <v/>
      </c>
      <c r="BR72" s="129" t="str">
        <f t="shared" si="80"/>
        <v/>
      </c>
      <c r="BS72" s="33" t="str">
        <f t="shared" si="112"/>
        <v/>
      </c>
      <c r="BT72" s="129" t="str">
        <f t="shared" si="81"/>
        <v/>
      </c>
      <c r="BU72" s="130" t="str">
        <f t="shared" si="113"/>
        <v/>
      </c>
      <c r="BV72" s="131" t="str">
        <f t="shared" si="82"/>
        <v/>
      </c>
      <c r="BY72" s="94" t="str">
        <f t="shared" si="83"/>
        <v/>
      </c>
      <c r="BZ72" s="94" t="str">
        <f t="shared" si="83"/>
        <v/>
      </c>
      <c r="CA72" s="128" t="str">
        <f t="shared" si="114"/>
        <v/>
      </c>
      <c r="CB72" s="128" t="str">
        <f t="shared" si="115"/>
        <v/>
      </c>
      <c r="CC72" s="128" t="str">
        <f t="shared" si="116"/>
        <v/>
      </c>
      <c r="CD72" s="128" t="str">
        <f t="shared" si="117"/>
        <v/>
      </c>
      <c r="CE72" s="128" t="str">
        <f t="shared" si="118"/>
        <v/>
      </c>
      <c r="CF72" s="128" t="str">
        <f t="shared" si="119"/>
        <v/>
      </c>
      <c r="CG72" s="128" t="str">
        <f t="shared" si="120"/>
        <v/>
      </c>
      <c r="CH72" s="128" t="str">
        <f t="shared" si="121"/>
        <v/>
      </c>
      <c r="CI72" s="128" t="str">
        <f t="shared" si="122"/>
        <v/>
      </c>
      <c r="CJ72" s="128" t="str">
        <f t="shared" si="123"/>
        <v/>
      </c>
      <c r="CK72" s="128" t="str">
        <f t="shared" si="124"/>
        <v/>
      </c>
      <c r="CL72" s="128" t="str">
        <f t="shared" si="125"/>
        <v/>
      </c>
      <c r="CM72" s="150" t="str">
        <f t="shared" si="125"/>
        <v/>
      </c>
      <c r="CN72" s="128" t="str">
        <f t="shared" si="126"/>
        <v/>
      </c>
      <c r="CO72" s="128" t="str">
        <f t="shared" si="127"/>
        <v/>
      </c>
      <c r="CP72" s="128" t="str">
        <f t="shared" si="128"/>
        <v/>
      </c>
      <c r="CQ72" s="128" t="str">
        <f t="shared" si="129"/>
        <v/>
      </c>
      <c r="CR72" s="128" t="str">
        <f t="shared" si="130"/>
        <v/>
      </c>
      <c r="CS72" s="128" t="str">
        <f t="shared" si="131"/>
        <v/>
      </c>
      <c r="CT72" s="128" t="str">
        <f t="shared" si="132"/>
        <v/>
      </c>
      <c r="CU72" s="128" t="str">
        <f t="shared" si="133"/>
        <v/>
      </c>
      <c r="CV72" s="128" t="str">
        <f t="shared" si="134"/>
        <v/>
      </c>
      <c r="CW72" s="128" t="str">
        <f t="shared" si="135"/>
        <v/>
      </c>
      <c r="CX72" s="128" t="str">
        <f t="shared" si="136"/>
        <v/>
      </c>
      <c r="CY72" s="128" t="str">
        <f t="shared" si="137"/>
        <v/>
      </c>
      <c r="CZ72" s="128" t="str">
        <f t="shared" si="138"/>
        <v/>
      </c>
    </row>
    <row r="73" spans="35:104">
      <c r="AI73" s="100"/>
      <c r="AJ73" t="str">
        <f t="shared" si="76"/>
        <v/>
      </c>
      <c r="AK73" t="str">
        <f t="shared" si="77"/>
        <v/>
      </c>
      <c r="AL73" s="128" t="str">
        <f t="shared" si="84"/>
        <v/>
      </c>
      <c r="AM73" s="128" t="str">
        <f t="shared" si="85"/>
        <v/>
      </c>
      <c r="AN73" s="128" t="str">
        <f t="shared" si="86"/>
        <v/>
      </c>
      <c r="AO73" s="128" t="str">
        <f t="shared" si="87"/>
        <v/>
      </c>
      <c r="AP73" s="128" t="str">
        <f t="shared" si="88"/>
        <v/>
      </c>
      <c r="AQ73" s="128" t="str">
        <f t="shared" si="89"/>
        <v/>
      </c>
      <c r="AR73" s="128" t="str">
        <f t="shared" si="90"/>
        <v/>
      </c>
      <c r="AS73" s="128" t="str">
        <f t="shared" si="91"/>
        <v/>
      </c>
      <c r="AT73" s="128" t="str">
        <f t="shared" si="92"/>
        <v/>
      </c>
      <c r="AU73" s="128" t="str">
        <f t="shared" si="93"/>
        <v/>
      </c>
      <c r="AV73" s="128" t="str">
        <f t="shared" si="94"/>
        <v/>
      </c>
      <c r="AW73" s="128" t="str">
        <f t="shared" si="95"/>
        <v/>
      </c>
      <c r="AX73" s="147" t="str">
        <f t="shared" si="95"/>
        <v/>
      </c>
      <c r="AY73" s="128" t="str">
        <f t="shared" si="96"/>
        <v/>
      </c>
      <c r="AZ73" s="128" t="str">
        <f t="shared" si="97"/>
        <v/>
      </c>
      <c r="BA73" s="128" t="str">
        <f t="shared" si="98"/>
        <v/>
      </c>
      <c r="BB73" s="128" t="str">
        <f t="shared" si="99"/>
        <v/>
      </c>
      <c r="BC73" s="128" t="str">
        <f t="shared" si="100"/>
        <v/>
      </c>
      <c r="BD73" s="128" t="str">
        <f t="shared" si="101"/>
        <v/>
      </c>
      <c r="BE73" s="128" t="str">
        <f t="shared" si="102"/>
        <v/>
      </c>
      <c r="BF73" s="128" t="str">
        <f t="shared" si="103"/>
        <v/>
      </c>
      <c r="BG73" s="128" t="str">
        <f t="shared" si="104"/>
        <v/>
      </c>
      <c r="BH73" s="128" t="str">
        <f t="shared" si="105"/>
        <v/>
      </c>
      <c r="BI73" s="128" t="str">
        <f t="shared" si="106"/>
        <v/>
      </c>
      <c r="BJ73" s="128" t="str">
        <f t="shared" si="107"/>
        <v/>
      </c>
      <c r="BK73" s="128" t="str">
        <f t="shared" si="108"/>
        <v/>
      </c>
      <c r="BM73" t="str">
        <f t="shared" si="78"/>
        <v/>
      </c>
      <c r="BN73" t="str">
        <f t="shared" si="79"/>
        <v/>
      </c>
      <c r="BO73" s="33" t="str">
        <f t="shared" si="109"/>
        <v/>
      </c>
      <c r="BP73" s="129" t="str">
        <f t="shared" si="110"/>
        <v/>
      </c>
      <c r="BQ73" s="33" t="str">
        <f t="shared" si="111"/>
        <v/>
      </c>
      <c r="BR73" s="129" t="str">
        <f t="shared" si="80"/>
        <v/>
      </c>
      <c r="BS73" s="33" t="str">
        <f t="shared" si="112"/>
        <v/>
      </c>
      <c r="BT73" s="129" t="str">
        <f t="shared" si="81"/>
        <v/>
      </c>
      <c r="BU73" s="130" t="str">
        <f t="shared" si="113"/>
        <v/>
      </c>
      <c r="BV73" s="131" t="str">
        <f t="shared" si="82"/>
        <v/>
      </c>
      <c r="BY73" s="94" t="str">
        <f t="shared" si="83"/>
        <v/>
      </c>
      <c r="BZ73" s="94" t="str">
        <f t="shared" si="83"/>
        <v/>
      </c>
      <c r="CA73" s="128" t="str">
        <f t="shared" si="114"/>
        <v/>
      </c>
      <c r="CB73" s="128" t="str">
        <f t="shared" si="115"/>
        <v/>
      </c>
      <c r="CC73" s="128" t="str">
        <f t="shared" si="116"/>
        <v/>
      </c>
      <c r="CD73" s="128" t="str">
        <f t="shared" si="117"/>
        <v/>
      </c>
      <c r="CE73" s="128" t="str">
        <f t="shared" si="118"/>
        <v/>
      </c>
      <c r="CF73" s="128" t="str">
        <f t="shared" si="119"/>
        <v/>
      </c>
      <c r="CG73" s="128" t="str">
        <f t="shared" si="120"/>
        <v/>
      </c>
      <c r="CH73" s="128" t="str">
        <f t="shared" si="121"/>
        <v/>
      </c>
      <c r="CI73" s="128" t="str">
        <f t="shared" si="122"/>
        <v/>
      </c>
      <c r="CJ73" s="128" t="str">
        <f t="shared" si="123"/>
        <v/>
      </c>
      <c r="CK73" s="128" t="str">
        <f t="shared" si="124"/>
        <v/>
      </c>
      <c r="CL73" s="128" t="str">
        <f t="shared" si="125"/>
        <v/>
      </c>
      <c r="CM73" s="150" t="str">
        <f t="shared" si="125"/>
        <v/>
      </c>
      <c r="CN73" s="128" t="str">
        <f t="shared" si="126"/>
        <v/>
      </c>
      <c r="CO73" s="128" t="str">
        <f t="shared" si="127"/>
        <v/>
      </c>
      <c r="CP73" s="128" t="str">
        <f t="shared" si="128"/>
        <v/>
      </c>
      <c r="CQ73" s="128" t="str">
        <f t="shared" si="129"/>
        <v/>
      </c>
      <c r="CR73" s="128" t="str">
        <f t="shared" si="130"/>
        <v/>
      </c>
      <c r="CS73" s="128" t="str">
        <f t="shared" si="131"/>
        <v/>
      </c>
      <c r="CT73" s="128" t="str">
        <f t="shared" si="132"/>
        <v/>
      </c>
      <c r="CU73" s="128" t="str">
        <f t="shared" si="133"/>
        <v/>
      </c>
      <c r="CV73" s="128" t="str">
        <f t="shared" si="134"/>
        <v/>
      </c>
      <c r="CW73" s="128" t="str">
        <f t="shared" si="135"/>
        <v/>
      </c>
      <c r="CX73" s="128" t="str">
        <f t="shared" si="136"/>
        <v/>
      </c>
      <c r="CY73" s="128" t="str">
        <f t="shared" si="137"/>
        <v/>
      </c>
      <c r="CZ73" s="128" t="str">
        <f t="shared" si="138"/>
        <v/>
      </c>
    </row>
    <row r="74" spans="35:104">
      <c r="AI74" s="100"/>
      <c r="AJ74" t="str">
        <f t="shared" si="76"/>
        <v/>
      </c>
      <c r="AK74" t="str">
        <f t="shared" si="77"/>
        <v/>
      </c>
      <c r="AL74" s="128" t="str">
        <f t="shared" si="84"/>
        <v/>
      </c>
      <c r="AM74" s="128" t="str">
        <f t="shared" si="85"/>
        <v/>
      </c>
      <c r="AN74" s="128" t="str">
        <f t="shared" si="86"/>
        <v/>
      </c>
      <c r="AO74" s="128" t="str">
        <f t="shared" si="87"/>
        <v/>
      </c>
      <c r="AP74" s="128" t="str">
        <f t="shared" si="88"/>
        <v/>
      </c>
      <c r="AQ74" s="128" t="str">
        <f t="shared" si="89"/>
        <v/>
      </c>
      <c r="AR74" s="128" t="str">
        <f t="shared" si="90"/>
        <v/>
      </c>
      <c r="AS74" s="128" t="str">
        <f t="shared" si="91"/>
        <v/>
      </c>
      <c r="AT74" s="128" t="str">
        <f t="shared" si="92"/>
        <v/>
      </c>
      <c r="AU74" s="128" t="str">
        <f t="shared" si="93"/>
        <v/>
      </c>
      <c r="AV74" s="128" t="str">
        <f t="shared" si="94"/>
        <v/>
      </c>
      <c r="AW74" s="128" t="str">
        <f t="shared" si="95"/>
        <v/>
      </c>
      <c r="AX74" s="147" t="str">
        <f t="shared" si="95"/>
        <v/>
      </c>
      <c r="AY74" s="128" t="str">
        <f t="shared" si="96"/>
        <v/>
      </c>
      <c r="AZ74" s="128" t="str">
        <f t="shared" si="97"/>
        <v/>
      </c>
      <c r="BA74" s="128" t="str">
        <f t="shared" si="98"/>
        <v/>
      </c>
      <c r="BB74" s="128" t="str">
        <f t="shared" si="99"/>
        <v/>
      </c>
      <c r="BC74" s="128" t="str">
        <f t="shared" si="100"/>
        <v/>
      </c>
      <c r="BD74" s="128" t="str">
        <f t="shared" si="101"/>
        <v/>
      </c>
      <c r="BE74" s="128" t="str">
        <f t="shared" si="102"/>
        <v/>
      </c>
      <c r="BF74" s="128" t="str">
        <f t="shared" si="103"/>
        <v/>
      </c>
      <c r="BG74" s="128" t="str">
        <f t="shared" si="104"/>
        <v/>
      </c>
      <c r="BH74" s="128" t="str">
        <f t="shared" si="105"/>
        <v/>
      </c>
      <c r="BI74" s="128" t="str">
        <f t="shared" si="106"/>
        <v/>
      </c>
      <c r="BJ74" s="128" t="str">
        <f t="shared" si="107"/>
        <v/>
      </c>
      <c r="BK74" s="128" t="str">
        <f t="shared" si="108"/>
        <v/>
      </c>
      <c r="BM74" t="str">
        <f t="shared" si="78"/>
        <v/>
      </c>
      <c r="BN74" t="str">
        <f t="shared" si="79"/>
        <v/>
      </c>
      <c r="BO74" s="33" t="str">
        <f t="shared" si="109"/>
        <v/>
      </c>
      <c r="BP74" s="129" t="str">
        <f t="shared" si="110"/>
        <v/>
      </c>
      <c r="BQ74" s="33" t="str">
        <f t="shared" si="111"/>
        <v/>
      </c>
      <c r="BR74" s="129" t="str">
        <f t="shared" si="80"/>
        <v/>
      </c>
      <c r="BS74" s="33" t="str">
        <f t="shared" si="112"/>
        <v/>
      </c>
      <c r="BT74" s="129" t="str">
        <f t="shared" si="81"/>
        <v/>
      </c>
      <c r="BU74" s="130" t="str">
        <f t="shared" si="113"/>
        <v/>
      </c>
      <c r="BV74" s="131" t="str">
        <f t="shared" si="82"/>
        <v/>
      </c>
      <c r="BY74" s="94" t="str">
        <f t="shared" si="83"/>
        <v/>
      </c>
      <c r="BZ74" s="94" t="str">
        <f t="shared" si="83"/>
        <v/>
      </c>
      <c r="CA74" s="128" t="str">
        <f t="shared" si="114"/>
        <v/>
      </c>
      <c r="CB74" s="128" t="str">
        <f t="shared" si="115"/>
        <v/>
      </c>
      <c r="CC74" s="128" t="str">
        <f t="shared" si="116"/>
        <v/>
      </c>
      <c r="CD74" s="128" t="str">
        <f t="shared" si="117"/>
        <v/>
      </c>
      <c r="CE74" s="128" t="str">
        <f t="shared" si="118"/>
        <v/>
      </c>
      <c r="CF74" s="128" t="str">
        <f t="shared" si="119"/>
        <v/>
      </c>
      <c r="CG74" s="128" t="str">
        <f t="shared" si="120"/>
        <v/>
      </c>
      <c r="CH74" s="128" t="str">
        <f t="shared" si="121"/>
        <v/>
      </c>
      <c r="CI74" s="128" t="str">
        <f t="shared" si="122"/>
        <v/>
      </c>
      <c r="CJ74" s="128" t="str">
        <f t="shared" si="123"/>
        <v/>
      </c>
      <c r="CK74" s="128" t="str">
        <f t="shared" si="124"/>
        <v/>
      </c>
      <c r="CL74" s="128" t="str">
        <f t="shared" si="125"/>
        <v/>
      </c>
      <c r="CM74" s="150" t="str">
        <f t="shared" si="125"/>
        <v/>
      </c>
      <c r="CN74" s="128" t="str">
        <f t="shared" si="126"/>
        <v/>
      </c>
      <c r="CO74" s="128" t="str">
        <f t="shared" si="127"/>
        <v/>
      </c>
      <c r="CP74" s="128" t="str">
        <f t="shared" si="128"/>
        <v/>
      </c>
      <c r="CQ74" s="128" t="str">
        <f t="shared" si="129"/>
        <v/>
      </c>
      <c r="CR74" s="128" t="str">
        <f t="shared" si="130"/>
        <v/>
      </c>
      <c r="CS74" s="128" t="str">
        <f t="shared" si="131"/>
        <v/>
      </c>
      <c r="CT74" s="128" t="str">
        <f t="shared" si="132"/>
        <v/>
      </c>
      <c r="CU74" s="128" t="str">
        <f t="shared" si="133"/>
        <v/>
      </c>
      <c r="CV74" s="128" t="str">
        <f t="shared" si="134"/>
        <v/>
      </c>
      <c r="CW74" s="128" t="str">
        <f t="shared" si="135"/>
        <v/>
      </c>
      <c r="CX74" s="128" t="str">
        <f t="shared" si="136"/>
        <v/>
      </c>
      <c r="CY74" s="128" t="str">
        <f t="shared" si="137"/>
        <v/>
      </c>
      <c r="CZ74" s="128" t="str">
        <f t="shared" si="138"/>
        <v/>
      </c>
    </row>
    <row r="75" spans="35:104">
      <c r="AI75" s="100"/>
      <c r="AJ75" t="str">
        <f t="shared" si="76"/>
        <v/>
      </c>
      <c r="AK75" t="str">
        <f t="shared" si="77"/>
        <v/>
      </c>
      <c r="AL75" s="128" t="str">
        <f t="shared" si="84"/>
        <v/>
      </c>
      <c r="AM75" s="128" t="str">
        <f t="shared" si="85"/>
        <v/>
      </c>
      <c r="AN75" s="128" t="str">
        <f t="shared" si="86"/>
        <v/>
      </c>
      <c r="AO75" s="128" t="str">
        <f t="shared" si="87"/>
        <v/>
      </c>
      <c r="AP75" s="128" t="str">
        <f t="shared" si="88"/>
        <v/>
      </c>
      <c r="AQ75" s="128" t="str">
        <f t="shared" si="89"/>
        <v/>
      </c>
      <c r="AR75" s="128" t="str">
        <f t="shared" si="90"/>
        <v/>
      </c>
      <c r="AS75" s="128" t="str">
        <f t="shared" si="91"/>
        <v/>
      </c>
      <c r="AT75" s="128" t="str">
        <f t="shared" si="92"/>
        <v/>
      </c>
      <c r="AU75" s="128" t="str">
        <f t="shared" si="93"/>
        <v/>
      </c>
      <c r="AV75" s="128" t="str">
        <f t="shared" si="94"/>
        <v/>
      </c>
      <c r="AW75" s="128" t="str">
        <f t="shared" si="95"/>
        <v/>
      </c>
      <c r="AX75" s="147" t="str">
        <f t="shared" si="95"/>
        <v/>
      </c>
      <c r="AY75" s="128" t="str">
        <f t="shared" si="96"/>
        <v/>
      </c>
      <c r="AZ75" s="128" t="str">
        <f t="shared" si="97"/>
        <v/>
      </c>
      <c r="BA75" s="128" t="str">
        <f t="shared" si="98"/>
        <v/>
      </c>
      <c r="BB75" s="128" t="str">
        <f t="shared" si="99"/>
        <v/>
      </c>
      <c r="BC75" s="128" t="str">
        <f t="shared" si="100"/>
        <v/>
      </c>
      <c r="BD75" s="128" t="str">
        <f t="shared" si="101"/>
        <v/>
      </c>
      <c r="BE75" s="128" t="str">
        <f t="shared" si="102"/>
        <v/>
      </c>
      <c r="BF75" s="128" t="str">
        <f t="shared" si="103"/>
        <v/>
      </c>
      <c r="BG75" s="128" t="str">
        <f t="shared" si="104"/>
        <v/>
      </c>
      <c r="BH75" s="128" t="str">
        <f t="shared" si="105"/>
        <v/>
      </c>
      <c r="BI75" s="128" t="str">
        <f t="shared" si="106"/>
        <v/>
      </c>
      <c r="BJ75" s="128" t="str">
        <f t="shared" si="107"/>
        <v/>
      </c>
      <c r="BK75" s="128" t="str">
        <f t="shared" si="108"/>
        <v/>
      </c>
      <c r="BM75" t="str">
        <f t="shared" si="78"/>
        <v/>
      </c>
      <c r="BN75" t="str">
        <f t="shared" si="79"/>
        <v/>
      </c>
      <c r="BO75" s="33" t="str">
        <f t="shared" si="109"/>
        <v/>
      </c>
      <c r="BP75" s="129" t="str">
        <f t="shared" si="110"/>
        <v/>
      </c>
      <c r="BQ75" s="33" t="str">
        <f t="shared" si="111"/>
        <v/>
      </c>
      <c r="BR75" s="129" t="str">
        <f t="shared" si="80"/>
        <v/>
      </c>
      <c r="BS75" s="33" t="str">
        <f t="shared" si="112"/>
        <v/>
      </c>
      <c r="BT75" s="129" t="str">
        <f t="shared" si="81"/>
        <v/>
      </c>
      <c r="BU75" s="130" t="str">
        <f t="shared" si="113"/>
        <v/>
      </c>
      <c r="BV75" s="131" t="str">
        <f t="shared" si="82"/>
        <v/>
      </c>
      <c r="BY75" s="94" t="str">
        <f t="shared" si="83"/>
        <v/>
      </c>
      <c r="BZ75" s="94" t="str">
        <f t="shared" si="83"/>
        <v/>
      </c>
      <c r="CA75" s="128" t="str">
        <f t="shared" si="114"/>
        <v/>
      </c>
      <c r="CB75" s="128" t="str">
        <f t="shared" si="115"/>
        <v/>
      </c>
      <c r="CC75" s="128" t="str">
        <f t="shared" si="116"/>
        <v/>
      </c>
      <c r="CD75" s="128" t="str">
        <f t="shared" si="117"/>
        <v/>
      </c>
      <c r="CE75" s="128" t="str">
        <f t="shared" si="118"/>
        <v/>
      </c>
      <c r="CF75" s="128" t="str">
        <f t="shared" si="119"/>
        <v/>
      </c>
      <c r="CG75" s="128" t="str">
        <f t="shared" si="120"/>
        <v/>
      </c>
      <c r="CH75" s="128" t="str">
        <f t="shared" si="121"/>
        <v/>
      </c>
      <c r="CI75" s="128" t="str">
        <f t="shared" si="122"/>
        <v/>
      </c>
      <c r="CJ75" s="128" t="str">
        <f t="shared" si="123"/>
        <v/>
      </c>
      <c r="CK75" s="128" t="str">
        <f t="shared" si="124"/>
        <v/>
      </c>
      <c r="CL75" s="128" t="str">
        <f t="shared" si="125"/>
        <v/>
      </c>
      <c r="CM75" s="150" t="str">
        <f t="shared" si="125"/>
        <v/>
      </c>
      <c r="CN75" s="128" t="str">
        <f t="shared" si="126"/>
        <v/>
      </c>
      <c r="CO75" s="128" t="str">
        <f t="shared" si="127"/>
        <v/>
      </c>
      <c r="CP75" s="128" t="str">
        <f t="shared" si="128"/>
        <v/>
      </c>
      <c r="CQ75" s="128" t="str">
        <f t="shared" si="129"/>
        <v/>
      </c>
      <c r="CR75" s="128" t="str">
        <f t="shared" si="130"/>
        <v/>
      </c>
      <c r="CS75" s="128" t="str">
        <f t="shared" si="131"/>
        <v/>
      </c>
      <c r="CT75" s="128" t="str">
        <f t="shared" si="132"/>
        <v/>
      </c>
      <c r="CU75" s="128" t="str">
        <f t="shared" si="133"/>
        <v/>
      </c>
      <c r="CV75" s="128" t="str">
        <f t="shared" si="134"/>
        <v/>
      </c>
      <c r="CW75" s="128" t="str">
        <f t="shared" si="135"/>
        <v/>
      </c>
      <c r="CX75" s="128" t="str">
        <f t="shared" si="136"/>
        <v/>
      </c>
      <c r="CY75" s="128" t="str">
        <f t="shared" si="137"/>
        <v/>
      </c>
      <c r="CZ75" s="128" t="str">
        <f t="shared" si="138"/>
        <v/>
      </c>
    </row>
    <row r="76" spans="35:104">
      <c r="AI76" s="100"/>
      <c r="AJ76" t="str">
        <f t="shared" si="76"/>
        <v/>
      </c>
      <c r="AK76" t="str">
        <f t="shared" si="77"/>
        <v/>
      </c>
      <c r="AL76" s="128" t="str">
        <f t="shared" si="84"/>
        <v/>
      </c>
      <c r="AM76" s="128" t="str">
        <f t="shared" si="85"/>
        <v/>
      </c>
      <c r="AN76" s="128" t="str">
        <f t="shared" si="86"/>
        <v/>
      </c>
      <c r="AO76" s="128" t="str">
        <f t="shared" si="87"/>
        <v/>
      </c>
      <c r="AP76" s="128" t="str">
        <f t="shared" si="88"/>
        <v/>
      </c>
      <c r="AQ76" s="128" t="str">
        <f t="shared" si="89"/>
        <v/>
      </c>
      <c r="AR76" s="128" t="str">
        <f t="shared" si="90"/>
        <v/>
      </c>
      <c r="AS76" s="128" t="str">
        <f t="shared" si="91"/>
        <v/>
      </c>
      <c r="AT76" s="128" t="str">
        <f t="shared" si="92"/>
        <v/>
      </c>
      <c r="AU76" s="128" t="str">
        <f t="shared" si="93"/>
        <v/>
      </c>
      <c r="AV76" s="128" t="str">
        <f t="shared" si="94"/>
        <v/>
      </c>
      <c r="AW76" s="128" t="str">
        <f t="shared" si="95"/>
        <v/>
      </c>
      <c r="AX76" s="147" t="str">
        <f t="shared" si="95"/>
        <v/>
      </c>
      <c r="AY76" s="128" t="str">
        <f t="shared" si="96"/>
        <v/>
      </c>
      <c r="AZ76" s="128" t="str">
        <f t="shared" si="97"/>
        <v/>
      </c>
      <c r="BA76" s="128" t="str">
        <f t="shared" si="98"/>
        <v/>
      </c>
      <c r="BB76" s="128" t="str">
        <f t="shared" si="99"/>
        <v/>
      </c>
      <c r="BC76" s="128" t="str">
        <f t="shared" si="100"/>
        <v/>
      </c>
      <c r="BD76" s="128" t="str">
        <f t="shared" si="101"/>
        <v/>
      </c>
      <c r="BE76" s="128" t="str">
        <f t="shared" si="102"/>
        <v/>
      </c>
      <c r="BF76" s="128" t="str">
        <f t="shared" si="103"/>
        <v/>
      </c>
      <c r="BG76" s="128" t="str">
        <f t="shared" si="104"/>
        <v/>
      </c>
      <c r="BH76" s="128" t="str">
        <f t="shared" si="105"/>
        <v/>
      </c>
      <c r="BI76" s="128" t="str">
        <f t="shared" si="106"/>
        <v/>
      </c>
      <c r="BJ76" s="128" t="str">
        <f t="shared" si="107"/>
        <v/>
      </c>
      <c r="BK76" s="128" t="str">
        <f t="shared" si="108"/>
        <v/>
      </c>
      <c r="BM76" t="str">
        <f t="shared" si="78"/>
        <v/>
      </c>
      <c r="BN76" t="str">
        <f t="shared" si="79"/>
        <v/>
      </c>
      <c r="BO76" s="33" t="str">
        <f t="shared" si="109"/>
        <v/>
      </c>
      <c r="BP76" s="129" t="str">
        <f t="shared" si="110"/>
        <v/>
      </c>
      <c r="BQ76" s="33" t="str">
        <f t="shared" si="111"/>
        <v/>
      </c>
      <c r="BR76" s="129" t="str">
        <f t="shared" si="80"/>
        <v/>
      </c>
      <c r="BS76" s="33" t="str">
        <f t="shared" si="112"/>
        <v/>
      </c>
      <c r="BT76" s="129" t="str">
        <f t="shared" si="81"/>
        <v/>
      </c>
      <c r="BU76" s="130" t="str">
        <f t="shared" si="113"/>
        <v/>
      </c>
      <c r="BV76" s="131" t="str">
        <f t="shared" si="82"/>
        <v/>
      </c>
      <c r="BY76" s="94" t="str">
        <f t="shared" si="83"/>
        <v/>
      </c>
      <c r="BZ76" s="94" t="str">
        <f t="shared" si="83"/>
        <v/>
      </c>
      <c r="CA76" s="128" t="str">
        <f t="shared" si="114"/>
        <v/>
      </c>
      <c r="CB76" s="128" t="str">
        <f t="shared" si="115"/>
        <v/>
      </c>
      <c r="CC76" s="128" t="str">
        <f t="shared" si="116"/>
        <v/>
      </c>
      <c r="CD76" s="128" t="str">
        <f t="shared" si="117"/>
        <v/>
      </c>
      <c r="CE76" s="128" t="str">
        <f t="shared" si="118"/>
        <v/>
      </c>
      <c r="CF76" s="128" t="str">
        <f t="shared" si="119"/>
        <v/>
      </c>
      <c r="CG76" s="128" t="str">
        <f t="shared" si="120"/>
        <v/>
      </c>
      <c r="CH76" s="128" t="str">
        <f t="shared" si="121"/>
        <v/>
      </c>
      <c r="CI76" s="128" t="str">
        <f t="shared" si="122"/>
        <v/>
      </c>
      <c r="CJ76" s="128" t="str">
        <f t="shared" si="123"/>
        <v/>
      </c>
      <c r="CK76" s="128" t="str">
        <f t="shared" si="124"/>
        <v/>
      </c>
      <c r="CL76" s="128" t="str">
        <f t="shared" si="125"/>
        <v/>
      </c>
      <c r="CM76" s="150" t="str">
        <f t="shared" si="125"/>
        <v/>
      </c>
      <c r="CN76" s="128" t="str">
        <f t="shared" si="126"/>
        <v/>
      </c>
      <c r="CO76" s="128" t="str">
        <f t="shared" si="127"/>
        <v/>
      </c>
      <c r="CP76" s="128" t="str">
        <f t="shared" si="128"/>
        <v/>
      </c>
      <c r="CQ76" s="128" t="str">
        <f t="shared" si="129"/>
        <v/>
      </c>
      <c r="CR76" s="128" t="str">
        <f t="shared" si="130"/>
        <v/>
      </c>
      <c r="CS76" s="128" t="str">
        <f t="shared" si="131"/>
        <v/>
      </c>
      <c r="CT76" s="128" t="str">
        <f t="shared" si="132"/>
        <v/>
      </c>
      <c r="CU76" s="128" t="str">
        <f t="shared" si="133"/>
        <v/>
      </c>
      <c r="CV76" s="128" t="str">
        <f t="shared" si="134"/>
        <v/>
      </c>
      <c r="CW76" s="128" t="str">
        <f t="shared" si="135"/>
        <v/>
      </c>
      <c r="CX76" s="128" t="str">
        <f t="shared" si="136"/>
        <v/>
      </c>
      <c r="CY76" s="128" t="str">
        <f t="shared" si="137"/>
        <v/>
      </c>
      <c r="CZ76" s="128" t="str">
        <f t="shared" si="138"/>
        <v/>
      </c>
    </row>
    <row r="77" spans="35:104">
      <c r="AI77" s="100"/>
      <c r="AJ77" t="str">
        <f t="shared" si="76"/>
        <v/>
      </c>
      <c r="AK77" t="str">
        <f t="shared" si="77"/>
        <v/>
      </c>
      <c r="AL77" s="128" t="str">
        <f t="shared" si="84"/>
        <v/>
      </c>
      <c r="AM77" s="128" t="str">
        <f t="shared" si="85"/>
        <v/>
      </c>
      <c r="AN77" s="128" t="str">
        <f t="shared" si="86"/>
        <v/>
      </c>
      <c r="AO77" s="128" t="str">
        <f t="shared" si="87"/>
        <v/>
      </c>
      <c r="AP77" s="128" t="str">
        <f t="shared" si="88"/>
        <v/>
      </c>
      <c r="AQ77" s="128" t="str">
        <f t="shared" si="89"/>
        <v/>
      </c>
      <c r="AR77" s="128" t="str">
        <f t="shared" si="90"/>
        <v/>
      </c>
      <c r="AS77" s="128" t="str">
        <f t="shared" si="91"/>
        <v/>
      </c>
      <c r="AT77" s="128" t="str">
        <f t="shared" si="92"/>
        <v/>
      </c>
      <c r="AU77" s="128" t="str">
        <f t="shared" si="93"/>
        <v/>
      </c>
      <c r="AV77" s="128" t="str">
        <f t="shared" si="94"/>
        <v/>
      </c>
      <c r="AW77" s="128" t="str">
        <f t="shared" si="95"/>
        <v/>
      </c>
      <c r="AX77" s="147" t="str">
        <f t="shared" si="95"/>
        <v/>
      </c>
      <c r="AY77" s="128" t="str">
        <f t="shared" si="96"/>
        <v/>
      </c>
      <c r="AZ77" s="128" t="str">
        <f t="shared" si="97"/>
        <v/>
      </c>
      <c r="BA77" s="128" t="str">
        <f t="shared" si="98"/>
        <v/>
      </c>
      <c r="BB77" s="128" t="str">
        <f t="shared" si="99"/>
        <v/>
      </c>
      <c r="BC77" s="128" t="str">
        <f t="shared" si="100"/>
        <v/>
      </c>
      <c r="BD77" s="128" t="str">
        <f t="shared" si="101"/>
        <v/>
      </c>
      <c r="BE77" s="128" t="str">
        <f t="shared" si="102"/>
        <v/>
      </c>
      <c r="BF77" s="128" t="str">
        <f t="shared" si="103"/>
        <v/>
      </c>
      <c r="BG77" s="128" t="str">
        <f t="shared" si="104"/>
        <v/>
      </c>
      <c r="BH77" s="128" t="str">
        <f t="shared" si="105"/>
        <v/>
      </c>
      <c r="BI77" s="128" t="str">
        <f t="shared" si="106"/>
        <v/>
      </c>
      <c r="BJ77" s="128" t="str">
        <f t="shared" si="107"/>
        <v/>
      </c>
      <c r="BK77" s="128" t="str">
        <f t="shared" si="108"/>
        <v/>
      </c>
      <c r="BM77" t="str">
        <f t="shared" si="78"/>
        <v/>
      </c>
      <c r="BN77" t="str">
        <f t="shared" si="79"/>
        <v/>
      </c>
      <c r="BO77" s="33" t="str">
        <f t="shared" si="109"/>
        <v/>
      </c>
      <c r="BP77" s="129" t="str">
        <f t="shared" si="110"/>
        <v/>
      </c>
      <c r="BQ77" s="33" t="str">
        <f t="shared" si="111"/>
        <v/>
      </c>
      <c r="BR77" s="129" t="str">
        <f t="shared" si="80"/>
        <v/>
      </c>
      <c r="BS77" s="33" t="str">
        <f t="shared" si="112"/>
        <v/>
      </c>
      <c r="BT77" s="129" t="str">
        <f t="shared" si="81"/>
        <v/>
      </c>
      <c r="BU77" s="130" t="str">
        <f t="shared" si="113"/>
        <v/>
      </c>
      <c r="BV77" s="131" t="str">
        <f t="shared" si="82"/>
        <v/>
      </c>
      <c r="BY77" s="94" t="str">
        <f t="shared" si="83"/>
        <v/>
      </c>
      <c r="BZ77" s="94" t="str">
        <f t="shared" si="83"/>
        <v/>
      </c>
      <c r="CA77" s="128" t="str">
        <f t="shared" si="114"/>
        <v/>
      </c>
      <c r="CB77" s="128" t="str">
        <f t="shared" si="115"/>
        <v/>
      </c>
      <c r="CC77" s="128" t="str">
        <f t="shared" si="116"/>
        <v/>
      </c>
      <c r="CD77" s="128" t="str">
        <f t="shared" si="117"/>
        <v/>
      </c>
      <c r="CE77" s="128" t="str">
        <f t="shared" si="118"/>
        <v/>
      </c>
      <c r="CF77" s="128" t="str">
        <f t="shared" si="119"/>
        <v/>
      </c>
      <c r="CG77" s="128" t="str">
        <f t="shared" si="120"/>
        <v/>
      </c>
      <c r="CH77" s="128" t="str">
        <f t="shared" si="121"/>
        <v/>
      </c>
      <c r="CI77" s="128" t="str">
        <f t="shared" si="122"/>
        <v/>
      </c>
      <c r="CJ77" s="128" t="str">
        <f t="shared" si="123"/>
        <v/>
      </c>
      <c r="CK77" s="128" t="str">
        <f t="shared" si="124"/>
        <v/>
      </c>
      <c r="CL77" s="128" t="str">
        <f t="shared" si="125"/>
        <v/>
      </c>
      <c r="CM77" s="150" t="str">
        <f t="shared" si="125"/>
        <v/>
      </c>
      <c r="CN77" s="128" t="str">
        <f t="shared" si="126"/>
        <v/>
      </c>
      <c r="CO77" s="128" t="str">
        <f t="shared" si="127"/>
        <v/>
      </c>
      <c r="CP77" s="128" t="str">
        <f t="shared" si="128"/>
        <v/>
      </c>
      <c r="CQ77" s="128" t="str">
        <f t="shared" si="129"/>
        <v/>
      </c>
      <c r="CR77" s="128" t="str">
        <f t="shared" si="130"/>
        <v/>
      </c>
      <c r="CS77" s="128" t="str">
        <f t="shared" si="131"/>
        <v/>
      </c>
      <c r="CT77" s="128" t="str">
        <f t="shared" si="132"/>
        <v/>
      </c>
      <c r="CU77" s="128" t="str">
        <f t="shared" si="133"/>
        <v/>
      </c>
      <c r="CV77" s="128" t="str">
        <f t="shared" si="134"/>
        <v/>
      </c>
      <c r="CW77" s="128" t="str">
        <f t="shared" si="135"/>
        <v/>
      </c>
      <c r="CX77" s="128" t="str">
        <f t="shared" si="136"/>
        <v/>
      </c>
      <c r="CY77" s="128" t="str">
        <f t="shared" si="137"/>
        <v/>
      </c>
      <c r="CZ77" s="128" t="str">
        <f t="shared" si="138"/>
        <v/>
      </c>
    </row>
    <row r="78" spans="35:104">
      <c r="AI78" s="100"/>
      <c r="AJ78" t="str">
        <f t="shared" si="76"/>
        <v/>
      </c>
      <c r="AK78" t="str">
        <f t="shared" si="77"/>
        <v/>
      </c>
      <c r="AL78" s="128" t="str">
        <f t="shared" si="84"/>
        <v/>
      </c>
      <c r="AM78" s="128" t="str">
        <f t="shared" si="85"/>
        <v/>
      </c>
      <c r="AN78" s="128" t="str">
        <f t="shared" si="86"/>
        <v/>
      </c>
      <c r="AO78" s="128" t="str">
        <f t="shared" si="87"/>
        <v/>
      </c>
      <c r="AP78" s="128" t="str">
        <f t="shared" si="88"/>
        <v/>
      </c>
      <c r="AQ78" s="128" t="str">
        <f t="shared" si="89"/>
        <v/>
      </c>
      <c r="AR78" s="128" t="str">
        <f t="shared" si="90"/>
        <v/>
      </c>
      <c r="AS78" s="128" t="str">
        <f t="shared" si="91"/>
        <v/>
      </c>
      <c r="AT78" s="128" t="str">
        <f t="shared" si="92"/>
        <v/>
      </c>
      <c r="AU78" s="128" t="str">
        <f t="shared" si="93"/>
        <v/>
      </c>
      <c r="AV78" s="128" t="str">
        <f t="shared" si="94"/>
        <v/>
      </c>
      <c r="AW78" s="128" t="str">
        <f t="shared" si="95"/>
        <v/>
      </c>
      <c r="AX78" s="147" t="str">
        <f t="shared" si="95"/>
        <v/>
      </c>
      <c r="AY78" s="128" t="str">
        <f t="shared" si="96"/>
        <v/>
      </c>
      <c r="AZ78" s="128" t="str">
        <f t="shared" si="97"/>
        <v/>
      </c>
      <c r="BA78" s="128" t="str">
        <f t="shared" si="98"/>
        <v/>
      </c>
      <c r="BB78" s="128" t="str">
        <f t="shared" si="99"/>
        <v/>
      </c>
      <c r="BC78" s="128" t="str">
        <f t="shared" si="100"/>
        <v/>
      </c>
      <c r="BD78" s="128" t="str">
        <f t="shared" si="101"/>
        <v/>
      </c>
      <c r="BE78" s="128" t="str">
        <f t="shared" si="102"/>
        <v/>
      </c>
      <c r="BF78" s="128" t="str">
        <f t="shared" si="103"/>
        <v/>
      </c>
      <c r="BG78" s="128" t="str">
        <f t="shared" si="104"/>
        <v/>
      </c>
      <c r="BH78" s="128" t="str">
        <f t="shared" si="105"/>
        <v/>
      </c>
      <c r="BI78" s="128" t="str">
        <f t="shared" si="106"/>
        <v/>
      </c>
      <c r="BJ78" s="128" t="str">
        <f t="shared" si="107"/>
        <v/>
      </c>
      <c r="BK78" s="128" t="str">
        <f t="shared" si="108"/>
        <v/>
      </c>
      <c r="BM78" t="str">
        <f t="shared" si="78"/>
        <v/>
      </c>
      <c r="BN78" t="str">
        <f t="shared" si="79"/>
        <v/>
      </c>
      <c r="BO78" s="33" t="str">
        <f t="shared" si="109"/>
        <v/>
      </c>
      <c r="BP78" s="129" t="str">
        <f t="shared" si="110"/>
        <v/>
      </c>
      <c r="BQ78" s="33" t="str">
        <f t="shared" si="111"/>
        <v/>
      </c>
      <c r="BR78" s="129" t="str">
        <f t="shared" si="80"/>
        <v/>
      </c>
      <c r="BS78" s="33" t="str">
        <f t="shared" si="112"/>
        <v/>
      </c>
      <c r="BT78" s="129" t="str">
        <f t="shared" si="81"/>
        <v/>
      </c>
      <c r="BU78" s="130" t="str">
        <f t="shared" si="113"/>
        <v/>
      </c>
      <c r="BV78" s="131" t="str">
        <f t="shared" si="82"/>
        <v/>
      </c>
      <c r="BY78" s="94" t="str">
        <f t="shared" si="83"/>
        <v/>
      </c>
      <c r="BZ78" s="94" t="str">
        <f t="shared" si="83"/>
        <v/>
      </c>
      <c r="CA78" s="128" t="str">
        <f t="shared" si="114"/>
        <v/>
      </c>
      <c r="CB78" s="128" t="str">
        <f t="shared" si="115"/>
        <v/>
      </c>
      <c r="CC78" s="128" t="str">
        <f t="shared" si="116"/>
        <v/>
      </c>
      <c r="CD78" s="128" t="str">
        <f t="shared" si="117"/>
        <v/>
      </c>
      <c r="CE78" s="128" t="str">
        <f t="shared" si="118"/>
        <v/>
      </c>
      <c r="CF78" s="128" t="str">
        <f t="shared" si="119"/>
        <v/>
      </c>
      <c r="CG78" s="128" t="str">
        <f t="shared" si="120"/>
        <v/>
      </c>
      <c r="CH78" s="128" t="str">
        <f t="shared" si="121"/>
        <v/>
      </c>
      <c r="CI78" s="128" t="str">
        <f t="shared" si="122"/>
        <v/>
      </c>
      <c r="CJ78" s="128" t="str">
        <f t="shared" si="123"/>
        <v/>
      </c>
      <c r="CK78" s="128" t="str">
        <f t="shared" si="124"/>
        <v/>
      </c>
      <c r="CL78" s="128" t="str">
        <f t="shared" si="125"/>
        <v/>
      </c>
      <c r="CM78" s="150" t="str">
        <f t="shared" si="125"/>
        <v/>
      </c>
      <c r="CN78" s="128" t="str">
        <f t="shared" si="126"/>
        <v/>
      </c>
      <c r="CO78" s="128" t="str">
        <f t="shared" si="127"/>
        <v/>
      </c>
      <c r="CP78" s="128" t="str">
        <f t="shared" si="128"/>
        <v/>
      </c>
      <c r="CQ78" s="128" t="str">
        <f t="shared" si="129"/>
        <v/>
      </c>
      <c r="CR78" s="128" t="str">
        <f t="shared" si="130"/>
        <v/>
      </c>
      <c r="CS78" s="128" t="str">
        <f t="shared" si="131"/>
        <v/>
      </c>
      <c r="CT78" s="128" t="str">
        <f t="shared" si="132"/>
        <v/>
      </c>
      <c r="CU78" s="128" t="str">
        <f t="shared" si="133"/>
        <v/>
      </c>
      <c r="CV78" s="128" t="str">
        <f t="shared" si="134"/>
        <v/>
      </c>
      <c r="CW78" s="128" t="str">
        <f t="shared" si="135"/>
        <v/>
      </c>
      <c r="CX78" s="128" t="str">
        <f t="shared" si="136"/>
        <v/>
      </c>
      <c r="CY78" s="128" t="str">
        <f t="shared" si="137"/>
        <v/>
      </c>
      <c r="CZ78" s="128" t="str">
        <f t="shared" si="138"/>
        <v/>
      </c>
    </row>
    <row r="79" spans="35:104">
      <c r="AI79" s="100"/>
      <c r="AJ79" t="str">
        <f t="shared" si="76"/>
        <v/>
      </c>
      <c r="AK79" t="str">
        <f t="shared" si="77"/>
        <v/>
      </c>
      <c r="AL79" s="128" t="str">
        <f t="shared" si="84"/>
        <v/>
      </c>
      <c r="AM79" s="128" t="str">
        <f t="shared" si="85"/>
        <v/>
      </c>
      <c r="AN79" s="128" t="str">
        <f t="shared" si="86"/>
        <v/>
      </c>
      <c r="AO79" s="128" t="str">
        <f t="shared" si="87"/>
        <v/>
      </c>
      <c r="AP79" s="128" t="str">
        <f t="shared" si="88"/>
        <v/>
      </c>
      <c r="AQ79" s="128" t="str">
        <f t="shared" si="89"/>
        <v/>
      </c>
      <c r="AR79" s="128" t="str">
        <f t="shared" si="90"/>
        <v/>
      </c>
      <c r="AS79" s="128" t="str">
        <f t="shared" si="91"/>
        <v/>
      </c>
      <c r="AT79" s="128" t="str">
        <f t="shared" si="92"/>
        <v/>
      </c>
      <c r="AU79" s="128" t="str">
        <f t="shared" si="93"/>
        <v/>
      </c>
      <c r="AV79" s="128" t="str">
        <f t="shared" si="94"/>
        <v/>
      </c>
      <c r="AW79" s="128" t="str">
        <f t="shared" si="95"/>
        <v/>
      </c>
      <c r="AX79" s="147" t="str">
        <f t="shared" si="95"/>
        <v/>
      </c>
      <c r="AY79" s="128" t="str">
        <f t="shared" si="96"/>
        <v/>
      </c>
      <c r="AZ79" s="128" t="str">
        <f t="shared" si="97"/>
        <v/>
      </c>
      <c r="BA79" s="128" t="str">
        <f t="shared" si="98"/>
        <v/>
      </c>
      <c r="BB79" s="128" t="str">
        <f t="shared" si="99"/>
        <v/>
      </c>
      <c r="BC79" s="128" t="str">
        <f t="shared" si="100"/>
        <v/>
      </c>
      <c r="BD79" s="128" t="str">
        <f t="shared" si="101"/>
        <v/>
      </c>
      <c r="BE79" s="128" t="str">
        <f t="shared" si="102"/>
        <v/>
      </c>
      <c r="BF79" s="128" t="str">
        <f t="shared" si="103"/>
        <v/>
      </c>
      <c r="BG79" s="128" t="str">
        <f t="shared" si="104"/>
        <v/>
      </c>
      <c r="BH79" s="128" t="str">
        <f t="shared" si="105"/>
        <v/>
      </c>
      <c r="BI79" s="128" t="str">
        <f t="shared" si="106"/>
        <v/>
      </c>
      <c r="BJ79" s="128" t="str">
        <f t="shared" si="107"/>
        <v/>
      </c>
      <c r="BK79" s="128" t="str">
        <f t="shared" si="108"/>
        <v/>
      </c>
      <c r="BM79" t="str">
        <f t="shared" si="78"/>
        <v/>
      </c>
      <c r="BN79" t="str">
        <f t="shared" si="79"/>
        <v/>
      </c>
      <c r="BO79" s="33" t="str">
        <f t="shared" si="109"/>
        <v/>
      </c>
      <c r="BP79" s="129" t="str">
        <f t="shared" si="110"/>
        <v/>
      </c>
      <c r="BQ79" s="33" t="str">
        <f t="shared" si="111"/>
        <v/>
      </c>
      <c r="BR79" s="129" t="str">
        <f t="shared" si="80"/>
        <v/>
      </c>
      <c r="BS79" s="33" t="str">
        <f t="shared" si="112"/>
        <v/>
      </c>
      <c r="BT79" s="129" t="str">
        <f t="shared" si="81"/>
        <v/>
      </c>
      <c r="BU79" s="130" t="str">
        <f t="shared" si="113"/>
        <v/>
      </c>
      <c r="BV79" s="131" t="str">
        <f t="shared" si="82"/>
        <v/>
      </c>
      <c r="BY79" s="94" t="str">
        <f t="shared" si="83"/>
        <v/>
      </c>
      <c r="BZ79" s="94" t="str">
        <f t="shared" si="83"/>
        <v/>
      </c>
      <c r="CA79" s="128" t="str">
        <f t="shared" si="114"/>
        <v/>
      </c>
      <c r="CB79" s="128" t="str">
        <f t="shared" si="115"/>
        <v/>
      </c>
      <c r="CC79" s="128" t="str">
        <f t="shared" si="116"/>
        <v/>
      </c>
      <c r="CD79" s="128" t="str">
        <f t="shared" si="117"/>
        <v/>
      </c>
      <c r="CE79" s="128" t="str">
        <f t="shared" si="118"/>
        <v/>
      </c>
      <c r="CF79" s="128" t="str">
        <f t="shared" si="119"/>
        <v/>
      </c>
      <c r="CG79" s="128" t="str">
        <f t="shared" si="120"/>
        <v/>
      </c>
      <c r="CH79" s="128" t="str">
        <f t="shared" si="121"/>
        <v/>
      </c>
      <c r="CI79" s="128" t="str">
        <f t="shared" si="122"/>
        <v/>
      </c>
      <c r="CJ79" s="128" t="str">
        <f t="shared" si="123"/>
        <v/>
      </c>
      <c r="CK79" s="128" t="str">
        <f t="shared" si="124"/>
        <v/>
      </c>
      <c r="CL79" s="128" t="str">
        <f t="shared" si="125"/>
        <v/>
      </c>
      <c r="CM79" s="150" t="str">
        <f t="shared" si="125"/>
        <v/>
      </c>
      <c r="CN79" s="128" t="str">
        <f t="shared" si="126"/>
        <v/>
      </c>
      <c r="CO79" s="128" t="str">
        <f t="shared" si="127"/>
        <v/>
      </c>
      <c r="CP79" s="128" t="str">
        <f t="shared" si="128"/>
        <v/>
      </c>
      <c r="CQ79" s="128" t="str">
        <f t="shared" si="129"/>
        <v/>
      </c>
      <c r="CR79" s="128" t="str">
        <f t="shared" si="130"/>
        <v/>
      </c>
      <c r="CS79" s="128" t="str">
        <f t="shared" si="131"/>
        <v/>
      </c>
      <c r="CT79" s="128" t="str">
        <f t="shared" si="132"/>
        <v/>
      </c>
      <c r="CU79" s="128" t="str">
        <f t="shared" si="133"/>
        <v/>
      </c>
      <c r="CV79" s="128" t="str">
        <f t="shared" si="134"/>
        <v/>
      </c>
      <c r="CW79" s="128" t="str">
        <f t="shared" si="135"/>
        <v/>
      </c>
      <c r="CX79" s="128" t="str">
        <f t="shared" si="136"/>
        <v/>
      </c>
      <c r="CY79" s="128" t="str">
        <f t="shared" si="137"/>
        <v/>
      </c>
      <c r="CZ79" s="128" t="str">
        <f t="shared" si="138"/>
        <v/>
      </c>
    </row>
    <row r="80" spans="35:104">
      <c r="AI80" s="100"/>
      <c r="AJ80" t="str">
        <f t="shared" si="76"/>
        <v/>
      </c>
      <c r="AK80" t="str">
        <f t="shared" si="77"/>
        <v/>
      </c>
      <c r="AL80" s="128" t="str">
        <f t="shared" si="84"/>
        <v/>
      </c>
      <c r="AM80" s="128" t="str">
        <f t="shared" si="85"/>
        <v/>
      </c>
      <c r="AN80" s="128" t="str">
        <f t="shared" si="86"/>
        <v/>
      </c>
      <c r="AO80" s="128" t="str">
        <f t="shared" si="87"/>
        <v/>
      </c>
      <c r="AP80" s="128" t="str">
        <f t="shared" si="88"/>
        <v/>
      </c>
      <c r="AQ80" s="128" t="str">
        <f t="shared" si="89"/>
        <v/>
      </c>
      <c r="AR80" s="128" t="str">
        <f t="shared" si="90"/>
        <v/>
      </c>
      <c r="AS80" s="128" t="str">
        <f t="shared" si="91"/>
        <v/>
      </c>
      <c r="AT80" s="128" t="str">
        <f t="shared" si="92"/>
        <v/>
      </c>
      <c r="AU80" s="128" t="str">
        <f t="shared" si="93"/>
        <v/>
      </c>
      <c r="AV80" s="128" t="str">
        <f t="shared" si="94"/>
        <v/>
      </c>
      <c r="AW80" s="128" t="str">
        <f t="shared" si="95"/>
        <v/>
      </c>
      <c r="AX80" s="147" t="str">
        <f t="shared" si="95"/>
        <v/>
      </c>
      <c r="AY80" s="128" t="str">
        <f t="shared" si="96"/>
        <v/>
      </c>
      <c r="AZ80" s="128" t="str">
        <f t="shared" si="97"/>
        <v/>
      </c>
      <c r="BA80" s="128" t="str">
        <f t="shared" si="98"/>
        <v/>
      </c>
      <c r="BB80" s="128" t="str">
        <f t="shared" si="99"/>
        <v/>
      </c>
      <c r="BC80" s="128" t="str">
        <f t="shared" si="100"/>
        <v/>
      </c>
      <c r="BD80" s="128" t="str">
        <f t="shared" si="101"/>
        <v/>
      </c>
      <c r="BE80" s="128" t="str">
        <f t="shared" si="102"/>
        <v/>
      </c>
      <c r="BF80" s="128" t="str">
        <f t="shared" si="103"/>
        <v/>
      </c>
      <c r="BG80" s="128" t="str">
        <f t="shared" si="104"/>
        <v/>
      </c>
      <c r="BH80" s="128" t="str">
        <f t="shared" si="105"/>
        <v/>
      </c>
      <c r="BI80" s="128" t="str">
        <f t="shared" si="106"/>
        <v/>
      </c>
      <c r="BJ80" s="128" t="str">
        <f t="shared" si="107"/>
        <v/>
      </c>
      <c r="BK80" s="128" t="str">
        <f t="shared" si="108"/>
        <v/>
      </c>
      <c r="BM80" t="str">
        <f t="shared" si="78"/>
        <v/>
      </c>
      <c r="BN80" t="str">
        <f t="shared" si="79"/>
        <v/>
      </c>
      <c r="BO80" s="33" t="str">
        <f t="shared" si="109"/>
        <v/>
      </c>
      <c r="BP80" s="129" t="str">
        <f t="shared" si="110"/>
        <v/>
      </c>
      <c r="BQ80" s="33" t="str">
        <f t="shared" si="111"/>
        <v/>
      </c>
      <c r="BR80" s="129" t="str">
        <f t="shared" si="80"/>
        <v/>
      </c>
      <c r="BS80" s="33" t="str">
        <f t="shared" si="112"/>
        <v/>
      </c>
      <c r="BT80" s="129" t="str">
        <f t="shared" si="81"/>
        <v/>
      </c>
      <c r="BU80" s="130" t="str">
        <f t="shared" si="113"/>
        <v/>
      </c>
      <c r="BV80" s="131" t="str">
        <f t="shared" si="82"/>
        <v/>
      </c>
      <c r="BY80" s="94" t="str">
        <f t="shared" si="83"/>
        <v/>
      </c>
      <c r="BZ80" s="94" t="str">
        <f t="shared" si="83"/>
        <v/>
      </c>
      <c r="CA80" s="128" t="str">
        <f t="shared" si="114"/>
        <v/>
      </c>
      <c r="CB80" s="128" t="str">
        <f t="shared" si="115"/>
        <v/>
      </c>
      <c r="CC80" s="128" t="str">
        <f t="shared" si="116"/>
        <v/>
      </c>
      <c r="CD80" s="128" t="str">
        <f t="shared" si="117"/>
        <v/>
      </c>
      <c r="CE80" s="128" t="str">
        <f t="shared" si="118"/>
        <v/>
      </c>
      <c r="CF80" s="128" t="str">
        <f t="shared" si="119"/>
        <v/>
      </c>
      <c r="CG80" s="128" t="str">
        <f t="shared" si="120"/>
        <v/>
      </c>
      <c r="CH80" s="128" t="str">
        <f t="shared" si="121"/>
        <v/>
      </c>
      <c r="CI80" s="128" t="str">
        <f t="shared" si="122"/>
        <v/>
      </c>
      <c r="CJ80" s="128" t="str">
        <f t="shared" si="123"/>
        <v/>
      </c>
      <c r="CK80" s="128" t="str">
        <f t="shared" si="124"/>
        <v/>
      </c>
      <c r="CL80" s="128" t="str">
        <f t="shared" si="125"/>
        <v/>
      </c>
      <c r="CM80" s="150" t="str">
        <f t="shared" si="125"/>
        <v/>
      </c>
      <c r="CN80" s="128" t="str">
        <f t="shared" si="126"/>
        <v/>
      </c>
      <c r="CO80" s="128" t="str">
        <f t="shared" si="127"/>
        <v/>
      </c>
      <c r="CP80" s="128" t="str">
        <f t="shared" si="128"/>
        <v/>
      </c>
      <c r="CQ80" s="128" t="str">
        <f t="shared" si="129"/>
        <v/>
      </c>
      <c r="CR80" s="128" t="str">
        <f t="shared" si="130"/>
        <v/>
      </c>
      <c r="CS80" s="128" t="str">
        <f t="shared" si="131"/>
        <v/>
      </c>
      <c r="CT80" s="128" t="str">
        <f t="shared" si="132"/>
        <v/>
      </c>
      <c r="CU80" s="128" t="str">
        <f t="shared" si="133"/>
        <v/>
      </c>
      <c r="CV80" s="128" t="str">
        <f t="shared" si="134"/>
        <v/>
      </c>
      <c r="CW80" s="128" t="str">
        <f t="shared" si="135"/>
        <v/>
      </c>
      <c r="CX80" s="128" t="str">
        <f t="shared" si="136"/>
        <v/>
      </c>
      <c r="CY80" s="128" t="str">
        <f t="shared" si="137"/>
        <v/>
      </c>
      <c r="CZ80" s="128" t="str">
        <f t="shared" si="138"/>
        <v/>
      </c>
    </row>
    <row r="81" spans="35:104">
      <c r="AI81" s="100"/>
      <c r="AJ81" t="str">
        <f t="shared" si="76"/>
        <v/>
      </c>
      <c r="AK81" t="str">
        <f t="shared" si="77"/>
        <v/>
      </c>
      <c r="AL81" s="128" t="str">
        <f t="shared" si="84"/>
        <v/>
      </c>
      <c r="AM81" s="128" t="str">
        <f t="shared" si="85"/>
        <v/>
      </c>
      <c r="AN81" s="128" t="str">
        <f t="shared" si="86"/>
        <v/>
      </c>
      <c r="AO81" s="128" t="str">
        <f t="shared" si="87"/>
        <v/>
      </c>
      <c r="AP81" s="128" t="str">
        <f t="shared" si="88"/>
        <v/>
      </c>
      <c r="AQ81" s="128" t="str">
        <f t="shared" si="89"/>
        <v/>
      </c>
      <c r="AR81" s="128" t="str">
        <f t="shared" si="90"/>
        <v/>
      </c>
      <c r="AS81" s="128" t="str">
        <f t="shared" si="91"/>
        <v/>
      </c>
      <c r="AT81" s="128" t="str">
        <f t="shared" si="92"/>
        <v/>
      </c>
      <c r="AU81" s="128" t="str">
        <f t="shared" si="93"/>
        <v/>
      </c>
      <c r="AV81" s="128" t="str">
        <f t="shared" si="94"/>
        <v/>
      </c>
      <c r="AW81" s="128" t="str">
        <f t="shared" si="95"/>
        <v/>
      </c>
      <c r="AX81" s="147" t="str">
        <f t="shared" si="95"/>
        <v/>
      </c>
      <c r="AY81" s="128" t="str">
        <f t="shared" si="96"/>
        <v/>
      </c>
      <c r="AZ81" s="128" t="str">
        <f t="shared" si="97"/>
        <v/>
      </c>
      <c r="BA81" s="128" t="str">
        <f t="shared" si="98"/>
        <v/>
      </c>
      <c r="BB81" s="128" t="str">
        <f t="shared" si="99"/>
        <v/>
      </c>
      <c r="BC81" s="128" t="str">
        <f t="shared" si="100"/>
        <v/>
      </c>
      <c r="BD81" s="128" t="str">
        <f t="shared" si="101"/>
        <v/>
      </c>
      <c r="BE81" s="128" t="str">
        <f t="shared" si="102"/>
        <v/>
      </c>
      <c r="BF81" s="128" t="str">
        <f t="shared" si="103"/>
        <v/>
      </c>
      <c r="BG81" s="128" t="str">
        <f t="shared" si="104"/>
        <v/>
      </c>
      <c r="BH81" s="128" t="str">
        <f t="shared" si="105"/>
        <v/>
      </c>
      <c r="BI81" s="128" t="str">
        <f t="shared" si="106"/>
        <v/>
      </c>
      <c r="BJ81" s="128" t="str">
        <f t="shared" si="107"/>
        <v/>
      </c>
      <c r="BK81" s="128" t="str">
        <f t="shared" si="108"/>
        <v/>
      </c>
      <c r="BM81" t="str">
        <f t="shared" si="78"/>
        <v/>
      </c>
      <c r="BN81" t="str">
        <f t="shared" si="79"/>
        <v/>
      </c>
      <c r="BO81" s="33" t="str">
        <f t="shared" si="109"/>
        <v/>
      </c>
      <c r="BP81" s="129" t="str">
        <f t="shared" si="110"/>
        <v/>
      </c>
      <c r="BQ81" s="33" t="str">
        <f t="shared" si="111"/>
        <v/>
      </c>
      <c r="BR81" s="129" t="str">
        <f t="shared" si="80"/>
        <v/>
      </c>
      <c r="BS81" s="33" t="str">
        <f t="shared" si="112"/>
        <v/>
      </c>
      <c r="BT81" s="129" t="str">
        <f t="shared" si="81"/>
        <v/>
      </c>
      <c r="BU81" s="130" t="str">
        <f t="shared" si="113"/>
        <v/>
      </c>
      <c r="BV81" s="131" t="str">
        <f t="shared" si="82"/>
        <v/>
      </c>
      <c r="BY81" s="94" t="str">
        <f t="shared" si="83"/>
        <v/>
      </c>
      <c r="BZ81" s="94" t="str">
        <f t="shared" si="83"/>
        <v/>
      </c>
      <c r="CA81" s="128" t="str">
        <f t="shared" si="114"/>
        <v/>
      </c>
      <c r="CB81" s="128" t="str">
        <f t="shared" si="115"/>
        <v/>
      </c>
      <c r="CC81" s="128" t="str">
        <f t="shared" si="116"/>
        <v/>
      </c>
      <c r="CD81" s="128" t="str">
        <f t="shared" si="117"/>
        <v/>
      </c>
      <c r="CE81" s="128" t="str">
        <f t="shared" si="118"/>
        <v/>
      </c>
      <c r="CF81" s="128" t="str">
        <f t="shared" si="119"/>
        <v/>
      </c>
      <c r="CG81" s="128" t="str">
        <f t="shared" si="120"/>
        <v/>
      </c>
      <c r="CH81" s="128" t="str">
        <f t="shared" si="121"/>
        <v/>
      </c>
      <c r="CI81" s="128" t="str">
        <f t="shared" si="122"/>
        <v/>
      </c>
      <c r="CJ81" s="128" t="str">
        <f t="shared" si="123"/>
        <v/>
      </c>
      <c r="CK81" s="128" t="str">
        <f t="shared" si="124"/>
        <v/>
      </c>
      <c r="CL81" s="128" t="str">
        <f t="shared" si="125"/>
        <v/>
      </c>
      <c r="CM81" s="150" t="str">
        <f t="shared" si="125"/>
        <v/>
      </c>
      <c r="CN81" s="128" t="str">
        <f t="shared" si="126"/>
        <v/>
      </c>
      <c r="CO81" s="128" t="str">
        <f t="shared" si="127"/>
        <v/>
      </c>
      <c r="CP81" s="128" t="str">
        <f t="shared" si="128"/>
        <v/>
      </c>
      <c r="CQ81" s="128" t="str">
        <f t="shared" si="129"/>
        <v/>
      </c>
      <c r="CR81" s="128" t="str">
        <f t="shared" si="130"/>
        <v/>
      </c>
      <c r="CS81" s="128" t="str">
        <f t="shared" si="131"/>
        <v/>
      </c>
      <c r="CT81" s="128" t="str">
        <f t="shared" si="132"/>
        <v/>
      </c>
      <c r="CU81" s="128" t="str">
        <f t="shared" si="133"/>
        <v/>
      </c>
      <c r="CV81" s="128" t="str">
        <f t="shared" si="134"/>
        <v/>
      </c>
      <c r="CW81" s="128" t="str">
        <f t="shared" si="135"/>
        <v/>
      </c>
      <c r="CX81" s="128" t="str">
        <f t="shared" si="136"/>
        <v/>
      </c>
      <c r="CY81" s="128" t="str">
        <f t="shared" si="137"/>
        <v/>
      </c>
      <c r="CZ81" s="128" t="str">
        <f t="shared" si="138"/>
        <v/>
      </c>
    </row>
    <row r="82" spans="35:104">
      <c r="AI82" s="100"/>
      <c r="AJ82" t="str">
        <f t="shared" si="76"/>
        <v/>
      </c>
      <c r="AK82" t="str">
        <f t="shared" si="77"/>
        <v/>
      </c>
      <c r="AL82" s="128" t="str">
        <f t="shared" si="84"/>
        <v/>
      </c>
      <c r="AM82" s="128" t="str">
        <f t="shared" si="85"/>
        <v/>
      </c>
      <c r="AN82" s="128" t="str">
        <f t="shared" si="86"/>
        <v/>
      </c>
      <c r="AO82" s="128" t="str">
        <f t="shared" si="87"/>
        <v/>
      </c>
      <c r="AP82" s="128" t="str">
        <f t="shared" si="88"/>
        <v/>
      </c>
      <c r="AQ82" s="128" t="str">
        <f t="shared" si="89"/>
        <v/>
      </c>
      <c r="AR82" s="128" t="str">
        <f t="shared" si="90"/>
        <v/>
      </c>
      <c r="AS82" s="128" t="str">
        <f t="shared" si="91"/>
        <v/>
      </c>
      <c r="AT82" s="128" t="str">
        <f t="shared" si="92"/>
        <v/>
      </c>
      <c r="AU82" s="128" t="str">
        <f t="shared" si="93"/>
        <v/>
      </c>
      <c r="AV82" s="128" t="str">
        <f t="shared" si="94"/>
        <v/>
      </c>
      <c r="AW82" s="128" t="str">
        <f t="shared" si="95"/>
        <v/>
      </c>
      <c r="AX82" s="147" t="str">
        <f t="shared" si="95"/>
        <v/>
      </c>
      <c r="AY82" s="128" t="str">
        <f t="shared" si="96"/>
        <v/>
      </c>
      <c r="AZ82" s="128" t="str">
        <f t="shared" si="97"/>
        <v/>
      </c>
      <c r="BA82" s="128" t="str">
        <f t="shared" si="98"/>
        <v/>
      </c>
      <c r="BB82" s="128" t="str">
        <f t="shared" si="99"/>
        <v/>
      </c>
      <c r="BC82" s="128" t="str">
        <f t="shared" si="100"/>
        <v/>
      </c>
      <c r="BD82" s="128" t="str">
        <f t="shared" si="101"/>
        <v/>
      </c>
      <c r="BE82" s="128" t="str">
        <f t="shared" si="102"/>
        <v/>
      </c>
      <c r="BF82" s="128" t="str">
        <f t="shared" si="103"/>
        <v/>
      </c>
      <c r="BG82" s="128" t="str">
        <f t="shared" si="104"/>
        <v/>
      </c>
      <c r="BH82" s="128" t="str">
        <f t="shared" si="105"/>
        <v/>
      </c>
      <c r="BI82" s="128" t="str">
        <f t="shared" si="106"/>
        <v/>
      </c>
      <c r="BJ82" s="128" t="str">
        <f t="shared" si="107"/>
        <v/>
      </c>
      <c r="BK82" s="128" t="str">
        <f t="shared" si="108"/>
        <v/>
      </c>
      <c r="BM82" t="str">
        <f t="shared" si="78"/>
        <v/>
      </c>
      <c r="BN82" t="str">
        <f t="shared" si="79"/>
        <v/>
      </c>
      <c r="BO82" s="33" t="str">
        <f t="shared" si="109"/>
        <v/>
      </c>
      <c r="BP82" s="129" t="str">
        <f t="shared" si="110"/>
        <v/>
      </c>
      <c r="BQ82" s="33" t="str">
        <f t="shared" si="111"/>
        <v/>
      </c>
      <c r="BR82" s="129" t="str">
        <f t="shared" si="80"/>
        <v/>
      </c>
      <c r="BS82" s="33" t="str">
        <f t="shared" si="112"/>
        <v/>
      </c>
      <c r="BT82" s="129" t="str">
        <f t="shared" si="81"/>
        <v/>
      </c>
      <c r="BU82" s="130" t="str">
        <f t="shared" si="113"/>
        <v/>
      </c>
      <c r="BV82" s="131" t="str">
        <f t="shared" si="82"/>
        <v/>
      </c>
      <c r="BY82" s="94" t="str">
        <f t="shared" si="83"/>
        <v/>
      </c>
      <c r="BZ82" s="94" t="str">
        <f t="shared" si="83"/>
        <v/>
      </c>
      <c r="CA82" s="128" t="str">
        <f t="shared" si="114"/>
        <v/>
      </c>
      <c r="CB82" s="128" t="str">
        <f t="shared" si="115"/>
        <v/>
      </c>
      <c r="CC82" s="128" t="str">
        <f t="shared" si="116"/>
        <v/>
      </c>
      <c r="CD82" s="128" t="str">
        <f t="shared" si="117"/>
        <v/>
      </c>
      <c r="CE82" s="128" t="str">
        <f t="shared" si="118"/>
        <v/>
      </c>
      <c r="CF82" s="128" t="str">
        <f t="shared" si="119"/>
        <v/>
      </c>
      <c r="CG82" s="128" t="str">
        <f t="shared" si="120"/>
        <v/>
      </c>
      <c r="CH82" s="128" t="str">
        <f t="shared" si="121"/>
        <v/>
      </c>
      <c r="CI82" s="128" t="str">
        <f t="shared" si="122"/>
        <v/>
      </c>
      <c r="CJ82" s="128" t="str">
        <f t="shared" si="123"/>
        <v/>
      </c>
      <c r="CK82" s="128" t="str">
        <f t="shared" si="124"/>
        <v/>
      </c>
      <c r="CL82" s="128" t="str">
        <f t="shared" si="125"/>
        <v/>
      </c>
      <c r="CM82" s="150" t="str">
        <f t="shared" si="125"/>
        <v/>
      </c>
      <c r="CN82" s="128" t="str">
        <f t="shared" si="126"/>
        <v/>
      </c>
      <c r="CO82" s="128" t="str">
        <f t="shared" si="127"/>
        <v/>
      </c>
      <c r="CP82" s="128" t="str">
        <f t="shared" si="128"/>
        <v/>
      </c>
      <c r="CQ82" s="128" t="str">
        <f t="shared" si="129"/>
        <v/>
      </c>
      <c r="CR82" s="128" t="str">
        <f t="shared" si="130"/>
        <v/>
      </c>
      <c r="CS82" s="128" t="str">
        <f t="shared" si="131"/>
        <v/>
      </c>
      <c r="CT82" s="128" t="str">
        <f t="shared" si="132"/>
        <v/>
      </c>
      <c r="CU82" s="128" t="str">
        <f t="shared" si="133"/>
        <v/>
      </c>
      <c r="CV82" s="128" t="str">
        <f t="shared" si="134"/>
        <v/>
      </c>
      <c r="CW82" s="128" t="str">
        <f t="shared" si="135"/>
        <v/>
      </c>
      <c r="CX82" s="128" t="str">
        <f t="shared" si="136"/>
        <v/>
      </c>
      <c r="CY82" s="128" t="str">
        <f t="shared" si="137"/>
        <v/>
      </c>
      <c r="CZ82" s="128" t="str">
        <f t="shared" si="138"/>
        <v/>
      </c>
    </row>
    <row r="85" spans="35:104" ht="13.5" thickBot="1">
      <c r="BN85" s="38" t="s">
        <v>214</v>
      </c>
      <c r="BO85" s="34"/>
      <c r="BP85" s="35"/>
      <c r="BQ85" s="35"/>
      <c r="BR85" s="35"/>
      <c r="BS85" s="35"/>
      <c r="BT85" s="35"/>
      <c r="BU85" s="35"/>
      <c r="BV85" s="35"/>
    </row>
    <row r="86" spans="35:104">
      <c r="BN86" s="36"/>
      <c r="BO86" s="216" t="s">
        <v>42</v>
      </c>
      <c r="BP86" s="216" t="s">
        <v>42</v>
      </c>
      <c r="BQ86" s="216"/>
      <c r="BR86" s="216"/>
      <c r="BS86" s="216"/>
      <c r="BT86" s="216"/>
      <c r="BU86" s="216"/>
      <c r="BV86" s="216"/>
    </row>
    <row r="87" spans="35:104">
      <c r="BN87" s="37" t="s">
        <v>115</v>
      </c>
      <c r="BO87" s="217">
        <v>2011</v>
      </c>
      <c r="BP87" s="217"/>
      <c r="BQ87" s="218">
        <v>2012</v>
      </c>
      <c r="BR87" s="218"/>
      <c r="BS87" s="218">
        <v>2017</v>
      </c>
      <c r="BT87" s="218"/>
      <c r="BU87" s="218">
        <v>2022</v>
      </c>
      <c r="BV87" s="218"/>
    </row>
    <row r="88" spans="35:104">
      <c r="BN88" s="38" t="s">
        <v>132</v>
      </c>
      <c r="BO88" s="39">
        <v>89.677152000000007</v>
      </c>
      <c r="BP88" s="47">
        <v>0.80812301161902966</v>
      </c>
      <c r="BQ88" s="40">
        <v>89.677536000000003</v>
      </c>
      <c r="BR88" s="47">
        <v>0.80812647202370957</v>
      </c>
      <c r="BS88" s="40">
        <v>89.681728000000007</v>
      </c>
      <c r="BT88" s="47">
        <v>0.80816424810813192</v>
      </c>
      <c r="BU88" s="40">
        <v>89.690191999999996</v>
      </c>
      <c r="BV88" s="47">
        <v>0.8082405211946182</v>
      </c>
    </row>
    <row r="89" spans="35:104">
      <c r="BN89" s="38" t="s">
        <v>126</v>
      </c>
      <c r="BO89" s="39">
        <v>53.979984000000002</v>
      </c>
      <c r="BP89" s="47">
        <v>0.75978133604899178</v>
      </c>
      <c r="BQ89" s="40">
        <v>54.005983999999998</v>
      </c>
      <c r="BR89" s="47">
        <v>0.76014729234007317</v>
      </c>
      <c r="BS89" s="40">
        <v>54.110703999999998</v>
      </c>
      <c r="BT89" s="47">
        <v>0.76162125167861339</v>
      </c>
      <c r="BU89" s="40">
        <v>54.146464000000002</v>
      </c>
      <c r="BV89" s="47">
        <v>0.7621245823312699</v>
      </c>
    </row>
    <row r="90" spans="35:104">
      <c r="BN90" s="38" t="s">
        <v>135</v>
      </c>
      <c r="BO90" s="39">
        <v>71.332480000000004</v>
      </c>
      <c r="BP90" s="47">
        <v>0.73058304173844901</v>
      </c>
      <c r="BQ90" s="40">
        <v>71.333967999999999</v>
      </c>
      <c r="BR90" s="47">
        <v>0.73059828174645247</v>
      </c>
      <c r="BS90" s="40">
        <v>71.34384</v>
      </c>
      <c r="BT90" s="47">
        <v>0.73069939018664753</v>
      </c>
      <c r="BU90" s="40">
        <v>71.353504000000001</v>
      </c>
      <c r="BV90" s="47">
        <v>0.73079836830314304</v>
      </c>
    </row>
    <row r="91" spans="35:104">
      <c r="BN91" s="38" t="s">
        <v>116</v>
      </c>
      <c r="BO91" s="39">
        <v>41.529488000000001</v>
      </c>
      <c r="BP91" s="47">
        <v>0.7210236919534917</v>
      </c>
      <c r="BQ91" s="40">
        <v>41.531584000000002</v>
      </c>
      <c r="BR91" s="47">
        <v>0.72106008213625372</v>
      </c>
      <c r="BS91" s="40">
        <v>41.559584000000001</v>
      </c>
      <c r="BT91" s="47">
        <v>0.72154621053193002</v>
      </c>
      <c r="BU91" s="40">
        <v>41.627791999999999</v>
      </c>
      <c r="BV91" s="47">
        <v>0.72273041930379744</v>
      </c>
    </row>
    <row r="92" spans="35:104">
      <c r="BN92" s="38" t="s">
        <v>194</v>
      </c>
      <c r="BO92" s="39">
        <v>70.536799999999999</v>
      </c>
      <c r="BP92" s="47">
        <v>0.64415314729935813</v>
      </c>
      <c r="BQ92" s="40">
        <v>74.137343999999999</v>
      </c>
      <c r="BR92" s="47">
        <v>0.67703388117996821</v>
      </c>
      <c r="BS92" s="40">
        <v>78.714895999999996</v>
      </c>
      <c r="BT92" s="47">
        <v>0.71883680572044173</v>
      </c>
      <c r="BU92" s="40">
        <v>79.049520000000001</v>
      </c>
      <c r="BV92" s="47">
        <v>0.72189264469756997</v>
      </c>
    </row>
    <row r="93" spans="35:104">
      <c r="BN93" s="38" t="s">
        <v>136</v>
      </c>
      <c r="BO93" s="39">
        <v>49.066735999999999</v>
      </c>
      <c r="BP93" s="47">
        <v>0.62878379511628413</v>
      </c>
      <c r="BQ93" s="40">
        <v>49.083888000000002</v>
      </c>
      <c r="BR93" s="47">
        <v>0.62900359574972831</v>
      </c>
      <c r="BS93" s="40">
        <v>49.158752</v>
      </c>
      <c r="BT93" s="47">
        <v>0.62996296810409858</v>
      </c>
      <c r="BU93" s="40">
        <v>49.242111999999999</v>
      </c>
      <c r="BV93" s="47">
        <v>0.63103121558566921</v>
      </c>
    </row>
    <row r="94" spans="35:104">
      <c r="BN94" s="38" t="s">
        <v>134</v>
      </c>
      <c r="BO94" s="39">
        <v>86.410303999999996</v>
      </c>
      <c r="BP94" s="47">
        <v>0.60165450856759695</v>
      </c>
      <c r="BQ94" s="40">
        <v>86.434752000000003</v>
      </c>
      <c r="BR94" s="47">
        <v>0.60182473420903726</v>
      </c>
      <c r="BS94" s="40">
        <v>86.629152000000005</v>
      </c>
      <c r="BT94" s="47">
        <v>0.60317829542860601</v>
      </c>
      <c r="BU94" s="40">
        <v>87.359279999999998</v>
      </c>
      <c r="BV94" s="47">
        <v>0.60826200399918851</v>
      </c>
    </row>
    <row r="95" spans="35:104">
      <c r="BN95" s="38" t="s">
        <v>128</v>
      </c>
      <c r="BO95" s="39">
        <v>64.885776000000007</v>
      </c>
      <c r="BP95" s="47">
        <v>0.55539834745695393</v>
      </c>
      <c r="BQ95" s="40">
        <v>70.368976000000004</v>
      </c>
      <c r="BR95" s="47">
        <v>0.60233252019114414</v>
      </c>
      <c r="BS95" s="40">
        <v>78.129024000000001</v>
      </c>
      <c r="BT95" s="47">
        <v>0.6687556733239145</v>
      </c>
      <c r="BU95" s="40">
        <v>78.860607999999999</v>
      </c>
      <c r="BV95" s="47">
        <v>0.67501776294777827</v>
      </c>
    </row>
    <row r="96" spans="35:104">
      <c r="BN96" s="38" t="s">
        <v>130</v>
      </c>
      <c r="BO96" s="39">
        <v>31.507152000000001</v>
      </c>
      <c r="BP96" s="47">
        <v>0.55199301682359103</v>
      </c>
      <c r="BQ96" s="40">
        <v>32.784112</v>
      </c>
      <c r="BR96" s="47">
        <v>0.57436485807293824</v>
      </c>
      <c r="BS96" s="40">
        <v>35.266959999999997</v>
      </c>
      <c r="BT96" s="47">
        <v>0.6178633868461646</v>
      </c>
      <c r="BU96" s="40">
        <v>35.611103999999997</v>
      </c>
      <c r="BV96" s="47">
        <v>0.62389265552718465</v>
      </c>
    </row>
    <row r="97" spans="66:74">
      <c r="BN97" s="38" t="s">
        <v>124</v>
      </c>
      <c r="BO97" s="39">
        <v>28.848400000000002</v>
      </c>
      <c r="BP97" s="47">
        <v>0.49026179018391497</v>
      </c>
      <c r="BQ97" s="39">
        <v>28.866192000000002</v>
      </c>
      <c r="BR97" s="47">
        <v>0.4905641548825101</v>
      </c>
      <c r="BS97" s="39">
        <v>29.124687999999999</v>
      </c>
      <c r="BT97" s="47">
        <v>0.49495714415454534</v>
      </c>
      <c r="BU97" s="39">
        <v>29.797039999999999</v>
      </c>
      <c r="BV97" s="47">
        <v>0.50638337559731983</v>
      </c>
    </row>
    <row r="98" spans="66:74">
      <c r="BN98" s="38" t="s">
        <v>133</v>
      </c>
      <c r="BO98" s="39">
        <v>2.5206559999999998</v>
      </c>
      <c r="BP98" s="47">
        <v>0.4053711203857614</v>
      </c>
      <c r="BQ98" s="40">
        <v>2.8146879999999999</v>
      </c>
      <c r="BR98" s="47">
        <v>0.45265725592717054</v>
      </c>
      <c r="BS98" s="40">
        <v>3.1952959999999999</v>
      </c>
      <c r="BT98" s="47">
        <v>0.51386651708291087</v>
      </c>
      <c r="BU98" s="40">
        <v>3.2370079999999999</v>
      </c>
      <c r="BV98" s="47">
        <v>0.52057462805621746</v>
      </c>
    </row>
    <row r="99" spans="66:74">
      <c r="BN99" s="38" t="s">
        <v>121</v>
      </c>
      <c r="BO99" s="39">
        <v>12.264367999999999</v>
      </c>
      <c r="BP99" s="47">
        <v>0.39704491419632543</v>
      </c>
      <c r="BQ99" s="40">
        <v>13.472208</v>
      </c>
      <c r="BR99" s="47">
        <v>0.43614735544424704</v>
      </c>
      <c r="BS99" s="40">
        <v>16.781856000000001</v>
      </c>
      <c r="BT99" s="47">
        <v>0.5432934314736062</v>
      </c>
      <c r="BU99" s="40">
        <v>17.727647999999999</v>
      </c>
      <c r="BV99" s="47">
        <v>0.57391236784990962</v>
      </c>
    </row>
    <row r="100" spans="66:74">
      <c r="BN100" s="38" t="s">
        <v>117</v>
      </c>
      <c r="BO100" s="39">
        <v>2.4097599999999999</v>
      </c>
      <c r="BP100" s="47">
        <v>0.30518805509231023</v>
      </c>
      <c r="BQ100" s="40">
        <v>2.4443039999999998</v>
      </c>
      <c r="BR100" s="47">
        <v>0.30956293731091655</v>
      </c>
      <c r="BS100" s="40">
        <v>2.8721760000000001</v>
      </c>
      <c r="BT100" s="47">
        <v>0.36375149696351966</v>
      </c>
      <c r="BU100" s="40">
        <v>3.4088959999999999</v>
      </c>
      <c r="BV100" s="47">
        <v>0.4317252922498323</v>
      </c>
    </row>
    <row r="101" spans="66:74">
      <c r="BN101" s="38" t="s">
        <v>119</v>
      </c>
      <c r="BO101" s="39">
        <v>3.9256319999999998</v>
      </c>
      <c r="BP101" s="47">
        <v>0.29777679605216845</v>
      </c>
      <c r="BQ101" s="40">
        <v>5.3401439999999996</v>
      </c>
      <c r="BR101" s="47">
        <v>0.40507387620062479</v>
      </c>
      <c r="BS101" s="40">
        <v>8.0435680000000005</v>
      </c>
      <c r="BT101" s="47">
        <v>0.61014071310498508</v>
      </c>
      <c r="BU101" s="40">
        <v>8.3719839999999994</v>
      </c>
      <c r="BV101" s="47">
        <v>0.63505253985091259</v>
      </c>
    </row>
    <row r="102" spans="66:74">
      <c r="BN102" s="38" t="s">
        <v>129</v>
      </c>
      <c r="BO102" s="39">
        <v>17.700095999999998</v>
      </c>
      <c r="BP102" s="47">
        <v>0.26751374257494698</v>
      </c>
      <c r="BQ102" s="40">
        <v>17.866288000000001</v>
      </c>
      <c r="BR102" s="47">
        <v>0.27002551674306535</v>
      </c>
      <c r="BS102" s="40">
        <v>18.616496000000001</v>
      </c>
      <c r="BT102" s="47">
        <v>0.28136392698613216</v>
      </c>
      <c r="BU102" s="40">
        <v>19.650672</v>
      </c>
      <c r="BV102" s="47">
        <v>0.29699414120876622</v>
      </c>
    </row>
    <row r="103" spans="66:74">
      <c r="BN103" s="38" t="s">
        <v>127</v>
      </c>
      <c r="BO103" s="39">
        <v>5.0279040000000004</v>
      </c>
      <c r="BP103" s="47">
        <v>0.25805635713546637</v>
      </c>
      <c r="BQ103" s="40">
        <v>5.1162720000000004</v>
      </c>
      <c r="BR103" s="47">
        <v>0.26259183039974249</v>
      </c>
      <c r="BS103" s="40">
        <v>5.6206240000000003</v>
      </c>
      <c r="BT103" s="47">
        <v>0.28847761497995456</v>
      </c>
      <c r="BU103" s="40">
        <v>6.1935840000000004</v>
      </c>
      <c r="BV103" s="47">
        <v>0.31788469403005909</v>
      </c>
    </row>
    <row r="104" spans="66:74">
      <c r="BN104" s="38" t="s">
        <v>277</v>
      </c>
      <c r="BO104" s="39">
        <v>9.0688479999999991</v>
      </c>
      <c r="BP104" s="47">
        <v>0.22763556654369271</v>
      </c>
      <c r="BQ104" s="40">
        <v>12.047552</v>
      </c>
      <c r="BR104" s="47">
        <v>0.30240349435612968</v>
      </c>
      <c r="BS104" s="40">
        <v>17.855823999999998</v>
      </c>
      <c r="BT104" s="47">
        <v>0.44819591334472308</v>
      </c>
      <c r="BU104" s="40">
        <v>19.313279999999999</v>
      </c>
      <c r="BV104" s="47">
        <v>0.48477926133693822</v>
      </c>
    </row>
    <row r="105" spans="66:74">
      <c r="BN105" s="38" t="s">
        <v>122</v>
      </c>
      <c r="BO105" s="39">
        <v>1.0440320000000001</v>
      </c>
      <c r="BP105" s="47">
        <v>0.20767862201103129</v>
      </c>
      <c r="BQ105" s="40">
        <v>1.0651520000000001</v>
      </c>
      <c r="BR105" s="47">
        <v>0.21187980789122748</v>
      </c>
      <c r="BS105" s="40">
        <v>1.2501119999999999</v>
      </c>
      <c r="BT105" s="47">
        <v>0.24867201150870313</v>
      </c>
      <c r="BU105" s="40">
        <v>1.5578879999999999</v>
      </c>
      <c r="BV105" s="47">
        <v>0.3098947475628348</v>
      </c>
    </row>
    <row r="106" spans="66:74">
      <c r="BN106" s="38" t="s">
        <v>125</v>
      </c>
      <c r="BO106" s="39">
        <v>2.332176</v>
      </c>
      <c r="BP106" s="47">
        <v>0.17965220970948456</v>
      </c>
      <c r="BQ106" s="40">
        <v>2.400048</v>
      </c>
      <c r="BR106" s="47">
        <v>0.18488052643060771</v>
      </c>
      <c r="BS106" s="40">
        <v>2.8862399999999999</v>
      </c>
      <c r="BT106" s="47">
        <v>0.22233287442796029</v>
      </c>
      <c r="BU106" s="40">
        <v>3.60608</v>
      </c>
      <c r="BV106" s="47">
        <v>0.27778359797424296</v>
      </c>
    </row>
    <row r="107" spans="66:74">
      <c r="BN107" s="38" t="s">
        <v>131</v>
      </c>
      <c r="BO107" s="39">
        <v>9.4246560000000006</v>
      </c>
      <c r="BP107" s="47">
        <v>0.16437414644410078</v>
      </c>
      <c r="BQ107" s="40">
        <v>9.8529920000000004</v>
      </c>
      <c r="BR107" s="47">
        <v>0.17184469649826511</v>
      </c>
      <c r="BS107" s="40">
        <v>12.148351999999999</v>
      </c>
      <c r="BT107" s="47">
        <v>0.21187775879591622</v>
      </c>
      <c r="BU107" s="40">
        <v>14.863776</v>
      </c>
      <c r="BV107" s="47">
        <v>0.25923710031817715</v>
      </c>
    </row>
    <row r="108" spans="66:74">
      <c r="BN108" s="38" t="s">
        <v>123</v>
      </c>
      <c r="BO108" s="39">
        <v>1.8979200000000001</v>
      </c>
      <c r="BP108" s="47">
        <v>0.16165233709050322</v>
      </c>
      <c r="BQ108" s="40">
        <v>1.9929760000000001</v>
      </c>
      <c r="BR108" s="47">
        <v>0.16974858169221188</v>
      </c>
      <c r="BS108" s="40">
        <v>2.7714240000000001</v>
      </c>
      <c r="BT108" s="47">
        <v>0.23605166006402314</v>
      </c>
      <c r="BU108" s="40">
        <v>3.587056</v>
      </c>
      <c r="BV108" s="47">
        <v>0.30552182688127644</v>
      </c>
    </row>
    <row r="109" spans="66:74">
      <c r="BN109" s="38" t="s">
        <v>120</v>
      </c>
      <c r="BO109" s="39">
        <v>3.6080800000000002</v>
      </c>
      <c r="BP109" s="47">
        <v>0.11685765084537252</v>
      </c>
      <c r="BQ109" s="40">
        <v>3.750032</v>
      </c>
      <c r="BR109" s="47">
        <v>0.12145515900838506</v>
      </c>
      <c r="BS109" s="40">
        <v>5.1506239999999996</v>
      </c>
      <c r="BT109" s="47">
        <v>0.16681720500315844</v>
      </c>
      <c r="BU109" s="40">
        <v>7.3186400000000003</v>
      </c>
      <c r="BV109" s="47">
        <v>0.23703439995315434</v>
      </c>
    </row>
    <row r="110" spans="66:74">
      <c r="BN110" s="38" t="s">
        <v>118</v>
      </c>
      <c r="BO110" s="39">
        <v>0.82566399999999995</v>
      </c>
      <c r="BP110" s="47">
        <v>5.5003490745527316E-2</v>
      </c>
      <c r="BQ110" s="40">
        <v>0.92068799999999995</v>
      </c>
      <c r="BR110" s="47">
        <v>6.1333731260558841E-2</v>
      </c>
      <c r="BS110" s="40">
        <v>1.753776</v>
      </c>
      <c r="BT110" s="47">
        <v>0.11683178870064326</v>
      </c>
      <c r="BU110" s="40">
        <v>3.620736</v>
      </c>
      <c r="BV110" s="47">
        <v>0.24120358774028852</v>
      </c>
    </row>
    <row r="111" spans="66:74" ht="13.5" thickBot="1">
      <c r="BN111" s="41" t="s">
        <v>81</v>
      </c>
      <c r="BO111" s="42">
        <v>650.75521600000002</v>
      </c>
      <c r="BP111" s="48">
        <v>0.55243861692557772</v>
      </c>
      <c r="BQ111" s="43">
        <v>665.26012800000001</v>
      </c>
      <c r="BR111" s="48">
        <v>0.56475211565273542</v>
      </c>
      <c r="BS111" s="43">
        <v>694.80987200000004</v>
      </c>
      <c r="BT111" s="48">
        <v>0.58983746157774586</v>
      </c>
      <c r="BU111" s="43">
        <v>709.88158399999998</v>
      </c>
      <c r="BV111" s="48">
        <v>0.6026321277245027</v>
      </c>
    </row>
    <row r="112" spans="66:74" ht="13.5" thickBot="1">
      <c r="BN112" s="44" t="s">
        <v>80</v>
      </c>
      <c r="BO112" s="45">
        <v>709.96303999999998</v>
      </c>
      <c r="BP112" s="49">
        <v>0.52516916831029015</v>
      </c>
      <c r="BQ112" s="46">
        <v>728.18825600000002</v>
      </c>
      <c r="BR112" s="49">
        <v>0.53865060465237824</v>
      </c>
      <c r="BS112" s="46">
        <v>767.35296000000005</v>
      </c>
      <c r="BT112" s="49">
        <v>0.5676212606837101</v>
      </c>
      <c r="BU112" s="46">
        <v>787.79803200000003</v>
      </c>
      <c r="BV112" s="49">
        <v>0.58274475423667593</v>
      </c>
    </row>
    <row r="113" spans="66:75" ht="13.5" thickBot="1">
      <c r="BN113" s="211" t="s">
        <v>278</v>
      </c>
      <c r="BO113" s="212"/>
      <c r="BP113" s="212"/>
      <c r="BQ113" s="212"/>
      <c r="BR113" s="212"/>
      <c r="BS113" s="212"/>
      <c r="BT113" s="212"/>
      <c r="BU113" s="212"/>
      <c r="BV113" s="213"/>
    </row>
    <row r="116" spans="66:75">
      <c r="BO116" s="33"/>
      <c r="BP116" s="129"/>
      <c r="BQ116" s="33"/>
      <c r="BR116" s="129"/>
      <c r="BS116" s="33"/>
      <c r="BT116" s="129"/>
      <c r="BU116" s="130"/>
      <c r="BV116" s="153"/>
      <c r="BW116" s="8"/>
    </row>
  </sheetData>
  <sortState ref="BN88:BV110">
    <sortCondition descending="1" ref="BP88:BP110"/>
  </sortState>
  <mergeCells count="11">
    <mergeCell ref="BN113:BV113"/>
    <mergeCell ref="BO3:BV3"/>
    <mergeCell ref="BO86:BV86"/>
    <mergeCell ref="BO87:BP87"/>
    <mergeCell ref="BQ87:BR87"/>
    <mergeCell ref="BS87:BT87"/>
    <mergeCell ref="BU87:BV87"/>
    <mergeCell ref="BO4:BP4"/>
    <mergeCell ref="BQ4:BR4"/>
    <mergeCell ref="BU4:BV4"/>
    <mergeCell ref="BS4:BT4"/>
  </mergeCells>
  <phoneticPr fontId="3" type="noConversion"/>
  <conditionalFormatting sqref="AJ4:AJ82 BY4:BY82 BZ5:BZ82">
    <cfRule type="expression" dxfId="23" priority="19" stopIfTrue="1">
      <formula>FIND("Total",$AJ4)</formula>
    </cfRule>
    <cfRule type="expression" dxfId="22" priority="21">
      <formula>$AJ4&gt;0</formula>
    </cfRule>
  </conditionalFormatting>
  <conditionalFormatting sqref="AJ5:AJ82">
    <cfRule type="expression" dxfId="21" priority="20" stopIfTrue="1">
      <formula>FIND("Total",$AJ5)</formula>
    </cfRule>
  </conditionalFormatting>
  <conditionalFormatting sqref="AK4:BK82">
    <cfRule type="expression" dxfId="20" priority="17" stopIfTrue="1">
      <formula>FIND("Total",$AJ4)</formula>
    </cfRule>
    <cfRule type="expression" dxfId="19" priority="18" stopIfTrue="1">
      <formula>$AJ4&gt;0</formula>
    </cfRule>
  </conditionalFormatting>
  <conditionalFormatting sqref="BM4:BM82">
    <cfRule type="expression" dxfId="18" priority="15" stopIfTrue="1">
      <formula>FIND("Total",$AJ4)</formula>
    </cfRule>
    <cfRule type="expression" dxfId="17" priority="16">
      <formula>$AJ4&gt;0</formula>
    </cfRule>
  </conditionalFormatting>
  <conditionalFormatting sqref="BM5:BM82">
    <cfRule type="expression" dxfId="16" priority="14" stopIfTrue="1">
      <formula>FIND("Total",$AJ5)</formula>
    </cfRule>
  </conditionalFormatting>
  <conditionalFormatting sqref="BN4:BN82">
    <cfRule type="expression" dxfId="15" priority="12" stopIfTrue="1">
      <formula>FIND("Total",$AJ4)</formula>
    </cfRule>
    <cfRule type="expression" dxfId="14" priority="13" stopIfTrue="1">
      <formula>$AJ4&gt;0</formula>
    </cfRule>
  </conditionalFormatting>
  <conditionalFormatting sqref="BO5:BV82">
    <cfRule type="expression" dxfId="13" priority="11" stopIfTrue="1">
      <formula>FIND("Total",$BM5)</formula>
    </cfRule>
  </conditionalFormatting>
  <conditionalFormatting sqref="BZ4:CM4">
    <cfRule type="expression" dxfId="12" priority="9" stopIfTrue="1">
      <formula>FIND("Total",$AJ4)</formula>
    </cfRule>
    <cfRule type="expression" dxfId="11" priority="10">
      <formula>$AJ4&gt;0</formula>
    </cfRule>
  </conditionalFormatting>
  <conditionalFormatting sqref="BY5:BY82">
    <cfRule type="expression" dxfId="10" priority="8" stopIfTrue="1">
      <formula>FIND("Total",$AJ5)</formula>
    </cfRule>
  </conditionalFormatting>
  <conditionalFormatting sqref="BZ4:CZ82">
    <cfRule type="expression" dxfId="9" priority="6" stopIfTrue="1">
      <formula>FIND("Total",$AJ4)</formula>
    </cfRule>
    <cfRule type="expression" dxfId="8" priority="7" stopIfTrue="1">
      <formula>$AJ4&gt;0</formula>
    </cfRule>
  </conditionalFormatting>
  <conditionalFormatting sqref="CA4:CM4">
    <cfRule type="expression" dxfId="7" priority="4" stopIfTrue="1">
      <formula>FIND("Total",$AJ4)</formula>
    </cfRule>
    <cfRule type="expression" dxfId="6" priority="5" stopIfTrue="1">
      <formula>$AJ4&gt;0</formula>
    </cfRule>
  </conditionalFormatting>
  <conditionalFormatting sqref="BN116">
    <cfRule type="expression" dxfId="5" priority="2" stopIfTrue="1">
      <formula>FIND("Total",$AJ115)</formula>
    </cfRule>
    <cfRule type="expression" dxfId="4" priority="3" stopIfTrue="1">
      <formula>$AJ115&gt;0</formula>
    </cfRule>
  </conditionalFormatting>
  <conditionalFormatting sqref="BO116:BV116">
    <cfRule type="expression" dxfId="3" priority="1" stopIfTrue="1">
      <formula>FIND("Total",$BM115)</formula>
    </cfRule>
  </conditionalFormatting>
  <pageMargins left="0.75" right="0.75" top="1" bottom="1" header="0.5" footer="0.5"/>
  <pageSetup orientation="portrait" r:id="rId4"/>
  <headerFooter alignWithMargins="0"/>
</worksheet>
</file>

<file path=xl/worksheets/sheet5.xml><?xml version="1.0" encoding="utf-8"?>
<worksheet xmlns="http://schemas.openxmlformats.org/spreadsheetml/2006/main" xmlns:r="http://schemas.openxmlformats.org/officeDocument/2006/relationships">
  <dimension ref="A1:BA2073"/>
  <sheetViews>
    <sheetView workbookViewId="0">
      <pane xSplit="2" ySplit="1" topLeftCell="C2" activePane="bottomRight" state="frozen"/>
      <selection pane="topRight" activeCell="C1" sqref="C1"/>
      <selection pane="bottomLeft" activeCell="A2" sqref="A2"/>
      <selection pane="bottomRight"/>
    </sheetView>
  </sheetViews>
  <sheetFormatPr defaultRowHeight="12.75"/>
  <cols>
    <col min="1" max="1" width="6" bestFit="1" customWidth="1"/>
    <col min="2" max="2" width="3.5703125" bestFit="1" customWidth="1"/>
    <col min="3" max="3" width="13.5703125" bestFit="1" customWidth="1"/>
    <col min="4" max="4" width="15.140625" bestFit="1" customWidth="1"/>
    <col min="5" max="5" width="18.140625" bestFit="1" customWidth="1"/>
    <col min="6" max="6" width="19.7109375" customWidth="1"/>
    <col min="7" max="7" width="13.5703125" bestFit="1" customWidth="1"/>
    <col min="8" max="8" width="15.140625" bestFit="1" customWidth="1"/>
    <col min="9" max="9" width="18.140625" bestFit="1" customWidth="1"/>
    <col min="10" max="10" width="19.7109375" customWidth="1"/>
    <col min="11" max="11" width="13.5703125" bestFit="1" customWidth="1"/>
    <col min="12" max="12" width="15.140625" bestFit="1" customWidth="1"/>
    <col min="13" max="13" width="18.140625" bestFit="1" customWidth="1"/>
    <col min="14" max="14" width="19.28515625" customWidth="1"/>
    <col min="15" max="15" width="13.5703125" bestFit="1" customWidth="1"/>
    <col min="16" max="16" width="15.140625" bestFit="1" customWidth="1"/>
    <col min="17" max="17" width="18.140625" bestFit="1" customWidth="1"/>
    <col min="18" max="18" width="19.28515625" customWidth="1"/>
    <col min="19" max="19" width="13.5703125" bestFit="1" customWidth="1"/>
    <col min="20" max="20" width="15.140625" bestFit="1" customWidth="1"/>
    <col min="21" max="21" width="18.140625" bestFit="1" customWidth="1"/>
    <col min="22" max="22" width="19.28515625" customWidth="1"/>
    <col min="23" max="23" width="13.5703125" bestFit="1" customWidth="1"/>
    <col min="24" max="24" width="15.140625" bestFit="1" customWidth="1"/>
    <col min="25" max="25" width="18.140625" bestFit="1" customWidth="1"/>
    <col min="26" max="26" width="19.5703125" customWidth="1"/>
    <col min="27" max="27" width="13.5703125" bestFit="1" customWidth="1"/>
    <col min="28" max="28" width="15.140625" bestFit="1" customWidth="1"/>
    <col min="29" max="29" width="18.140625" bestFit="1" customWidth="1"/>
    <col min="30" max="34" width="19.42578125" customWidth="1"/>
    <col min="36" max="36" width="18" customWidth="1"/>
    <col min="37" max="37" width="14.42578125" customWidth="1"/>
    <col min="38" max="38" width="25" customWidth="1"/>
    <col min="41" max="41" width="15.140625" customWidth="1"/>
    <col min="42" max="42" width="16.5703125" customWidth="1"/>
    <col min="43" max="43" width="19.140625" customWidth="1"/>
    <col min="44" max="44" width="18.5703125" customWidth="1"/>
    <col min="45" max="45" width="19.5703125" customWidth="1"/>
    <col min="46" max="46" width="18.28515625" bestFit="1" customWidth="1"/>
    <col min="47" max="47" width="12.85546875" customWidth="1"/>
    <col min="48" max="48" width="13.140625" customWidth="1"/>
    <col min="49" max="49" width="8.5703125" style="10" customWidth="1"/>
    <col min="50" max="50" width="13.42578125" style="10" customWidth="1"/>
    <col min="51" max="51" width="11.42578125" customWidth="1"/>
    <col min="52" max="52" width="14.7109375" customWidth="1"/>
    <col min="53" max="53" width="26.140625" bestFit="1" customWidth="1"/>
  </cols>
  <sheetData>
    <row r="1" spans="1:53" s="55" customFormat="1" ht="39.75" customHeight="1">
      <c r="A1" s="55" t="s">
        <v>0</v>
      </c>
      <c r="B1" s="55" t="s">
        <v>1</v>
      </c>
      <c r="C1" s="55" t="s">
        <v>53</v>
      </c>
      <c r="D1" s="55" t="s">
        <v>50</v>
      </c>
      <c r="E1" s="55" t="s">
        <v>51</v>
      </c>
      <c r="F1" s="55" t="s">
        <v>52</v>
      </c>
      <c r="G1" s="55" t="s">
        <v>46</v>
      </c>
      <c r="H1" s="55" t="s">
        <v>47</v>
      </c>
      <c r="I1" s="55" t="s">
        <v>48</v>
      </c>
      <c r="J1" s="55" t="s">
        <v>49</v>
      </c>
      <c r="K1" s="55" t="s">
        <v>70</v>
      </c>
      <c r="L1" s="55" t="s">
        <v>71</v>
      </c>
      <c r="M1" s="55" t="s">
        <v>64</v>
      </c>
      <c r="N1" s="55" t="s">
        <v>65</v>
      </c>
      <c r="O1" s="55" t="s">
        <v>84</v>
      </c>
      <c r="P1" s="55" t="s">
        <v>85</v>
      </c>
      <c r="Q1" s="55" t="s">
        <v>86</v>
      </c>
      <c r="R1" s="55" t="s">
        <v>87</v>
      </c>
      <c r="S1" s="55" t="s">
        <v>107</v>
      </c>
      <c r="T1" s="55" t="s">
        <v>108</v>
      </c>
      <c r="U1" s="55" t="s">
        <v>109</v>
      </c>
      <c r="V1" s="55" t="s">
        <v>110</v>
      </c>
      <c r="W1" s="54" t="s">
        <v>138</v>
      </c>
      <c r="X1" s="54" t="s">
        <v>139</v>
      </c>
      <c r="Y1" s="54" t="s">
        <v>140</v>
      </c>
      <c r="Z1" s="54" t="s">
        <v>141</v>
      </c>
      <c r="AA1" s="54" t="s">
        <v>158</v>
      </c>
      <c r="AB1" s="54" t="s">
        <v>159</v>
      </c>
      <c r="AC1" s="54" t="s">
        <v>160</v>
      </c>
      <c r="AD1" s="54" t="s">
        <v>161</v>
      </c>
      <c r="AE1" s="142" t="s">
        <v>255</v>
      </c>
      <c r="AF1" s="142" t="s">
        <v>256</v>
      </c>
      <c r="AG1" s="142" t="s">
        <v>257</v>
      </c>
      <c r="AH1" s="142" t="s">
        <v>258</v>
      </c>
      <c r="AI1" s="55" t="s">
        <v>42</v>
      </c>
      <c r="AJ1" s="54" t="s">
        <v>186</v>
      </c>
      <c r="AK1" s="54" t="s">
        <v>43</v>
      </c>
      <c r="AL1" s="54" t="s">
        <v>188</v>
      </c>
      <c r="AO1" s="105" t="s">
        <v>180</v>
      </c>
      <c r="AP1" s="107" t="s">
        <v>207</v>
      </c>
      <c r="AQ1" s="107" t="s">
        <v>208</v>
      </c>
      <c r="AR1" s="106" t="s">
        <v>187</v>
      </c>
      <c r="AS1" s="107" t="s">
        <v>181</v>
      </c>
      <c r="AT1" s="107" t="s">
        <v>183</v>
      </c>
      <c r="AU1" s="106" t="s">
        <v>172</v>
      </c>
      <c r="AV1" s="106" t="s">
        <v>211</v>
      </c>
      <c r="AW1" s="106" t="s">
        <v>209</v>
      </c>
      <c r="AX1" s="108" t="s">
        <v>210</v>
      </c>
      <c r="AY1" s="73"/>
      <c r="AZ1" s="74" t="s">
        <v>182</v>
      </c>
      <c r="BA1" s="72" t="s">
        <v>183</v>
      </c>
    </row>
    <row r="2" spans="1:53">
      <c r="A2">
        <v>0</v>
      </c>
      <c r="B2">
        <v>1</v>
      </c>
      <c r="C2">
        <v>150240</v>
      </c>
      <c r="D2">
        <v>111600</v>
      </c>
      <c r="G2">
        <v>212304</v>
      </c>
      <c r="H2">
        <v>212304</v>
      </c>
      <c r="K2">
        <v>220944</v>
      </c>
      <c r="L2">
        <v>220944</v>
      </c>
      <c r="O2">
        <v>228512</v>
      </c>
      <c r="P2">
        <v>228512</v>
      </c>
      <c r="S2">
        <v>227200</v>
      </c>
      <c r="T2">
        <v>227200</v>
      </c>
      <c r="W2">
        <v>224288</v>
      </c>
      <c r="X2">
        <v>224288</v>
      </c>
      <c r="AA2">
        <v>228304</v>
      </c>
      <c r="AB2">
        <v>228304</v>
      </c>
      <c r="AE2">
        <v>230192</v>
      </c>
      <c r="AF2">
        <v>230192</v>
      </c>
      <c r="AI2">
        <f t="shared" ref="AI2:AI65" si="0">A2+1999</f>
        <v>1999</v>
      </c>
      <c r="AJ2" t="str">
        <f t="shared" ref="AJ2:AJ65" si="1">VLOOKUP(B2,$AO$2:$AS$42,4)</f>
        <v>Pine Units</v>
      </c>
      <c r="AK2" t="str">
        <f t="shared" ref="AK2:AK65" si="2">VLOOKUP(B2,$AO$2:$AT$42,2)</f>
        <v>100MileHouse</v>
      </c>
      <c r="AL2" t="str">
        <f t="shared" ref="AL2:AL65" si="3">VLOOKUP(B2,$AO$2:$AT$42,3)</f>
        <v>100 Mile House TSA</v>
      </c>
      <c r="AO2" s="75">
        <v>1</v>
      </c>
      <c r="AP2" s="8" t="s">
        <v>7</v>
      </c>
      <c r="AQ2" s="89" t="s">
        <v>116</v>
      </c>
      <c r="AR2" s="89" t="s">
        <v>82</v>
      </c>
      <c r="AS2" s="8" t="s">
        <v>7</v>
      </c>
      <c r="AT2" s="8" t="s">
        <v>92</v>
      </c>
      <c r="AU2" s="104">
        <v>110436352</v>
      </c>
      <c r="AV2" s="104">
        <v>57597952</v>
      </c>
      <c r="AW2" s="123">
        <v>1</v>
      </c>
      <c r="AX2" s="124" t="s">
        <v>74</v>
      </c>
      <c r="AY2" s="124"/>
      <c r="AZ2" s="75" t="s">
        <v>7</v>
      </c>
      <c r="BA2" s="70" t="s">
        <v>116</v>
      </c>
    </row>
    <row r="3" spans="1:53">
      <c r="A3">
        <v>0</v>
      </c>
      <c r="B3">
        <v>2</v>
      </c>
      <c r="C3">
        <v>40048</v>
      </c>
      <c r="D3">
        <v>35264</v>
      </c>
      <c r="G3">
        <v>55744</v>
      </c>
      <c r="H3">
        <v>55744</v>
      </c>
      <c r="K3">
        <v>62288</v>
      </c>
      <c r="L3">
        <v>62288</v>
      </c>
      <c r="O3">
        <v>56752</v>
      </c>
      <c r="P3">
        <v>56752</v>
      </c>
      <c r="S3">
        <v>53568</v>
      </c>
      <c r="T3">
        <v>53568</v>
      </c>
      <c r="W3">
        <v>54720</v>
      </c>
      <c r="X3">
        <v>54720</v>
      </c>
      <c r="AA3">
        <v>67824</v>
      </c>
      <c r="AB3">
        <v>67824</v>
      </c>
      <c r="AE3">
        <v>57520</v>
      </c>
      <c r="AF3">
        <v>57520</v>
      </c>
      <c r="AI3">
        <f t="shared" si="0"/>
        <v>1999</v>
      </c>
      <c r="AJ3" t="str">
        <f t="shared" si="1"/>
        <v>Pine Units</v>
      </c>
      <c r="AK3" t="str">
        <f t="shared" si="2"/>
        <v>Arrow</v>
      </c>
      <c r="AL3" t="str">
        <f t="shared" si="3"/>
        <v>Arrow TSA</v>
      </c>
      <c r="AO3" s="75">
        <v>2</v>
      </c>
      <c r="AP3" s="8" t="s">
        <v>22</v>
      </c>
      <c r="AQ3" s="89" t="s">
        <v>117</v>
      </c>
      <c r="AR3" s="89" t="s">
        <v>82</v>
      </c>
      <c r="AS3" s="8" t="s">
        <v>22</v>
      </c>
      <c r="AT3" s="8" t="s">
        <v>22</v>
      </c>
      <c r="AU3" s="104">
        <v>50683296</v>
      </c>
      <c r="AV3" s="104">
        <v>7895984</v>
      </c>
      <c r="AW3" s="123">
        <v>1</v>
      </c>
      <c r="AX3" s="124" t="s">
        <v>74</v>
      </c>
      <c r="AY3" s="124"/>
      <c r="AZ3" s="75" t="s">
        <v>22</v>
      </c>
      <c r="BA3" s="70" t="s">
        <v>117</v>
      </c>
    </row>
    <row r="4" spans="1:53">
      <c r="A4">
        <v>0</v>
      </c>
      <c r="B4">
        <v>3</v>
      </c>
      <c r="C4">
        <v>0</v>
      </c>
      <c r="D4">
        <v>0</v>
      </c>
      <c r="G4">
        <v>0</v>
      </c>
      <c r="H4">
        <v>0</v>
      </c>
      <c r="K4">
        <v>0</v>
      </c>
      <c r="L4">
        <v>0</v>
      </c>
      <c r="O4">
        <v>0</v>
      </c>
      <c r="P4">
        <v>0</v>
      </c>
      <c r="S4">
        <v>0</v>
      </c>
      <c r="T4">
        <v>0</v>
      </c>
      <c r="W4">
        <v>0</v>
      </c>
      <c r="X4">
        <v>0</v>
      </c>
      <c r="AA4">
        <v>0</v>
      </c>
      <c r="AB4">
        <v>0</v>
      </c>
      <c r="AE4">
        <v>0</v>
      </c>
      <c r="AF4">
        <v>0</v>
      </c>
      <c r="AI4">
        <f t="shared" si="0"/>
        <v>1999</v>
      </c>
      <c r="AJ4" t="str">
        <f t="shared" si="1"/>
        <v>Non-pine Units</v>
      </c>
      <c r="AK4" t="str">
        <f t="shared" si="2"/>
        <v>Arrowsmith</v>
      </c>
      <c r="AL4" t="str">
        <f t="shared" si="3"/>
        <v>Arrowsmith TSA</v>
      </c>
      <c r="AO4" s="75">
        <v>3</v>
      </c>
      <c r="AP4" s="8" t="s">
        <v>39</v>
      </c>
      <c r="AQ4" s="89" t="s">
        <v>189</v>
      </c>
      <c r="AR4" s="89" t="s">
        <v>215</v>
      </c>
      <c r="AS4" s="8" t="s">
        <v>45</v>
      </c>
      <c r="AT4" s="8" t="s">
        <v>99</v>
      </c>
      <c r="AU4" s="104">
        <v>16180416</v>
      </c>
      <c r="AV4" s="104">
        <v>82112</v>
      </c>
      <c r="AW4" s="123">
        <v>2</v>
      </c>
      <c r="AX4" s="124" t="s">
        <v>75</v>
      </c>
      <c r="AY4" s="124"/>
      <c r="AZ4" s="75" t="s">
        <v>15</v>
      </c>
      <c r="BA4" s="70" t="s">
        <v>118</v>
      </c>
    </row>
    <row r="5" spans="1:53">
      <c r="A5">
        <v>0</v>
      </c>
      <c r="B5">
        <v>4</v>
      </c>
      <c r="C5">
        <v>5360</v>
      </c>
      <c r="D5">
        <v>4176</v>
      </c>
      <c r="G5">
        <v>8960</v>
      </c>
      <c r="H5">
        <v>8960</v>
      </c>
      <c r="K5">
        <v>8800</v>
      </c>
      <c r="L5">
        <v>8800</v>
      </c>
      <c r="O5">
        <v>8864</v>
      </c>
      <c r="P5">
        <v>8864</v>
      </c>
      <c r="S5">
        <v>8288</v>
      </c>
      <c r="T5">
        <v>8288</v>
      </c>
      <c r="W5">
        <v>8544</v>
      </c>
      <c r="X5">
        <v>8544</v>
      </c>
      <c r="AA5">
        <v>7984</v>
      </c>
      <c r="AB5">
        <v>7984</v>
      </c>
      <c r="AE5">
        <v>8000</v>
      </c>
      <c r="AF5">
        <v>8000</v>
      </c>
      <c r="AI5">
        <f t="shared" si="0"/>
        <v>1999</v>
      </c>
      <c r="AJ5" t="str">
        <f t="shared" si="1"/>
        <v>Pine Units</v>
      </c>
      <c r="AK5" t="str">
        <f t="shared" si="2"/>
        <v>Boundary</v>
      </c>
      <c r="AL5" t="str">
        <f t="shared" si="3"/>
        <v>Boundary TSA</v>
      </c>
      <c r="AO5" s="75">
        <v>4</v>
      </c>
      <c r="AP5" s="8" t="s">
        <v>15</v>
      </c>
      <c r="AQ5" s="89" t="s">
        <v>118</v>
      </c>
      <c r="AR5" s="89" t="s">
        <v>82</v>
      </c>
      <c r="AS5" s="8" t="s">
        <v>15</v>
      </c>
      <c r="AT5" s="8" t="s">
        <v>15</v>
      </c>
      <c r="AU5" s="104">
        <v>43424592</v>
      </c>
      <c r="AV5" s="104">
        <v>15011120</v>
      </c>
      <c r="AW5" s="123">
        <v>1</v>
      </c>
      <c r="AX5" s="124" t="s">
        <v>74</v>
      </c>
      <c r="AY5" s="124"/>
      <c r="AZ5" s="75" t="s">
        <v>21</v>
      </c>
      <c r="BA5" s="70" t="s">
        <v>119</v>
      </c>
    </row>
    <row r="6" spans="1:53">
      <c r="A6">
        <v>0</v>
      </c>
      <c r="B6">
        <v>5</v>
      </c>
      <c r="C6">
        <v>42992</v>
      </c>
      <c r="D6">
        <v>33952</v>
      </c>
      <c r="G6">
        <v>69264</v>
      </c>
      <c r="H6">
        <v>69264</v>
      </c>
      <c r="K6">
        <v>74224</v>
      </c>
      <c r="L6">
        <v>74224</v>
      </c>
      <c r="O6">
        <v>74768</v>
      </c>
      <c r="P6">
        <v>74768</v>
      </c>
      <c r="S6">
        <v>74672</v>
      </c>
      <c r="T6">
        <v>74672</v>
      </c>
      <c r="W6">
        <v>74768</v>
      </c>
      <c r="X6">
        <v>74768</v>
      </c>
      <c r="AA6">
        <v>74768</v>
      </c>
      <c r="AB6">
        <v>74768</v>
      </c>
      <c r="AE6">
        <v>74656</v>
      </c>
      <c r="AF6">
        <v>74656</v>
      </c>
      <c r="AI6">
        <f t="shared" si="0"/>
        <v>1999</v>
      </c>
      <c r="AJ6" t="str">
        <f t="shared" si="1"/>
        <v>Pine Units</v>
      </c>
      <c r="AK6" t="str">
        <f t="shared" si="2"/>
        <v>Bulkley</v>
      </c>
      <c r="AL6" t="str">
        <f t="shared" si="3"/>
        <v>Bulkley TSA</v>
      </c>
      <c r="AO6" s="75">
        <v>5</v>
      </c>
      <c r="AP6" s="8" t="s">
        <v>21</v>
      </c>
      <c r="AQ6" s="89" t="s">
        <v>119</v>
      </c>
      <c r="AR6" s="89" t="s">
        <v>82</v>
      </c>
      <c r="AS6" s="8" t="s">
        <v>21</v>
      </c>
      <c r="AT6" s="8" t="s">
        <v>21</v>
      </c>
      <c r="AU6" s="104">
        <v>69628000</v>
      </c>
      <c r="AV6" s="104">
        <v>13183136</v>
      </c>
      <c r="AW6" s="123">
        <v>1</v>
      </c>
      <c r="AX6" s="124" t="s">
        <v>74</v>
      </c>
      <c r="AY6" s="124"/>
      <c r="AZ6" s="75" t="s">
        <v>9</v>
      </c>
      <c r="BA6" s="70" t="s">
        <v>120</v>
      </c>
    </row>
    <row r="7" spans="1:53">
      <c r="A7">
        <v>0</v>
      </c>
      <c r="B7">
        <v>6</v>
      </c>
      <c r="C7">
        <v>0</v>
      </c>
      <c r="D7">
        <v>0</v>
      </c>
      <c r="G7">
        <v>0</v>
      </c>
      <c r="H7">
        <v>0</v>
      </c>
      <c r="K7">
        <v>0</v>
      </c>
      <c r="L7">
        <v>0</v>
      </c>
      <c r="O7">
        <v>0</v>
      </c>
      <c r="P7">
        <v>0</v>
      </c>
      <c r="S7">
        <v>0</v>
      </c>
      <c r="T7">
        <v>0</v>
      </c>
      <c r="W7">
        <v>0</v>
      </c>
      <c r="X7">
        <v>0</v>
      </c>
      <c r="AA7">
        <v>0</v>
      </c>
      <c r="AB7">
        <v>0</v>
      </c>
      <c r="AE7">
        <v>0</v>
      </c>
      <c r="AF7">
        <v>0</v>
      </c>
      <c r="AI7">
        <f t="shared" si="0"/>
        <v>1999</v>
      </c>
      <c r="AJ7" t="str">
        <f t="shared" si="1"/>
        <v>Non-pine Units</v>
      </c>
      <c r="AK7" t="str">
        <f t="shared" si="2"/>
        <v>Cassiar</v>
      </c>
      <c r="AL7" t="str">
        <f t="shared" si="3"/>
        <v>Cassiar TSA</v>
      </c>
      <c r="AO7" s="75">
        <v>6</v>
      </c>
      <c r="AP7" s="8" t="s">
        <v>25</v>
      </c>
      <c r="AQ7" s="89" t="s">
        <v>190</v>
      </c>
      <c r="AR7" s="89" t="s">
        <v>215</v>
      </c>
      <c r="AS7" s="8" t="s">
        <v>45</v>
      </c>
      <c r="AT7" s="8" t="s">
        <v>99</v>
      </c>
      <c r="AU7" s="104">
        <v>35651056</v>
      </c>
      <c r="AV7" s="104">
        <v>15071280</v>
      </c>
      <c r="AW7" s="123">
        <v>2</v>
      </c>
      <c r="AX7" s="124" t="s">
        <v>74</v>
      </c>
      <c r="AY7" s="124"/>
      <c r="AZ7" s="75" t="s">
        <v>17</v>
      </c>
      <c r="BA7" s="70" t="s">
        <v>121</v>
      </c>
    </row>
    <row r="8" spans="1:53">
      <c r="A8">
        <v>0</v>
      </c>
      <c r="B8">
        <v>7</v>
      </c>
      <c r="C8">
        <v>0</v>
      </c>
      <c r="D8">
        <v>0</v>
      </c>
      <c r="G8">
        <v>0</v>
      </c>
      <c r="H8">
        <v>0</v>
      </c>
      <c r="K8">
        <v>0</v>
      </c>
      <c r="L8">
        <v>0</v>
      </c>
      <c r="O8">
        <v>0</v>
      </c>
      <c r="P8">
        <v>0</v>
      </c>
      <c r="S8">
        <v>0</v>
      </c>
      <c r="T8">
        <v>0</v>
      </c>
      <c r="W8">
        <v>0</v>
      </c>
      <c r="X8">
        <v>0</v>
      </c>
      <c r="AA8">
        <v>0</v>
      </c>
      <c r="AB8">
        <v>0</v>
      </c>
      <c r="AE8">
        <v>0</v>
      </c>
      <c r="AF8">
        <v>0</v>
      </c>
      <c r="AI8">
        <f t="shared" si="0"/>
        <v>1999</v>
      </c>
      <c r="AJ8" t="str">
        <f t="shared" si="1"/>
        <v>Non-pine Units</v>
      </c>
      <c r="AK8" t="str">
        <f t="shared" si="2"/>
        <v>Cranberry</v>
      </c>
      <c r="AL8" t="str">
        <f t="shared" si="3"/>
        <v>Cranberry TSA</v>
      </c>
      <c r="AO8" s="75">
        <v>7</v>
      </c>
      <c r="AP8" s="8" t="s">
        <v>28</v>
      </c>
      <c r="AQ8" s="89" t="s">
        <v>191</v>
      </c>
      <c r="AR8" s="89" t="s">
        <v>215</v>
      </c>
      <c r="AS8" s="8" t="s">
        <v>45</v>
      </c>
      <c r="AT8" s="8" t="s">
        <v>99</v>
      </c>
      <c r="AU8" s="104">
        <v>8204240</v>
      </c>
      <c r="AV8" s="104">
        <v>690528</v>
      </c>
      <c r="AW8" s="123">
        <v>2</v>
      </c>
      <c r="AX8" s="124" t="s">
        <v>74</v>
      </c>
      <c r="AY8" s="124"/>
      <c r="AZ8" s="75" t="s">
        <v>13</v>
      </c>
      <c r="BA8" s="70" t="s">
        <v>137</v>
      </c>
    </row>
    <row r="9" spans="1:53">
      <c r="A9">
        <v>0</v>
      </c>
      <c r="B9">
        <v>8</v>
      </c>
      <c r="C9">
        <v>53680</v>
      </c>
      <c r="D9">
        <v>41504</v>
      </c>
      <c r="G9">
        <v>108432</v>
      </c>
      <c r="H9">
        <v>108432</v>
      </c>
      <c r="K9">
        <v>116240</v>
      </c>
      <c r="L9">
        <v>116240</v>
      </c>
      <c r="O9">
        <v>108480</v>
      </c>
      <c r="P9">
        <v>108480</v>
      </c>
      <c r="S9">
        <v>111024</v>
      </c>
      <c r="T9">
        <v>111024</v>
      </c>
      <c r="W9">
        <v>118384</v>
      </c>
      <c r="X9">
        <v>118384</v>
      </c>
      <c r="AA9">
        <v>107376</v>
      </c>
      <c r="AB9">
        <v>107376</v>
      </c>
      <c r="AE9">
        <v>123152</v>
      </c>
      <c r="AF9">
        <v>123152</v>
      </c>
      <c r="AI9">
        <f t="shared" si="0"/>
        <v>1999</v>
      </c>
      <c r="AJ9" t="str">
        <f t="shared" si="1"/>
        <v>Pine Units</v>
      </c>
      <c r="AK9" t="str">
        <f t="shared" si="2"/>
        <v>Cranbrook</v>
      </c>
      <c r="AL9" t="str">
        <f t="shared" si="3"/>
        <v>Cranbrook TSA</v>
      </c>
      <c r="AO9" s="75">
        <v>8</v>
      </c>
      <c r="AP9" s="8" t="s">
        <v>9</v>
      </c>
      <c r="AQ9" s="89" t="s">
        <v>120</v>
      </c>
      <c r="AR9" s="89" t="s">
        <v>82</v>
      </c>
      <c r="AS9" s="8" t="s">
        <v>9</v>
      </c>
      <c r="AT9" s="8" t="s">
        <v>9</v>
      </c>
      <c r="AU9" s="104">
        <v>65829904</v>
      </c>
      <c r="AV9" s="104">
        <v>30875856</v>
      </c>
      <c r="AW9" s="123">
        <v>1</v>
      </c>
      <c r="AX9" s="124" t="s">
        <v>74</v>
      </c>
      <c r="AY9" s="124"/>
      <c r="AZ9" s="75" t="s">
        <v>23</v>
      </c>
      <c r="BA9" s="70" t="s">
        <v>122</v>
      </c>
    </row>
    <row r="10" spans="1:53">
      <c r="A10">
        <v>0</v>
      </c>
      <c r="B10">
        <v>9</v>
      </c>
      <c r="C10">
        <v>0</v>
      </c>
      <c r="D10">
        <v>0</v>
      </c>
      <c r="G10">
        <v>0</v>
      </c>
      <c r="H10">
        <v>0</v>
      </c>
      <c r="K10">
        <v>0</v>
      </c>
      <c r="L10">
        <v>0</v>
      </c>
      <c r="O10">
        <v>0</v>
      </c>
      <c r="P10">
        <v>0</v>
      </c>
      <c r="S10">
        <v>0</v>
      </c>
      <c r="T10">
        <v>0</v>
      </c>
      <c r="W10">
        <v>0</v>
      </c>
      <c r="X10">
        <v>0</v>
      </c>
      <c r="AA10">
        <v>0</v>
      </c>
      <c r="AB10">
        <v>0</v>
      </c>
      <c r="AE10">
        <v>0</v>
      </c>
      <c r="AF10">
        <v>0</v>
      </c>
      <c r="AI10">
        <f t="shared" si="0"/>
        <v>1999</v>
      </c>
      <c r="AJ10" t="str">
        <f t="shared" si="1"/>
        <v>Pine Units</v>
      </c>
      <c r="AK10" t="str">
        <f t="shared" si="2"/>
        <v>DawsonCreek</v>
      </c>
      <c r="AL10" t="str">
        <f t="shared" si="3"/>
        <v>Dawson Creek TSA</v>
      </c>
      <c r="AO10" s="75">
        <v>9</v>
      </c>
      <c r="AP10" s="8" t="s">
        <v>17</v>
      </c>
      <c r="AQ10" s="89" t="s">
        <v>121</v>
      </c>
      <c r="AR10" s="89" t="s">
        <v>82</v>
      </c>
      <c r="AS10" s="8" t="s">
        <v>17</v>
      </c>
      <c r="AT10" s="8" t="s">
        <v>93</v>
      </c>
      <c r="AU10" s="104">
        <v>107675632</v>
      </c>
      <c r="AV10" s="104">
        <v>30889120</v>
      </c>
      <c r="AW10" s="123">
        <v>1</v>
      </c>
      <c r="AX10" s="124" t="s">
        <v>74</v>
      </c>
      <c r="AY10" s="124"/>
      <c r="AZ10" s="75" t="s">
        <v>14</v>
      </c>
      <c r="BA10" s="70" t="s">
        <v>123</v>
      </c>
    </row>
    <row r="11" spans="1:53">
      <c r="A11">
        <v>0</v>
      </c>
      <c r="B11">
        <v>10</v>
      </c>
      <c r="C11">
        <v>0</v>
      </c>
      <c r="D11">
        <v>0</v>
      </c>
      <c r="G11">
        <v>0</v>
      </c>
      <c r="H11">
        <v>0</v>
      </c>
      <c r="K11">
        <v>0</v>
      </c>
      <c r="L11">
        <v>0</v>
      </c>
      <c r="O11">
        <v>0</v>
      </c>
      <c r="P11">
        <v>0</v>
      </c>
      <c r="S11">
        <v>0</v>
      </c>
      <c r="T11">
        <v>0</v>
      </c>
      <c r="W11">
        <v>0</v>
      </c>
      <c r="X11">
        <v>0</v>
      </c>
      <c r="AA11">
        <v>0</v>
      </c>
      <c r="AB11">
        <v>0</v>
      </c>
      <c r="AE11">
        <v>0</v>
      </c>
      <c r="AF11">
        <v>0</v>
      </c>
      <c r="AI11">
        <f t="shared" si="0"/>
        <v>1999</v>
      </c>
      <c r="AJ11" t="str">
        <f t="shared" si="1"/>
        <v>Non-pine Units</v>
      </c>
      <c r="AK11" t="str">
        <f t="shared" si="2"/>
        <v>FortNelson</v>
      </c>
      <c r="AL11" t="str">
        <f t="shared" si="3"/>
        <v>Fort Nelson TSA</v>
      </c>
      <c r="AO11" s="75">
        <v>10</v>
      </c>
      <c r="AP11" s="8" t="s">
        <v>27</v>
      </c>
      <c r="AQ11" s="89" t="s">
        <v>192</v>
      </c>
      <c r="AR11" s="89" t="s">
        <v>215</v>
      </c>
      <c r="AS11" s="8" t="s">
        <v>45</v>
      </c>
      <c r="AT11" s="8" t="s">
        <v>99</v>
      </c>
      <c r="AU11" s="104">
        <v>156594208</v>
      </c>
      <c r="AV11" s="104">
        <v>13492944</v>
      </c>
      <c r="AW11" s="123">
        <v>2</v>
      </c>
      <c r="AX11" s="124" t="s">
        <v>74</v>
      </c>
      <c r="AY11" s="124"/>
      <c r="AZ11" s="75" t="s">
        <v>18</v>
      </c>
      <c r="BA11" s="70" t="s">
        <v>124</v>
      </c>
    </row>
    <row r="12" spans="1:53">
      <c r="A12">
        <v>0</v>
      </c>
      <c r="B12">
        <v>11</v>
      </c>
      <c r="C12">
        <v>64</v>
      </c>
      <c r="D12">
        <v>32</v>
      </c>
      <c r="G12">
        <v>288</v>
      </c>
      <c r="H12">
        <v>288</v>
      </c>
      <c r="K12">
        <v>352</v>
      </c>
      <c r="L12">
        <v>352</v>
      </c>
      <c r="O12">
        <v>352</v>
      </c>
      <c r="P12">
        <v>352</v>
      </c>
      <c r="S12">
        <v>352</v>
      </c>
      <c r="T12">
        <v>352</v>
      </c>
      <c r="W12">
        <v>352</v>
      </c>
      <c r="X12">
        <v>352</v>
      </c>
      <c r="AA12">
        <v>352</v>
      </c>
      <c r="AB12">
        <v>352</v>
      </c>
      <c r="AE12">
        <v>352</v>
      </c>
      <c r="AF12">
        <v>352</v>
      </c>
      <c r="AI12">
        <f t="shared" si="0"/>
        <v>1999</v>
      </c>
      <c r="AJ12" t="str">
        <f t="shared" si="1"/>
        <v>Non-pine Units</v>
      </c>
      <c r="AK12" t="str">
        <f t="shared" si="2"/>
        <v>Fraser</v>
      </c>
      <c r="AL12" t="str">
        <f t="shared" si="3"/>
        <v>Fraser TSA</v>
      </c>
      <c r="AO12" s="75">
        <v>11</v>
      </c>
      <c r="AP12" s="8" t="s">
        <v>36</v>
      </c>
      <c r="AQ12" s="89" t="s">
        <v>193</v>
      </c>
      <c r="AR12" s="89" t="s">
        <v>215</v>
      </c>
      <c r="AS12" s="8" t="s">
        <v>45</v>
      </c>
      <c r="AT12" s="8" t="s">
        <v>99</v>
      </c>
      <c r="AU12" s="104">
        <v>72435888</v>
      </c>
      <c r="AV12" s="104">
        <v>757968</v>
      </c>
      <c r="AW12" s="123">
        <v>2</v>
      </c>
      <c r="AX12" s="124" t="s">
        <v>75</v>
      </c>
      <c r="AY12" s="124"/>
      <c r="AZ12" s="75" t="s">
        <v>20</v>
      </c>
      <c r="BA12" s="70" t="s">
        <v>125</v>
      </c>
    </row>
    <row r="13" spans="1:53">
      <c r="A13">
        <v>0</v>
      </c>
      <c r="B13">
        <v>12</v>
      </c>
      <c r="C13">
        <v>558928</v>
      </c>
      <c r="D13">
        <v>457184</v>
      </c>
      <c r="G13">
        <v>963168</v>
      </c>
      <c r="H13">
        <v>963168</v>
      </c>
      <c r="K13">
        <v>929168</v>
      </c>
      <c r="L13">
        <v>929168</v>
      </c>
      <c r="O13">
        <v>936256</v>
      </c>
      <c r="P13">
        <v>936256</v>
      </c>
      <c r="S13">
        <v>933728</v>
      </c>
      <c r="T13">
        <v>933728</v>
      </c>
      <c r="W13">
        <v>935632</v>
      </c>
      <c r="X13">
        <v>935632</v>
      </c>
      <c r="AA13">
        <v>938416</v>
      </c>
      <c r="AB13">
        <v>938416</v>
      </c>
      <c r="AE13">
        <v>940704</v>
      </c>
      <c r="AF13">
        <v>940704</v>
      </c>
      <c r="AI13">
        <f t="shared" si="0"/>
        <v>1999</v>
      </c>
      <c r="AJ13" t="str">
        <f t="shared" si="1"/>
        <v>Pine Units</v>
      </c>
      <c r="AK13" t="str">
        <f t="shared" si="2"/>
        <v>FtStJames</v>
      </c>
      <c r="AL13" t="str">
        <f t="shared" si="3"/>
        <v>Ft. St. James Forest District</v>
      </c>
      <c r="AO13" s="75">
        <v>12</v>
      </c>
      <c r="AP13" s="8" t="s">
        <v>13</v>
      </c>
      <c r="AQ13" s="89" t="s">
        <v>194</v>
      </c>
      <c r="AR13" s="89" t="s">
        <v>82</v>
      </c>
      <c r="AS13" s="8" t="s">
        <v>13</v>
      </c>
      <c r="AT13" s="8" t="s">
        <v>98</v>
      </c>
      <c r="AU13" s="104">
        <v>285258608</v>
      </c>
      <c r="AV13" s="104">
        <v>109503152</v>
      </c>
      <c r="AW13" s="123">
        <v>1</v>
      </c>
      <c r="AX13" s="124" t="s">
        <v>74</v>
      </c>
      <c r="AY13" s="124"/>
      <c r="AZ13" s="75" t="s">
        <v>5</v>
      </c>
      <c r="BA13" s="70" t="s">
        <v>126</v>
      </c>
    </row>
    <row r="14" spans="1:53">
      <c r="A14">
        <v>0</v>
      </c>
      <c r="B14">
        <v>13</v>
      </c>
      <c r="C14">
        <v>0</v>
      </c>
      <c r="D14">
        <v>0</v>
      </c>
      <c r="G14">
        <v>0</v>
      </c>
      <c r="H14">
        <v>0</v>
      </c>
      <c r="K14">
        <v>0</v>
      </c>
      <c r="L14">
        <v>0</v>
      </c>
      <c r="O14">
        <v>0</v>
      </c>
      <c r="P14">
        <v>0</v>
      </c>
      <c r="S14">
        <v>0</v>
      </c>
      <c r="T14">
        <v>0</v>
      </c>
      <c r="W14">
        <v>0</v>
      </c>
      <c r="X14">
        <v>0</v>
      </c>
      <c r="AA14">
        <v>0</v>
      </c>
      <c r="AB14">
        <v>0</v>
      </c>
      <c r="AE14">
        <v>0</v>
      </c>
      <c r="AF14">
        <v>0</v>
      </c>
      <c r="AI14">
        <f t="shared" si="0"/>
        <v>1999</v>
      </c>
      <c r="AJ14" t="str">
        <f t="shared" si="1"/>
        <v>Non-pine Units</v>
      </c>
      <c r="AK14" t="str">
        <f t="shared" si="2"/>
        <v>FtStJohn</v>
      </c>
      <c r="AL14" t="str">
        <f t="shared" si="3"/>
        <v>Ft. St. John TSA</v>
      </c>
      <c r="AO14" s="75">
        <v>13</v>
      </c>
      <c r="AP14" s="8" t="s">
        <v>26</v>
      </c>
      <c r="AQ14" s="89" t="s">
        <v>195</v>
      </c>
      <c r="AR14" s="89" t="s">
        <v>215</v>
      </c>
      <c r="AS14" s="8" t="s">
        <v>45</v>
      </c>
      <c r="AT14" s="8" t="s">
        <v>99</v>
      </c>
      <c r="AU14" s="104">
        <v>141830896</v>
      </c>
      <c r="AV14" s="104">
        <v>39839328</v>
      </c>
      <c r="AW14" s="123">
        <v>2</v>
      </c>
      <c r="AX14" s="124" t="s">
        <v>74</v>
      </c>
      <c r="AY14" s="124"/>
      <c r="AZ14" s="75" t="s">
        <v>12</v>
      </c>
      <c r="BA14" s="70" t="s">
        <v>127</v>
      </c>
    </row>
    <row r="15" spans="1:53">
      <c r="A15">
        <v>0</v>
      </c>
      <c r="B15">
        <v>14</v>
      </c>
      <c r="C15">
        <v>87248</v>
      </c>
      <c r="D15">
        <v>81104</v>
      </c>
      <c r="G15">
        <v>78656</v>
      </c>
      <c r="H15">
        <v>78656</v>
      </c>
      <c r="K15">
        <v>88864</v>
      </c>
      <c r="L15">
        <v>88864</v>
      </c>
      <c r="O15">
        <v>88688</v>
      </c>
      <c r="P15">
        <v>88688</v>
      </c>
      <c r="S15">
        <v>88096</v>
      </c>
      <c r="T15">
        <v>88096</v>
      </c>
      <c r="W15">
        <v>88416</v>
      </c>
      <c r="X15">
        <v>88416</v>
      </c>
      <c r="AA15">
        <v>88240</v>
      </c>
      <c r="AB15">
        <v>88240</v>
      </c>
      <c r="AE15">
        <v>87632</v>
      </c>
      <c r="AF15">
        <v>87632</v>
      </c>
      <c r="AI15">
        <f t="shared" si="0"/>
        <v>1999</v>
      </c>
      <c r="AJ15" t="str">
        <f t="shared" si="1"/>
        <v>Pine Units</v>
      </c>
      <c r="AK15" t="str">
        <f t="shared" si="2"/>
        <v>Golden</v>
      </c>
      <c r="AL15" t="str">
        <f t="shared" si="3"/>
        <v>Golden TSA</v>
      </c>
      <c r="AO15" s="75">
        <v>14</v>
      </c>
      <c r="AP15" s="8" t="s">
        <v>23</v>
      </c>
      <c r="AQ15" s="89" t="s">
        <v>122</v>
      </c>
      <c r="AR15" s="89" t="s">
        <v>82</v>
      </c>
      <c r="AS15" s="8" t="s">
        <v>23</v>
      </c>
      <c r="AT15" s="8" t="s">
        <v>23</v>
      </c>
      <c r="AU15" s="104">
        <v>36496960</v>
      </c>
      <c r="AV15" s="104">
        <v>5027152</v>
      </c>
      <c r="AW15" s="123">
        <v>1</v>
      </c>
      <c r="AX15" s="124" t="s">
        <v>74</v>
      </c>
      <c r="AY15" s="124"/>
      <c r="AZ15" s="75" t="s">
        <v>11</v>
      </c>
      <c r="BA15" s="70" t="s">
        <v>128</v>
      </c>
    </row>
    <row r="16" spans="1:53">
      <c r="A16">
        <v>0</v>
      </c>
      <c r="B16">
        <v>15</v>
      </c>
      <c r="C16">
        <v>23856</v>
      </c>
      <c r="D16">
        <v>18704</v>
      </c>
      <c r="G16">
        <v>37504</v>
      </c>
      <c r="H16">
        <v>37504</v>
      </c>
      <c r="K16">
        <v>38448</v>
      </c>
      <c r="L16">
        <v>38448</v>
      </c>
      <c r="O16">
        <v>38976</v>
      </c>
      <c r="P16">
        <v>38976</v>
      </c>
      <c r="S16">
        <v>38864</v>
      </c>
      <c r="T16">
        <v>38864</v>
      </c>
      <c r="W16">
        <v>38864</v>
      </c>
      <c r="X16">
        <v>38864</v>
      </c>
      <c r="AA16">
        <v>38864</v>
      </c>
      <c r="AB16">
        <v>38864</v>
      </c>
      <c r="AE16">
        <v>38592</v>
      </c>
      <c r="AF16">
        <v>38592</v>
      </c>
      <c r="AI16">
        <f t="shared" si="0"/>
        <v>1999</v>
      </c>
      <c r="AJ16" t="str">
        <f t="shared" si="1"/>
        <v>Pine Units</v>
      </c>
      <c r="AK16" t="str">
        <f t="shared" si="2"/>
        <v>Invermere</v>
      </c>
      <c r="AL16" t="str">
        <f t="shared" si="3"/>
        <v>Invermere TSA</v>
      </c>
      <c r="AO16" s="75">
        <v>15</v>
      </c>
      <c r="AP16" s="8" t="s">
        <v>14</v>
      </c>
      <c r="AQ16" s="89" t="s">
        <v>123</v>
      </c>
      <c r="AR16" s="89" t="s">
        <v>82</v>
      </c>
      <c r="AS16" s="8" t="s">
        <v>14</v>
      </c>
      <c r="AT16" s="8" t="s">
        <v>14</v>
      </c>
      <c r="AU16" s="104">
        <v>31709760</v>
      </c>
      <c r="AV16" s="104">
        <v>11740752</v>
      </c>
      <c r="AW16" s="123">
        <v>1</v>
      </c>
      <c r="AX16" s="124" t="s">
        <v>74</v>
      </c>
      <c r="AY16" s="124"/>
      <c r="AZ16" s="75" t="s">
        <v>8</v>
      </c>
      <c r="BA16" s="70" t="s">
        <v>129</v>
      </c>
    </row>
    <row r="17" spans="1:53">
      <c r="A17">
        <v>0</v>
      </c>
      <c r="B17">
        <v>16</v>
      </c>
      <c r="C17">
        <v>48</v>
      </c>
      <c r="D17">
        <v>0</v>
      </c>
      <c r="G17">
        <v>0</v>
      </c>
      <c r="H17">
        <v>0</v>
      </c>
      <c r="K17">
        <v>1024</v>
      </c>
      <c r="L17">
        <v>1024</v>
      </c>
      <c r="O17">
        <v>80</v>
      </c>
      <c r="P17">
        <v>80</v>
      </c>
      <c r="S17">
        <v>32</v>
      </c>
      <c r="T17">
        <v>32</v>
      </c>
      <c r="W17">
        <v>1024</v>
      </c>
      <c r="X17">
        <v>1024</v>
      </c>
      <c r="AA17">
        <v>1408</v>
      </c>
      <c r="AB17">
        <v>1408</v>
      </c>
      <c r="AE17">
        <v>1168</v>
      </c>
      <c r="AF17">
        <v>1168</v>
      </c>
      <c r="AI17">
        <f t="shared" si="0"/>
        <v>1999</v>
      </c>
      <c r="AJ17" t="str">
        <f t="shared" si="1"/>
        <v>Non-pine Units</v>
      </c>
      <c r="AK17" t="str">
        <f t="shared" si="2"/>
        <v>Kalum</v>
      </c>
      <c r="AL17" t="str">
        <f t="shared" si="3"/>
        <v>Kalum TSA</v>
      </c>
      <c r="AO17" s="75">
        <v>16</v>
      </c>
      <c r="AP17" s="8" t="s">
        <v>31</v>
      </c>
      <c r="AQ17" s="89" t="s">
        <v>196</v>
      </c>
      <c r="AR17" s="89" t="s">
        <v>215</v>
      </c>
      <c r="AS17" s="8" t="s">
        <v>45</v>
      </c>
      <c r="AT17" s="8" t="s">
        <v>99</v>
      </c>
      <c r="AU17" s="104">
        <v>23274720</v>
      </c>
      <c r="AV17" s="104">
        <v>716256</v>
      </c>
      <c r="AW17" s="123">
        <v>2</v>
      </c>
      <c r="AX17" s="124" t="s">
        <v>74</v>
      </c>
      <c r="AY17" s="124"/>
      <c r="AZ17" s="75" t="s">
        <v>10</v>
      </c>
      <c r="BA17" s="70" t="s">
        <v>130</v>
      </c>
    </row>
    <row r="18" spans="1:53">
      <c r="A18">
        <v>0</v>
      </c>
      <c r="B18">
        <v>17</v>
      </c>
      <c r="C18">
        <v>151088</v>
      </c>
      <c r="D18">
        <v>138320</v>
      </c>
      <c r="G18">
        <v>184000</v>
      </c>
      <c r="H18">
        <v>184000</v>
      </c>
      <c r="K18">
        <v>198768</v>
      </c>
      <c r="L18">
        <v>198768</v>
      </c>
      <c r="O18">
        <v>210352</v>
      </c>
      <c r="P18">
        <v>210352</v>
      </c>
      <c r="S18">
        <v>210064</v>
      </c>
      <c r="T18">
        <v>210064</v>
      </c>
      <c r="W18">
        <v>208176</v>
      </c>
      <c r="X18">
        <v>208176</v>
      </c>
      <c r="AA18">
        <v>199792</v>
      </c>
      <c r="AB18">
        <v>199792</v>
      </c>
      <c r="AE18">
        <v>206976</v>
      </c>
      <c r="AF18">
        <v>206976</v>
      </c>
      <c r="AI18">
        <f t="shared" si="0"/>
        <v>1999</v>
      </c>
      <c r="AJ18" t="str">
        <f t="shared" si="1"/>
        <v>Pine Units</v>
      </c>
      <c r="AK18" t="str">
        <f t="shared" si="2"/>
        <v>Kamloops</v>
      </c>
      <c r="AL18" t="str">
        <f t="shared" si="3"/>
        <v>Kamloops TSA</v>
      </c>
      <c r="AO18" s="75">
        <v>17</v>
      </c>
      <c r="AP18" s="8" t="s">
        <v>18</v>
      </c>
      <c r="AQ18" s="89" t="s">
        <v>124</v>
      </c>
      <c r="AR18" s="89" t="s">
        <v>82</v>
      </c>
      <c r="AS18" s="8" t="s">
        <v>18</v>
      </c>
      <c r="AT18" s="8" t="s">
        <v>18</v>
      </c>
      <c r="AU18" s="104">
        <v>208026928</v>
      </c>
      <c r="AV18" s="104">
        <v>58842848</v>
      </c>
      <c r="AW18" s="123">
        <v>1</v>
      </c>
      <c r="AX18" s="124" t="s">
        <v>74</v>
      </c>
      <c r="AY18" s="124"/>
      <c r="AZ18" s="75" t="s">
        <v>19</v>
      </c>
      <c r="BA18" s="70" t="s">
        <v>131</v>
      </c>
    </row>
    <row r="19" spans="1:53">
      <c r="A19">
        <v>0</v>
      </c>
      <c r="B19">
        <v>18</v>
      </c>
      <c r="C19">
        <v>0</v>
      </c>
      <c r="D19">
        <v>0</v>
      </c>
      <c r="G19">
        <v>0</v>
      </c>
      <c r="H19">
        <v>0</v>
      </c>
      <c r="K19">
        <v>0</v>
      </c>
      <c r="L19">
        <v>0</v>
      </c>
      <c r="O19">
        <v>0</v>
      </c>
      <c r="P19">
        <v>0</v>
      </c>
      <c r="S19">
        <v>0</v>
      </c>
      <c r="T19">
        <v>0</v>
      </c>
      <c r="W19">
        <v>0</v>
      </c>
      <c r="X19">
        <v>0</v>
      </c>
      <c r="AA19">
        <v>0</v>
      </c>
      <c r="AB19">
        <v>0</v>
      </c>
      <c r="AE19">
        <v>0</v>
      </c>
      <c r="AF19">
        <v>0</v>
      </c>
      <c r="AI19">
        <f t="shared" si="0"/>
        <v>1999</v>
      </c>
      <c r="AJ19" t="str">
        <f t="shared" si="1"/>
        <v>Non-pine Units</v>
      </c>
      <c r="AK19" t="str">
        <f t="shared" si="2"/>
        <v>Kingcome</v>
      </c>
      <c r="AL19" t="str">
        <f t="shared" si="3"/>
        <v>Kingcome TSA</v>
      </c>
      <c r="AO19" s="75">
        <v>18</v>
      </c>
      <c r="AP19" s="8" t="s">
        <v>37</v>
      </c>
      <c r="AQ19" s="89" t="s">
        <v>197</v>
      </c>
      <c r="AR19" s="89" t="s">
        <v>215</v>
      </c>
      <c r="AS19" s="8" t="s">
        <v>45</v>
      </c>
      <c r="AT19" s="8" t="s">
        <v>99</v>
      </c>
      <c r="AU19" s="104">
        <v>53357264</v>
      </c>
      <c r="AV19" s="104">
        <v>332176</v>
      </c>
      <c r="AW19" s="123">
        <v>2</v>
      </c>
      <c r="AX19" s="124" t="s">
        <v>75</v>
      </c>
      <c r="AY19" s="124"/>
      <c r="AZ19" s="75" t="s">
        <v>45</v>
      </c>
      <c r="BA19" s="70" t="s">
        <v>99</v>
      </c>
    </row>
    <row r="20" spans="1:53">
      <c r="A20">
        <v>0</v>
      </c>
      <c r="B20">
        <v>19</v>
      </c>
      <c r="C20">
        <v>2480</v>
      </c>
      <c r="D20">
        <v>2416</v>
      </c>
      <c r="G20">
        <v>2592</v>
      </c>
      <c r="H20">
        <v>2592</v>
      </c>
      <c r="K20">
        <v>0</v>
      </c>
      <c r="L20">
        <v>0</v>
      </c>
      <c r="O20">
        <v>1472</v>
      </c>
      <c r="P20">
        <v>1472</v>
      </c>
      <c r="S20">
        <v>3168</v>
      </c>
      <c r="T20">
        <v>3168</v>
      </c>
      <c r="W20">
        <v>1824</v>
      </c>
      <c r="X20">
        <v>1824</v>
      </c>
      <c r="AA20">
        <v>3024</v>
      </c>
      <c r="AB20">
        <v>3024</v>
      </c>
      <c r="AE20">
        <v>0</v>
      </c>
      <c r="AF20">
        <v>0</v>
      </c>
      <c r="AI20">
        <f t="shared" si="0"/>
        <v>1999</v>
      </c>
      <c r="AJ20" t="str">
        <f t="shared" si="1"/>
        <v>Non-pine Units</v>
      </c>
      <c r="AK20" t="str">
        <f t="shared" si="2"/>
        <v>Kispiox</v>
      </c>
      <c r="AL20" t="str">
        <f t="shared" si="3"/>
        <v>Kispiox TSA</v>
      </c>
      <c r="AO20" s="75">
        <v>19</v>
      </c>
      <c r="AP20" s="8" t="s">
        <v>30</v>
      </c>
      <c r="AQ20" s="89" t="s">
        <v>198</v>
      </c>
      <c r="AR20" s="89" t="s">
        <v>215</v>
      </c>
      <c r="AS20" s="8" t="s">
        <v>45</v>
      </c>
      <c r="AT20" s="8" t="s">
        <v>99</v>
      </c>
      <c r="AU20" s="104">
        <v>73312352</v>
      </c>
      <c r="AV20" s="104">
        <v>3068752</v>
      </c>
      <c r="AW20" s="123">
        <v>2</v>
      </c>
      <c r="AX20" s="124" t="s">
        <v>74</v>
      </c>
      <c r="AY20" s="124"/>
      <c r="AZ20" s="75" t="s">
        <v>16</v>
      </c>
      <c r="BA20" s="70" t="s">
        <v>136</v>
      </c>
    </row>
    <row r="21" spans="1:53">
      <c r="A21">
        <v>0</v>
      </c>
      <c r="B21">
        <v>20</v>
      </c>
      <c r="C21">
        <v>6480</v>
      </c>
      <c r="D21">
        <v>4848</v>
      </c>
      <c r="G21">
        <v>9248</v>
      </c>
      <c r="H21">
        <v>9248</v>
      </c>
      <c r="K21">
        <v>11712</v>
      </c>
      <c r="L21">
        <v>11712</v>
      </c>
      <c r="O21">
        <v>12336</v>
      </c>
      <c r="P21">
        <v>12336</v>
      </c>
      <c r="S21">
        <v>12144</v>
      </c>
      <c r="T21">
        <v>12144</v>
      </c>
      <c r="W21">
        <v>13328</v>
      </c>
      <c r="X21">
        <v>13328</v>
      </c>
      <c r="AA21">
        <v>11664</v>
      </c>
      <c r="AB21">
        <v>11664</v>
      </c>
      <c r="AE21">
        <v>10240</v>
      </c>
      <c r="AF21">
        <v>10240</v>
      </c>
      <c r="AI21">
        <f t="shared" si="0"/>
        <v>1999</v>
      </c>
      <c r="AJ21" t="str">
        <f t="shared" si="1"/>
        <v>Pine Units</v>
      </c>
      <c r="AK21" t="str">
        <f t="shared" si="2"/>
        <v>KootenayLake</v>
      </c>
      <c r="AL21" t="str">
        <f t="shared" si="3"/>
        <v>Kootenay Lake TSA</v>
      </c>
      <c r="AO21" s="75">
        <v>20</v>
      </c>
      <c r="AP21" s="8" t="s">
        <v>20</v>
      </c>
      <c r="AQ21" s="89" t="s">
        <v>125</v>
      </c>
      <c r="AR21" s="89" t="s">
        <v>82</v>
      </c>
      <c r="AS21" s="8" t="s">
        <v>20</v>
      </c>
      <c r="AT21" s="8" t="s">
        <v>94</v>
      </c>
      <c r="AU21" s="104">
        <v>58975120</v>
      </c>
      <c r="AV21" s="104">
        <v>12981616</v>
      </c>
      <c r="AW21" s="123">
        <v>1</v>
      </c>
      <c r="AX21" s="124" t="s">
        <v>74</v>
      </c>
      <c r="AY21" s="124"/>
      <c r="AZ21" s="75" t="s">
        <v>4</v>
      </c>
      <c r="BA21" s="70" t="s">
        <v>132</v>
      </c>
    </row>
    <row r="22" spans="1:53">
      <c r="A22">
        <v>0</v>
      </c>
      <c r="B22">
        <v>21</v>
      </c>
      <c r="C22">
        <v>137712</v>
      </c>
      <c r="D22">
        <v>124352</v>
      </c>
      <c r="G22">
        <v>81312</v>
      </c>
      <c r="H22">
        <v>81312</v>
      </c>
      <c r="K22">
        <v>81968</v>
      </c>
      <c r="L22">
        <v>81968</v>
      </c>
      <c r="O22">
        <v>83792</v>
      </c>
      <c r="P22">
        <v>83792</v>
      </c>
      <c r="S22">
        <v>81424</v>
      </c>
      <c r="T22">
        <v>81424</v>
      </c>
      <c r="W22">
        <v>85552</v>
      </c>
      <c r="X22">
        <v>85552</v>
      </c>
      <c r="AA22">
        <v>81520</v>
      </c>
      <c r="AB22">
        <v>81520</v>
      </c>
      <c r="AE22">
        <v>83440</v>
      </c>
      <c r="AF22">
        <v>83440</v>
      </c>
      <c r="AI22">
        <f t="shared" si="0"/>
        <v>1999</v>
      </c>
      <c r="AJ22" t="str">
        <f t="shared" si="1"/>
        <v>Pine Units</v>
      </c>
      <c r="AK22" t="str">
        <f t="shared" si="2"/>
        <v>Lakes</v>
      </c>
      <c r="AL22" t="str">
        <f t="shared" si="3"/>
        <v>Lakes TSA</v>
      </c>
      <c r="AO22" s="75">
        <v>21</v>
      </c>
      <c r="AP22" s="8" t="s">
        <v>5</v>
      </c>
      <c r="AQ22" s="89" t="s">
        <v>126</v>
      </c>
      <c r="AR22" s="89" t="s">
        <v>82</v>
      </c>
      <c r="AS22" s="8" t="s">
        <v>5</v>
      </c>
      <c r="AT22" s="8" t="s">
        <v>5</v>
      </c>
      <c r="AU22" s="104">
        <v>110554240</v>
      </c>
      <c r="AV22" s="104">
        <v>71046736</v>
      </c>
      <c r="AW22" s="123">
        <v>1</v>
      </c>
      <c r="AX22" s="124" t="s">
        <v>74</v>
      </c>
      <c r="AY22" s="124"/>
      <c r="AZ22" s="75" t="s">
        <v>24</v>
      </c>
      <c r="BA22" s="70" t="s">
        <v>133</v>
      </c>
    </row>
    <row r="23" spans="1:53">
      <c r="A23">
        <v>0</v>
      </c>
      <c r="B23">
        <v>22</v>
      </c>
      <c r="C23">
        <v>8864</v>
      </c>
      <c r="D23">
        <v>7520</v>
      </c>
      <c r="G23">
        <v>15072</v>
      </c>
      <c r="H23">
        <v>15072</v>
      </c>
      <c r="K23">
        <v>15168</v>
      </c>
      <c r="L23">
        <v>15168</v>
      </c>
      <c r="O23">
        <v>16576</v>
      </c>
      <c r="P23">
        <v>16576</v>
      </c>
      <c r="S23">
        <v>16256</v>
      </c>
      <c r="T23">
        <v>16256</v>
      </c>
      <c r="W23">
        <v>15264</v>
      </c>
      <c r="X23">
        <v>15264</v>
      </c>
      <c r="AA23">
        <v>13888</v>
      </c>
      <c r="AB23">
        <v>13888</v>
      </c>
      <c r="AE23">
        <v>16496</v>
      </c>
      <c r="AF23">
        <v>16496</v>
      </c>
      <c r="AI23">
        <f t="shared" si="0"/>
        <v>1999</v>
      </c>
      <c r="AJ23" t="str">
        <f t="shared" si="1"/>
        <v>Pine Units</v>
      </c>
      <c r="AK23" t="str">
        <f t="shared" si="2"/>
        <v>Lillooet</v>
      </c>
      <c r="AL23" t="str">
        <f t="shared" si="3"/>
        <v>Lillooet TSA</v>
      </c>
      <c r="AO23" s="75">
        <v>22</v>
      </c>
      <c r="AP23" s="8" t="s">
        <v>12</v>
      </c>
      <c r="AQ23" s="89" t="s">
        <v>127</v>
      </c>
      <c r="AR23" s="89" t="s">
        <v>82</v>
      </c>
      <c r="AS23" s="8" t="s">
        <v>12</v>
      </c>
      <c r="AT23" s="8" t="s">
        <v>12</v>
      </c>
      <c r="AU23" s="104">
        <v>49789440</v>
      </c>
      <c r="AV23" s="104">
        <v>19483744</v>
      </c>
      <c r="AW23" s="123">
        <v>1</v>
      </c>
      <c r="AX23" s="124" t="s">
        <v>74</v>
      </c>
      <c r="AY23" s="124"/>
      <c r="AZ23" s="75" t="s">
        <v>3</v>
      </c>
      <c r="BA23" s="70" t="s">
        <v>135</v>
      </c>
    </row>
    <row r="24" spans="1:53">
      <c r="A24">
        <v>0</v>
      </c>
      <c r="B24">
        <v>23</v>
      </c>
      <c r="C24">
        <v>60160</v>
      </c>
      <c r="D24">
        <v>55088</v>
      </c>
      <c r="G24">
        <v>67344</v>
      </c>
      <c r="H24">
        <v>67344</v>
      </c>
      <c r="K24">
        <v>77040</v>
      </c>
      <c r="L24">
        <v>77040</v>
      </c>
      <c r="O24">
        <v>75936</v>
      </c>
      <c r="P24">
        <v>75936</v>
      </c>
      <c r="S24">
        <v>78080</v>
      </c>
      <c r="T24">
        <v>78080</v>
      </c>
      <c r="W24">
        <v>75264</v>
      </c>
      <c r="X24">
        <v>75264</v>
      </c>
      <c r="AA24">
        <v>81424</v>
      </c>
      <c r="AB24">
        <v>81424</v>
      </c>
      <c r="AE24">
        <v>75632</v>
      </c>
      <c r="AF24">
        <v>75632</v>
      </c>
      <c r="AI24">
        <f t="shared" si="0"/>
        <v>1999</v>
      </c>
      <c r="AJ24" t="str">
        <f t="shared" si="1"/>
        <v>Pine Units</v>
      </c>
      <c r="AK24" t="str">
        <f t="shared" si="2"/>
        <v>Mackenzie</v>
      </c>
      <c r="AL24" t="str">
        <f t="shared" si="3"/>
        <v>Mackenzie TSA</v>
      </c>
      <c r="AO24" s="75">
        <v>23</v>
      </c>
      <c r="AP24" s="8" t="s">
        <v>11</v>
      </c>
      <c r="AQ24" s="89" t="s">
        <v>128</v>
      </c>
      <c r="AR24" s="89" t="s">
        <v>82</v>
      </c>
      <c r="AS24" s="8" t="s">
        <v>11</v>
      </c>
      <c r="AT24" s="8" t="s">
        <v>11</v>
      </c>
      <c r="AU24" s="104">
        <v>287531712</v>
      </c>
      <c r="AV24" s="104">
        <v>116827456</v>
      </c>
      <c r="AW24" s="123">
        <v>1</v>
      </c>
      <c r="AX24" s="124" t="s">
        <v>74</v>
      </c>
      <c r="AY24" s="124"/>
      <c r="AZ24" s="76" t="s">
        <v>6</v>
      </c>
      <c r="BA24" s="71" t="s">
        <v>134</v>
      </c>
    </row>
    <row r="25" spans="1:53">
      <c r="A25">
        <v>0</v>
      </c>
      <c r="B25">
        <v>24</v>
      </c>
      <c r="C25">
        <v>215072</v>
      </c>
      <c r="D25">
        <v>195072</v>
      </c>
      <c r="G25">
        <v>244752</v>
      </c>
      <c r="H25">
        <v>244752</v>
      </c>
      <c r="K25">
        <v>268896</v>
      </c>
      <c r="L25">
        <v>268896</v>
      </c>
      <c r="O25">
        <v>260896</v>
      </c>
      <c r="P25">
        <v>260896</v>
      </c>
      <c r="S25">
        <v>254944</v>
      </c>
      <c r="T25">
        <v>254944</v>
      </c>
      <c r="W25">
        <v>263472</v>
      </c>
      <c r="X25">
        <v>263472</v>
      </c>
      <c r="AA25">
        <v>270416</v>
      </c>
      <c r="AB25">
        <v>270416</v>
      </c>
      <c r="AE25">
        <v>264512</v>
      </c>
      <c r="AF25">
        <v>264512</v>
      </c>
      <c r="AI25">
        <f t="shared" si="0"/>
        <v>1999</v>
      </c>
      <c r="AJ25" t="str">
        <f t="shared" si="1"/>
        <v>Pine Units</v>
      </c>
      <c r="AK25" t="str">
        <f t="shared" si="2"/>
        <v>Merritt</v>
      </c>
      <c r="AL25" t="str">
        <f t="shared" si="3"/>
        <v>Merritt TSA</v>
      </c>
      <c r="AO25" s="75">
        <v>24</v>
      </c>
      <c r="AP25" s="8" t="s">
        <v>8</v>
      </c>
      <c r="AQ25" s="89" t="s">
        <v>129</v>
      </c>
      <c r="AR25" s="89" t="s">
        <v>82</v>
      </c>
      <c r="AS25" s="8" t="s">
        <v>8</v>
      </c>
      <c r="AT25" s="8" t="s">
        <v>8</v>
      </c>
      <c r="AU25" s="104">
        <v>130833856</v>
      </c>
      <c r="AV25" s="104">
        <v>66165184</v>
      </c>
      <c r="AW25" s="123">
        <v>1</v>
      </c>
      <c r="AX25" s="124" t="s">
        <v>74</v>
      </c>
      <c r="AY25" s="126"/>
    </row>
    <row r="26" spans="1:53">
      <c r="A26">
        <v>0</v>
      </c>
      <c r="B26">
        <v>25</v>
      </c>
      <c r="C26">
        <v>48</v>
      </c>
      <c r="D26">
        <v>0</v>
      </c>
      <c r="G26">
        <v>80</v>
      </c>
      <c r="H26">
        <v>80</v>
      </c>
      <c r="K26">
        <v>432</v>
      </c>
      <c r="L26">
        <v>432</v>
      </c>
      <c r="O26">
        <v>432</v>
      </c>
      <c r="P26">
        <v>432</v>
      </c>
      <c r="S26">
        <v>80</v>
      </c>
      <c r="T26">
        <v>80</v>
      </c>
      <c r="W26">
        <v>80</v>
      </c>
      <c r="X26">
        <v>80</v>
      </c>
      <c r="AA26">
        <v>80</v>
      </c>
      <c r="AB26">
        <v>80</v>
      </c>
      <c r="AE26">
        <v>688</v>
      </c>
      <c r="AF26">
        <v>688</v>
      </c>
      <c r="AI26">
        <f t="shared" si="0"/>
        <v>1999</v>
      </c>
      <c r="AJ26" t="str">
        <f t="shared" si="1"/>
        <v>Non-pine Units</v>
      </c>
      <c r="AK26" t="str">
        <f t="shared" si="2"/>
        <v>MidCoast</v>
      </c>
      <c r="AL26" t="str">
        <f t="shared" si="3"/>
        <v>Mid Coast TSA</v>
      </c>
      <c r="AO26" s="75">
        <v>25</v>
      </c>
      <c r="AP26" s="8" t="s">
        <v>38</v>
      </c>
      <c r="AQ26" s="89" t="s">
        <v>199</v>
      </c>
      <c r="AR26" s="89" t="s">
        <v>215</v>
      </c>
      <c r="AS26" s="8" t="s">
        <v>45</v>
      </c>
      <c r="AT26" s="8" t="s">
        <v>99</v>
      </c>
      <c r="AU26" s="104">
        <v>74589456</v>
      </c>
      <c r="AV26" s="104">
        <v>383136</v>
      </c>
      <c r="AW26" s="123">
        <v>2</v>
      </c>
      <c r="AX26" s="124" t="s">
        <v>75</v>
      </c>
      <c r="AY26" s="126"/>
    </row>
    <row r="27" spans="1:53">
      <c r="A27">
        <v>0</v>
      </c>
      <c r="B27">
        <v>26</v>
      </c>
      <c r="C27">
        <v>276176</v>
      </c>
      <c r="D27">
        <v>231712</v>
      </c>
      <c r="G27">
        <v>390864</v>
      </c>
      <c r="H27">
        <v>390864</v>
      </c>
      <c r="K27">
        <v>406416</v>
      </c>
      <c r="L27">
        <v>406416</v>
      </c>
      <c r="O27">
        <v>407344</v>
      </c>
      <c r="P27">
        <v>407344</v>
      </c>
      <c r="S27">
        <v>407168</v>
      </c>
      <c r="T27">
        <v>407168</v>
      </c>
      <c r="W27">
        <v>407040</v>
      </c>
      <c r="X27">
        <v>407040</v>
      </c>
      <c r="AA27">
        <v>407040</v>
      </c>
      <c r="AB27">
        <v>407040</v>
      </c>
      <c r="AE27">
        <v>406448</v>
      </c>
      <c r="AF27">
        <v>406448</v>
      </c>
      <c r="AI27">
        <f t="shared" si="0"/>
        <v>1999</v>
      </c>
      <c r="AJ27" t="str">
        <f t="shared" si="1"/>
        <v>Pine Units</v>
      </c>
      <c r="AK27" t="str">
        <f t="shared" si="2"/>
        <v>Morice</v>
      </c>
      <c r="AL27" t="str">
        <f t="shared" si="3"/>
        <v>Morice TSA</v>
      </c>
      <c r="AO27" s="75">
        <v>26</v>
      </c>
      <c r="AP27" s="8" t="s">
        <v>10</v>
      </c>
      <c r="AQ27" s="89" t="s">
        <v>130</v>
      </c>
      <c r="AR27" s="89" t="s">
        <v>82</v>
      </c>
      <c r="AS27" s="8" t="s">
        <v>10</v>
      </c>
      <c r="AT27" s="8" t="s">
        <v>10</v>
      </c>
      <c r="AU27" s="104">
        <v>132865936</v>
      </c>
      <c r="AV27" s="104">
        <v>57078896</v>
      </c>
      <c r="AW27" s="123">
        <v>1</v>
      </c>
      <c r="AX27" s="124" t="s">
        <v>74</v>
      </c>
      <c r="AY27" s="126"/>
    </row>
    <row r="28" spans="1:53">
      <c r="A28">
        <v>0</v>
      </c>
      <c r="B28">
        <v>27</v>
      </c>
      <c r="C28">
        <v>0</v>
      </c>
      <c r="D28">
        <v>0</v>
      </c>
      <c r="G28">
        <v>0</v>
      </c>
      <c r="H28">
        <v>0</v>
      </c>
      <c r="K28">
        <v>0</v>
      </c>
      <c r="L28">
        <v>0</v>
      </c>
      <c r="O28">
        <v>0</v>
      </c>
      <c r="P28">
        <v>0</v>
      </c>
      <c r="S28">
        <v>0</v>
      </c>
      <c r="T28">
        <v>0</v>
      </c>
      <c r="W28">
        <v>0</v>
      </c>
      <c r="X28">
        <v>0</v>
      </c>
      <c r="AA28">
        <v>0</v>
      </c>
      <c r="AB28">
        <v>0</v>
      </c>
      <c r="AE28">
        <v>0</v>
      </c>
      <c r="AF28">
        <v>0</v>
      </c>
      <c r="AI28">
        <f t="shared" si="0"/>
        <v>1999</v>
      </c>
      <c r="AJ28" t="str">
        <f t="shared" si="1"/>
        <v>Non-pine Units</v>
      </c>
      <c r="AK28" t="str">
        <f t="shared" si="2"/>
        <v>Nass</v>
      </c>
      <c r="AL28" t="str">
        <f t="shared" si="3"/>
        <v>Nass TSA</v>
      </c>
      <c r="AO28" s="75">
        <v>27</v>
      </c>
      <c r="AP28" s="8" t="s">
        <v>32</v>
      </c>
      <c r="AQ28" s="89" t="s">
        <v>200</v>
      </c>
      <c r="AR28" s="89" t="s">
        <v>215</v>
      </c>
      <c r="AS28" s="8" t="s">
        <v>45</v>
      </c>
      <c r="AT28" s="8" t="s">
        <v>99</v>
      </c>
      <c r="AU28" s="104">
        <v>48545584</v>
      </c>
      <c r="AV28" s="104">
        <v>1304016</v>
      </c>
      <c r="AW28" s="123">
        <v>2</v>
      </c>
      <c r="AX28" s="124" t="s">
        <v>75</v>
      </c>
      <c r="AY28" s="126"/>
    </row>
    <row r="29" spans="1:53">
      <c r="A29">
        <v>0</v>
      </c>
      <c r="B29">
        <v>28</v>
      </c>
      <c r="C29">
        <v>0</v>
      </c>
      <c r="D29">
        <v>0</v>
      </c>
      <c r="G29">
        <v>0</v>
      </c>
      <c r="H29">
        <v>0</v>
      </c>
      <c r="K29">
        <v>0</v>
      </c>
      <c r="L29">
        <v>0</v>
      </c>
      <c r="O29">
        <v>0</v>
      </c>
      <c r="P29">
        <v>0</v>
      </c>
      <c r="S29">
        <v>0</v>
      </c>
      <c r="T29">
        <v>0</v>
      </c>
      <c r="W29">
        <v>0</v>
      </c>
      <c r="X29">
        <v>0</v>
      </c>
      <c r="AA29">
        <v>0</v>
      </c>
      <c r="AB29">
        <v>0</v>
      </c>
      <c r="AE29">
        <v>0</v>
      </c>
      <c r="AF29">
        <v>0</v>
      </c>
      <c r="AI29">
        <f t="shared" si="0"/>
        <v>1999</v>
      </c>
      <c r="AJ29" t="str">
        <f t="shared" si="1"/>
        <v>Non-pine Units</v>
      </c>
      <c r="AK29" t="str">
        <f t="shared" si="2"/>
        <v>NorthCoast</v>
      </c>
      <c r="AL29" t="str">
        <f t="shared" si="3"/>
        <v>North Coast TSA</v>
      </c>
      <c r="AO29" s="75">
        <v>28</v>
      </c>
      <c r="AP29" s="8" t="s">
        <v>41</v>
      </c>
      <c r="AQ29" s="89" t="s">
        <v>201</v>
      </c>
      <c r="AR29" s="89" t="s">
        <v>215</v>
      </c>
      <c r="AS29" s="8" t="s">
        <v>45</v>
      </c>
      <c r="AT29" s="8" t="s">
        <v>99</v>
      </c>
      <c r="AU29" s="104">
        <v>51647072</v>
      </c>
      <c r="AV29" s="104">
        <v>168208</v>
      </c>
      <c r="AW29" s="123">
        <v>2</v>
      </c>
      <c r="AX29" s="124" t="s">
        <v>75</v>
      </c>
      <c r="AY29" s="126"/>
    </row>
    <row r="30" spans="1:53">
      <c r="A30">
        <v>0</v>
      </c>
      <c r="B30">
        <v>29</v>
      </c>
      <c r="C30">
        <v>72752</v>
      </c>
      <c r="D30">
        <v>64400</v>
      </c>
      <c r="G30">
        <v>70240</v>
      </c>
      <c r="H30">
        <v>70240</v>
      </c>
      <c r="K30">
        <v>72336</v>
      </c>
      <c r="L30">
        <v>72336</v>
      </c>
      <c r="O30">
        <v>75760</v>
      </c>
      <c r="P30">
        <v>75760</v>
      </c>
      <c r="S30">
        <v>77136</v>
      </c>
      <c r="T30">
        <v>77136</v>
      </c>
      <c r="W30">
        <v>75344</v>
      </c>
      <c r="X30">
        <v>75344</v>
      </c>
      <c r="AA30">
        <v>72752</v>
      </c>
      <c r="AB30">
        <v>72752</v>
      </c>
      <c r="AE30">
        <v>74144</v>
      </c>
      <c r="AF30">
        <v>74144</v>
      </c>
      <c r="AI30">
        <f t="shared" si="0"/>
        <v>1999</v>
      </c>
      <c r="AJ30" t="str">
        <f t="shared" si="1"/>
        <v>Pine Units</v>
      </c>
      <c r="AK30" t="str">
        <f t="shared" si="2"/>
        <v>Okanagan</v>
      </c>
      <c r="AL30" t="str">
        <f t="shared" si="3"/>
        <v>Okanagan TSA</v>
      </c>
      <c r="AO30" s="75">
        <v>29</v>
      </c>
      <c r="AP30" s="8" t="s">
        <v>19</v>
      </c>
      <c r="AQ30" s="89" t="s">
        <v>131</v>
      </c>
      <c r="AR30" s="89" t="s">
        <v>82</v>
      </c>
      <c r="AS30" s="8" t="s">
        <v>19</v>
      </c>
      <c r="AT30" s="8" t="s">
        <v>19</v>
      </c>
      <c r="AU30" s="104">
        <v>211370096</v>
      </c>
      <c r="AV30" s="104">
        <v>57336608</v>
      </c>
      <c r="AW30" s="123">
        <v>1</v>
      </c>
      <c r="AX30" s="124" t="s">
        <v>74</v>
      </c>
      <c r="AY30" s="126"/>
    </row>
    <row r="31" spans="1:53">
      <c r="A31">
        <v>0</v>
      </c>
      <c r="B31">
        <v>30</v>
      </c>
      <c r="C31">
        <v>516544</v>
      </c>
      <c r="D31">
        <v>475824</v>
      </c>
      <c r="G31">
        <v>468480</v>
      </c>
      <c r="H31">
        <v>468480</v>
      </c>
      <c r="K31">
        <v>428064</v>
      </c>
      <c r="L31">
        <v>428064</v>
      </c>
      <c r="O31">
        <v>414896</v>
      </c>
      <c r="P31">
        <v>414896</v>
      </c>
      <c r="S31">
        <v>406960</v>
      </c>
      <c r="T31">
        <v>406960</v>
      </c>
      <c r="W31">
        <v>415536</v>
      </c>
      <c r="X31">
        <v>415536</v>
      </c>
      <c r="AA31">
        <v>427632</v>
      </c>
      <c r="AB31">
        <v>427632</v>
      </c>
      <c r="AE31">
        <v>409072</v>
      </c>
      <c r="AF31">
        <v>409072</v>
      </c>
      <c r="AI31">
        <f t="shared" si="0"/>
        <v>1999</v>
      </c>
      <c r="AJ31" t="str">
        <f t="shared" si="1"/>
        <v>Pine Units</v>
      </c>
      <c r="AK31" t="str">
        <f t="shared" si="2"/>
        <v>PrinceGeorge</v>
      </c>
      <c r="AL31" t="str">
        <f t="shared" si="3"/>
        <v>Prince George Forest District</v>
      </c>
      <c r="AO31" s="75">
        <v>30</v>
      </c>
      <c r="AP31" s="8" t="s">
        <v>16</v>
      </c>
      <c r="AQ31" s="89" t="s">
        <v>136</v>
      </c>
      <c r="AR31" s="89" t="s">
        <v>82</v>
      </c>
      <c r="AS31" s="8" t="s">
        <v>16</v>
      </c>
      <c r="AT31" s="8" t="s">
        <v>95</v>
      </c>
      <c r="AU31" s="104">
        <v>248976896</v>
      </c>
      <c r="AV31" s="104">
        <v>78034352</v>
      </c>
      <c r="AW31" s="123">
        <v>1</v>
      </c>
      <c r="AX31" s="124" t="s">
        <v>74</v>
      </c>
      <c r="AY31" s="126"/>
    </row>
    <row r="32" spans="1:53">
      <c r="A32">
        <v>0</v>
      </c>
      <c r="B32">
        <v>31</v>
      </c>
      <c r="C32">
        <v>0</v>
      </c>
      <c r="D32">
        <v>0</v>
      </c>
      <c r="G32">
        <v>0</v>
      </c>
      <c r="H32">
        <v>0</v>
      </c>
      <c r="K32">
        <v>0</v>
      </c>
      <c r="L32">
        <v>0</v>
      </c>
      <c r="O32">
        <v>0</v>
      </c>
      <c r="P32">
        <v>0</v>
      </c>
      <c r="S32">
        <v>0</v>
      </c>
      <c r="T32">
        <v>0</v>
      </c>
      <c r="W32">
        <v>0</v>
      </c>
      <c r="X32">
        <v>0</v>
      </c>
      <c r="AA32">
        <v>0</v>
      </c>
      <c r="AB32">
        <v>0</v>
      </c>
      <c r="AE32">
        <v>0</v>
      </c>
      <c r="AF32">
        <v>0</v>
      </c>
      <c r="AI32">
        <f t="shared" si="0"/>
        <v>1999</v>
      </c>
      <c r="AJ32" t="str">
        <f t="shared" si="1"/>
        <v>Non-pine Units</v>
      </c>
      <c r="AK32" t="str">
        <f t="shared" si="2"/>
        <v>QueenCharlotte</v>
      </c>
      <c r="AL32" t="str">
        <f t="shared" si="3"/>
        <v>Queen Charlotte TSA</v>
      </c>
      <c r="AO32" s="75">
        <v>31</v>
      </c>
      <c r="AP32" s="8" t="s">
        <v>29</v>
      </c>
      <c r="AQ32" s="89" t="s">
        <v>202</v>
      </c>
      <c r="AR32" s="89" t="s">
        <v>215</v>
      </c>
      <c r="AS32" s="8" t="s">
        <v>45</v>
      </c>
      <c r="AT32" s="8" t="s">
        <v>99</v>
      </c>
      <c r="AU32" s="104">
        <v>30795888</v>
      </c>
      <c r="AV32" s="104">
        <v>1385376</v>
      </c>
      <c r="AW32" s="123">
        <v>2</v>
      </c>
      <c r="AX32" s="124" t="s">
        <v>75</v>
      </c>
      <c r="AY32" s="126"/>
    </row>
    <row r="33" spans="1:51">
      <c r="A33">
        <v>0</v>
      </c>
      <c r="B33">
        <v>32</v>
      </c>
      <c r="C33">
        <v>1149824</v>
      </c>
      <c r="D33">
        <v>951936</v>
      </c>
      <c r="G33">
        <v>1042048</v>
      </c>
      <c r="H33">
        <v>1042048</v>
      </c>
      <c r="K33">
        <v>1038208</v>
      </c>
      <c r="L33">
        <v>1038208</v>
      </c>
      <c r="O33">
        <v>1066000</v>
      </c>
      <c r="P33">
        <v>1066000</v>
      </c>
      <c r="S33">
        <v>1056800</v>
      </c>
      <c r="T33">
        <v>1056800</v>
      </c>
      <c r="W33">
        <v>1066096</v>
      </c>
      <c r="X33">
        <v>1066096</v>
      </c>
      <c r="AA33">
        <v>1049744</v>
      </c>
      <c r="AB33">
        <v>1049744</v>
      </c>
      <c r="AE33">
        <v>1058080</v>
      </c>
      <c r="AF33">
        <v>1058080</v>
      </c>
      <c r="AI33">
        <f t="shared" si="0"/>
        <v>1999</v>
      </c>
      <c r="AJ33" t="str">
        <f t="shared" si="1"/>
        <v>Pine Units</v>
      </c>
      <c r="AK33" t="str">
        <f t="shared" si="2"/>
        <v>Quesnel</v>
      </c>
      <c r="AL33" t="str">
        <f t="shared" si="3"/>
        <v>Quesnel TSA</v>
      </c>
      <c r="AO33" s="75">
        <v>32</v>
      </c>
      <c r="AP33" s="8" t="s">
        <v>4</v>
      </c>
      <c r="AQ33" s="89" t="s">
        <v>132</v>
      </c>
      <c r="AR33" s="89" t="s">
        <v>82</v>
      </c>
      <c r="AS33" s="8" t="s">
        <v>4</v>
      </c>
      <c r="AT33" s="8" t="s">
        <v>4</v>
      </c>
      <c r="AU33" s="104">
        <v>164736944</v>
      </c>
      <c r="AV33" s="104">
        <v>110969680</v>
      </c>
      <c r="AW33" s="123">
        <v>1</v>
      </c>
      <c r="AX33" s="124" t="s">
        <v>74</v>
      </c>
      <c r="AY33" s="126"/>
    </row>
    <row r="34" spans="1:51">
      <c r="A34">
        <v>0</v>
      </c>
      <c r="B34">
        <v>33</v>
      </c>
      <c r="C34">
        <v>0</v>
      </c>
      <c r="D34">
        <v>0</v>
      </c>
      <c r="G34">
        <v>0</v>
      </c>
      <c r="H34">
        <v>0</v>
      </c>
      <c r="K34">
        <v>0</v>
      </c>
      <c r="L34">
        <v>0</v>
      </c>
      <c r="O34">
        <v>0</v>
      </c>
      <c r="P34">
        <v>0</v>
      </c>
      <c r="S34">
        <v>0</v>
      </c>
      <c r="T34">
        <v>0</v>
      </c>
      <c r="W34">
        <v>0</v>
      </c>
      <c r="X34">
        <v>0</v>
      </c>
      <c r="AA34">
        <v>0</v>
      </c>
      <c r="AB34">
        <v>0</v>
      </c>
      <c r="AE34">
        <v>0</v>
      </c>
      <c r="AF34">
        <v>0</v>
      </c>
      <c r="AI34">
        <f t="shared" si="0"/>
        <v>1999</v>
      </c>
      <c r="AJ34" t="str">
        <f t="shared" si="1"/>
        <v>Non-pine Units</v>
      </c>
      <c r="AK34" t="str">
        <f t="shared" si="2"/>
        <v>Revelstoke</v>
      </c>
      <c r="AL34" t="str">
        <f t="shared" si="3"/>
        <v>Revelstoke TSA</v>
      </c>
      <c r="AO34" s="75">
        <v>33</v>
      </c>
      <c r="AP34" s="8" t="s">
        <v>35</v>
      </c>
      <c r="AQ34" s="89" t="s">
        <v>203</v>
      </c>
      <c r="AR34" s="89" t="s">
        <v>215</v>
      </c>
      <c r="AS34" s="8" t="s">
        <v>45</v>
      </c>
      <c r="AT34" s="8" t="s">
        <v>99</v>
      </c>
      <c r="AU34" s="104">
        <v>18084368</v>
      </c>
      <c r="AV34" s="104">
        <v>198432</v>
      </c>
      <c r="AW34" s="123">
        <v>2</v>
      </c>
      <c r="AX34" s="124" t="s">
        <v>74</v>
      </c>
      <c r="AY34" s="126"/>
    </row>
    <row r="35" spans="1:51">
      <c r="A35">
        <v>0</v>
      </c>
      <c r="B35">
        <v>34</v>
      </c>
      <c r="C35">
        <v>23040</v>
      </c>
      <c r="D35">
        <v>21344</v>
      </c>
      <c r="G35">
        <v>26768</v>
      </c>
      <c r="H35">
        <v>26768</v>
      </c>
      <c r="K35">
        <v>30256</v>
      </c>
      <c r="L35">
        <v>30256</v>
      </c>
      <c r="O35">
        <v>28736</v>
      </c>
      <c r="P35">
        <v>28736</v>
      </c>
      <c r="S35">
        <v>23776</v>
      </c>
      <c r="T35">
        <v>23776</v>
      </c>
      <c r="W35">
        <v>29120</v>
      </c>
      <c r="X35">
        <v>29120</v>
      </c>
      <c r="AA35">
        <v>30112</v>
      </c>
      <c r="AB35">
        <v>30112</v>
      </c>
      <c r="AE35">
        <v>26080</v>
      </c>
      <c r="AF35">
        <v>26080</v>
      </c>
      <c r="AI35">
        <f t="shared" si="0"/>
        <v>1999</v>
      </c>
      <c r="AJ35" t="str">
        <f t="shared" si="1"/>
        <v>Pine Units</v>
      </c>
      <c r="AK35" t="str">
        <f t="shared" si="2"/>
        <v>RobsonValley</v>
      </c>
      <c r="AL35" t="str">
        <f t="shared" si="3"/>
        <v>Robson Valley TSA</v>
      </c>
      <c r="AO35" s="75">
        <v>34</v>
      </c>
      <c r="AP35" s="8" t="s">
        <v>24</v>
      </c>
      <c r="AQ35" s="89" t="s">
        <v>133</v>
      </c>
      <c r="AR35" s="89" t="s">
        <v>82</v>
      </c>
      <c r="AS35" s="8" t="s">
        <v>24</v>
      </c>
      <c r="AT35" s="8" t="s">
        <v>96</v>
      </c>
      <c r="AU35" s="104">
        <v>49000096</v>
      </c>
      <c r="AV35" s="104">
        <v>6218144</v>
      </c>
      <c r="AW35" s="123">
        <v>1</v>
      </c>
      <c r="AX35" s="124" t="s">
        <v>74</v>
      </c>
      <c r="AY35" s="126"/>
    </row>
    <row r="36" spans="1:51">
      <c r="A36">
        <v>0</v>
      </c>
      <c r="B36">
        <v>35</v>
      </c>
      <c r="C36">
        <v>22144</v>
      </c>
      <c r="D36">
        <v>21344</v>
      </c>
      <c r="G36">
        <v>28464</v>
      </c>
      <c r="H36">
        <v>28464</v>
      </c>
      <c r="K36">
        <v>31232</v>
      </c>
      <c r="L36">
        <v>31232</v>
      </c>
      <c r="O36">
        <v>30848</v>
      </c>
      <c r="P36">
        <v>30848</v>
      </c>
      <c r="S36">
        <v>30160</v>
      </c>
      <c r="T36">
        <v>30160</v>
      </c>
      <c r="W36">
        <v>33104</v>
      </c>
      <c r="X36">
        <v>33104</v>
      </c>
      <c r="AA36">
        <v>29440</v>
      </c>
      <c r="AB36">
        <v>29440</v>
      </c>
      <c r="AE36">
        <v>31424</v>
      </c>
      <c r="AF36">
        <v>31424</v>
      </c>
      <c r="AI36">
        <f t="shared" si="0"/>
        <v>1999</v>
      </c>
      <c r="AJ36" t="str">
        <f t="shared" si="1"/>
        <v>Non-pine Units</v>
      </c>
      <c r="AK36" t="str">
        <f t="shared" si="2"/>
        <v>Soo</v>
      </c>
      <c r="AL36" t="str">
        <f t="shared" si="3"/>
        <v>Soo TSA</v>
      </c>
      <c r="AO36" s="75">
        <v>35</v>
      </c>
      <c r="AP36" s="8" t="s">
        <v>33</v>
      </c>
      <c r="AQ36" s="89" t="s">
        <v>204</v>
      </c>
      <c r="AR36" s="89" t="s">
        <v>215</v>
      </c>
      <c r="AS36" s="8" t="s">
        <v>45</v>
      </c>
      <c r="AT36" s="8" t="s">
        <v>99</v>
      </c>
      <c r="AU36" s="104">
        <v>29894976</v>
      </c>
      <c r="AV36" s="104">
        <v>795504</v>
      </c>
      <c r="AW36" s="123">
        <v>2</v>
      </c>
      <c r="AX36" s="124" t="s">
        <v>75</v>
      </c>
      <c r="AY36" s="126"/>
    </row>
    <row r="37" spans="1:51">
      <c r="A37">
        <v>0</v>
      </c>
      <c r="B37">
        <v>36</v>
      </c>
      <c r="C37">
        <v>0</v>
      </c>
      <c r="D37">
        <v>0</v>
      </c>
      <c r="G37">
        <v>0</v>
      </c>
      <c r="H37">
        <v>0</v>
      </c>
      <c r="K37">
        <v>0</v>
      </c>
      <c r="L37">
        <v>0</v>
      </c>
      <c r="O37">
        <v>0</v>
      </c>
      <c r="P37">
        <v>0</v>
      </c>
      <c r="S37">
        <v>0</v>
      </c>
      <c r="T37">
        <v>0</v>
      </c>
      <c r="W37">
        <v>0</v>
      </c>
      <c r="X37">
        <v>0</v>
      </c>
      <c r="AA37">
        <v>0</v>
      </c>
      <c r="AB37">
        <v>0</v>
      </c>
      <c r="AE37">
        <v>0</v>
      </c>
      <c r="AF37">
        <v>0</v>
      </c>
      <c r="AI37">
        <f t="shared" si="0"/>
        <v>1999</v>
      </c>
      <c r="AJ37" t="str">
        <f t="shared" si="1"/>
        <v>Non-pine Units</v>
      </c>
      <c r="AK37" t="str">
        <f t="shared" si="2"/>
        <v>Strathcona</v>
      </c>
      <c r="AL37" t="str">
        <f t="shared" si="3"/>
        <v>Strathcona TSA</v>
      </c>
      <c r="AO37" s="75">
        <v>36</v>
      </c>
      <c r="AP37" s="8" t="s">
        <v>40</v>
      </c>
      <c r="AQ37" s="89" t="s">
        <v>205</v>
      </c>
      <c r="AR37" s="89" t="s">
        <v>215</v>
      </c>
      <c r="AS37" s="8" t="s">
        <v>45</v>
      </c>
      <c r="AT37" s="8" t="s">
        <v>99</v>
      </c>
      <c r="AU37" s="104">
        <v>56148528</v>
      </c>
      <c r="AV37" s="104">
        <v>213424</v>
      </c>
      <c r="AW37" s="123">
        <v>2</v>
      </c>
      <c r="AX37" s="124" t="s">
        <v>75</v>
      </c>
      <c r="AY37" s="126"/>
    </row>
    <row r="38" spans="1:51">
      <c r="A38">
        <v>0</v>
      </c>
      <c r="B38">
        <v>37</v>
      </c>
      <c r="C38">
        <v>0</v>
      </c>
      <c r="D38">
        <v>0</v>
      </c>
      <c r="G38">
        <v>0</v>
      </c>
      <c r="H38">
        <v>0</v>
      </c>
      <c r="K38">
        <v>0</v>
      </c>
      <c r="L38">
        <v>0</v>
      </c>
      <c r="O38">
        <v>0</v>
      </c>
      <c r="P38">
        <v>0</v>
      </c>
      <c r="S38">
        <v>0</v>
      </c>
      <c r="T38">
        <v>0</v>
      </c>
      <c r="W38">
        <v>0</v>
      </c>
      <c r="X38">
        <v>0</v>
      </c>
      <c r="AA38">
        <v>0</v>
      </c>
      <c r="AB38">
        <v>0</v>
      </c>
      <c r="AE38">
        <v>0</v>
      </c>
      <c r="AF38">
        <v>0</v>
      </c>
      <c r="AI38">
        <f t="shared" si="0"/>
        <v>1999</v>
      </c>
      <c r="AJ38" t="str">
        <f t="shared" si="1"/>
        <v>Non-pine Units</v>
      </c>
      <c r="AK38" t="str">
        <f t="shared" si="2"/>
        <v>SunshineCoast</v>
      </c>
      <c r="AL38" t="str">
        <f t="shared" si="3"/>
        <v>Sunshine Coast TSA</v>
      </c>
      <c r="AO38" s="75">
        <v>37</v>
      </c>
      <c r="AP38" s="8" t="s">
        <v>34</v>
      </c>
      <c r="AQ38" s="89" t="s">
        <v>206</v>
      </c>
      <c r="AR38" s="89" t="s">
        <v>215</v>
      </c>
      <c r="AS38" s="8" t="s">
        <v>45</v>
      </c>
      <c r="AT38" s="8" t="s">
        <v>99</v>
      </c>
      <c r="AU38" s="104">
        <v>63022512</v>
      </c>
      <c r="AV38" s="104">
        <v>797776</v>
      </c>
      <c r="AW38" s="123">
        <v>2</v>
      </c>
      <c r="AX38" s="124" t="s">
        <v>75</v>
      </c>
      <c r="AY38" s="126"/>
    </row>
    <row r="39" spans="1:51">
      <c r="A39">
        <v>0</v>
      </c>
      <c r="B39">
        <v>38</v>
      </c>
      <c r="C39">
        <v>498560</v>
      </c>
      <c r="D39">
        <v>420448</v>
      </c>
      <c r="G39">
        <v>397568</v>
      </c>
      <c r="H39">
        <v>397568</v>
      </c>
      <c r="K39">
        <v>390624</v>
      </c>
      <c r="L39">
        <v>390624</v>
      </c>
      <c r="O39">
        <v>414480</v>
      </c>
      <c r="P39">
        <v>414480</v>
      </c>
      <c r="S39">
        <v>412544</v>
      </c>
      <c r="T39">
        <v>412544</v>
      </c>
      <c r="W39">
        <v>404992</v>
      </c>
      <c r="X39">
        <v>404992</v>
      </c>
      <c r="AA39">
        <v>412752</v>
      </c>
      <c r="AB39">
        <v>412752</v>
      </c>
      <c r="AE39">
        <v>404096</v>
      </c>
      <c r="AF39">
        <v>404096</v>
      </c>
      <c r="AI39">
        <f t="shared" si="0"/>
        <v>1999</v>
      </c>
      <c r="AJ39" t="str">
        <f t="shared" si="1"/>
        <v>Pine Units</v>
      </c>
      <c r="AK39" t="str">
        <f t="shared" si="2"/>
        <v>Vanderhoof</v>
      </c>
      <c r="AL39" t="str">
        <f t="shared" si="3"/>
        <v>Vanderhoof Forest District</v>
      </c>
      <c r="AO39" s="75">
        <v>38</v>
      </c>
      <c r="AP39" s="8" t="s">
        <v>3</v>
      </c>
      <c r="AQ39" s="89" t="s">
        <v>135</v>
      </c>
      <c r="AR39" s="89" t="s">
        <v>82</v>
      </c>
      <c r="AS39" s="8" t="s">
        <v>3</v>
      </c>
      <c r="AT39" s="8" t="s">
        <v>3</v>
      </c>
      <c r="AU39" s="104">
        <v>133279904</v>
      </c>
      <c r="AV39" s="104">
        <v>97637744</v>
      </c>
      <c r="AW39" s="123">
        <v>1</v>
      </c>
      <c r="AX39" s="124" t="s">
        <v>74</v>
      </c>
      <c r="AY39" s="126"/>
    </row>
    <row r="40" spans="1:51">
      <c r="A40">
        <v>0</v>
      </c>
      <c r="B40">
        <v>39</v>
      </c>
      <c r="C40">
        <v>340240</v>
      </c>
      <c r="D40">
        <v>261184</v>
      </c>
      <c r="G40">
        <v>399712</v>
      </c>
      <c r="H40">
        <v>399712</v>
      </c>
      <c r="K40">
        <v>425328</v>
      </c>
      <c r="L40">
        <v>425328</v>
      </c>
      <c r="O40">
        <v>461616</v>
      </c>
      <c r="P40">
        <v>461616</v>
      </c>
      <c r="S40">
        <v>450016</v>
      </c>
      <c r="T40">
        <v>450016</v>
      </c>
      <c r="W40">
        <v>456256</v>
      </c>
      <c r="X40">
        <v>456256</v>
      </c>
      <c r="AA40">
        <v>451632</v>
      </c>
      <c r="AB40">
        <v>451632</v>
      </c>
      <c r="AE40">
        <v>458512</v>
      </c>
      <c r="AF40">
        <v>458512</v>
      </c>
      <c r="AI40">
        <f t="shared" si="0"/>
        <v>1999</v>
      </c>
      <c r="AJ40" t="str">
        <f t="shared" si="1"/>
        <v>Pine Units</v>
      </c>
      <c r="AK40" t="str">
        <f t="shared" si="2"/>
        <v>WilliamsLake</v>
      </c>
      <c r="AL40" t="str">
        <f t="shared" si="3"/>
        <v>Williams Lake TSA</v>
      </c>
      <c r="AO40" s="75">
        <v>39</v>
      </c>
      <c r="AP40" s="8" t="s">
        <v>6</v>
      </c>
      <c r="AQ40" s="89" t="s">
        <v>134</v>
      </c>
      <c r="AR40" s="89" t="s">
        <v>82</v>
      </c>
      <c r="AS40" s="8" t="s">
        <v>6</v>
      </c>
      <c r="AT40" s="8" t="s">
        <v>97</v>
      </c>
      <c r="AU40" s="104">
        <v>264548400</v>
      </c>
      <c r="AV40" s="104">
        <v>143621136</v>
      </c>
      <c r="AW40" s="123">
        <v>1</v>
      </c>
      <c r="AX40" s="124" t="s">
        <v>74</v>
      </c>
      <c r="AY40" s="126"/>
    </row>
    <row r="41" spans="1:51">
      <c r="A41">
        <v>0</v>
      </c>
      <c r="B41">
        <v>40</v>
      </c>
      <c r="C41">
        <v>0</v>
      </c>
      <c r="D41">
        <v>0</v>
      </c>
      <c r="G41">
        <v>0</v>
      </c>
      <c r="H41">
        <v>0</v>
      </c>
      <c r="K41">
        <v>0</v>
      </c>
      <c r="L41">
        <v>0</v>
      </c>
      <c r="O41">
        <v>0</v>
      </c>
      <c r="P41">
        <v>0</v>
      </c>
      <c r="S41">
        <v>0</v>
      </c>
      <c r="T41">
        <v>0</v>
      </c>
      <c r="W41">
        <v>0</v>
      </c>
      <c r="X41">
        <v>0</v>
      </c>
      <c r="AA41">
        <v>0</v>
      </c>
      <c r="AB41">
        <v>0</v>
      </c>
      <c r="AE41">
        <v>0</v>
      </c>
      <c r="AF41">
        <v>0</v>
      </c>
      <c r="AI41">
        <f t="shared" si="0"/>
        <v>1999</v>
      </c>
      <c r="AJ41" t="str">
        <f t="shared" si="1"/>
        <v>Interior TFLs</v>
      </c>
      <c r="AK41" t="str">
        <f t="shared" si="2"/>
        <v>InteriorTFLs</v>
      </c>
      <c r="AL41" t="str">
        <f t="shared" si="3"/>
        <v>Interior TFLs</v>
      </c>
      <c r="AO41" s="75">
        <v>40</v>
      </c>
      <c r="AP41" s="161" t="s">
        <v>279</v>
      </c>
      <c r="AQ41" s="161" t="s">
        <v>280</v>
      </c>
      <c r="AR41" s="161" t="s">
        <v>280</v>
      </c>
      <c r="AS41" s="8" t="s">
        <v>45</v>
      </c>
      <c r="AT41" s="8" t="s">
        <v>99</v>
      </c>
      <c r="AU41" s="104">
        <v>370075520</v>
      </c>
      <c r="AV41" s="104">
        <v>91970448</v>
      </c>
      <c r="AW41" s="123">
        <v>3</v>
      </c>
      <c r="AX41" s="162" t="s">
        <v>74</v>
      </c>
      <c r="AY41" s="126"/>
    </row>
    <row r="42" spans="1:51">
      <c r="A42">
        <v>0</v>
      </c>
      <c r="B42">
        <v>40</v>
      </c>
      <c r="C42">
        <v>0</v>
      </c>
      <c r="D42">
        <v>0</v>
      </c>
      <c r="G42">
        <v>0</v>
      </c>
      <c r="H42">
        <v>0</v>
      </c>
      <c r="K42">
        <v>0</v>
      </c>
      <c r="L42">
        <v>0</v>
      </c>
      <c r="O42">
        <v>0</v>
      </c>
      <c r="P42">
        <v>0</v>
      </c>
      <c r="S42">
        <v>0</v>
      </c>
      <c r="T42">
        <v>0</v>
      </c>
      <c r="W42">
        <v>0</v>
      </c>
      <c r="X42">
        <v>0</v>
      </c>
      <c r="AA42">
        <v>0</v>
      </c>
      <c r="AB42">
        <v>0</v>
      </c>
      <c r="AE42">
        <v>0</v>
      </c>
      <c r="AF42">
        <v>0</v>
      </c>
      <c r="AI42">
        <f t="shared" si="0"/>
        <v>1999</v>
      </c>
      <c r="AJ42" t="str">
        <f t="shared" si="1"/>
        <v>Interior TFLs</v>
      </c>
      <c r="AK42" t="str">
        <f t="shared" si="2"/>
        <v>InteriorTFLs</v>
      </c>
      <c r="AL42" t="str">
        <f t="shared" si="3"/>
        <v>Interior TFLs</v>
      </c>
      <c r="AO42" s="76">
        <v>41</v>
      </c>
      <c r="AP42" s="163" t="s">
        <v>281</v>
      </c>
      <c r="AQ42" s="163" t="s">
        <v>282</v>
      </c>
      <c r="AR42" s="163" t="s">
        <v>282</v>
      </c>
      <c r="AS42" s="9" t="s">
        <v>45</v>
      </c>
      <c r="AT42" s="9" t="s">
        <v>99</v>
      </c>
      <c r="AU42" s="109">
        <v>422006432</v>
      </c>
      <c r="AV42" s="109">
        <v>2638912</v>
      </c>
      <c r="AW42" s="125">
        <v>3</v>
      </c>
      <c r="AX42" s="164" t="s">
        <v>75</v>
      </c>
      <c r="AY42" s="126"/>
    </row>
    <row r="43" spans="1:51">
      <c r="A43">
        <v>0</v>
      </c>
      <c r="B43">
        <v>40</v>
      </c>
      <c r="C43">
        <v>0</v>
      </c>
      <c r="D43">
        <v>0</v>
      </c>
      <c r="G43">
        <v>0</v>
      </c>
      <c r="H43">
        <v>0</v>
      </c>
      <c r="K43">
        <v>0</v>
      </c>
      <c r="L43">
        <v>0</v>
      </c>
      <c r="O43">
        <v>0</v>
      </c>
      <c r="P43">
        <v>0</v>
      </c>
      <c r="S43">
        <v>0</v>
      </c>
      <c r="T43">
        <v>0</v>
      </c>
      <c r="W43">
        <v>0</v>
      </c>
      <c r="X43">
        <v>0</v>
      </c>
      <c r="AA43">
        <v>0</v>
      </c>
      <c r="AB43">
        <v>0</v>
      </c>
      <c r="AE43">
        <v>0</v>
      </c>
      <c r="AF43">
        <v>0</v>
      </c>
      <c r="AI43">
        <f t="shared" si="0"/>
        <v>1999</v>
      </c>
      <c r="AJ43" t="str">
        <f t="shared" si="1"/>
        <v>Interior TFLs</v>
      </c>
      <c r="AK43" t="str">
        <f t="shared" si="2"/>
        <v>InteriorTFLs</v>
      </c>
      <c r="AL43" t="str">
        <f t="shared" si="3"/>
        <v>Interior TFLs</v>
      </c>
      <c r="AX43" s="87"/>
      <c r="AY43" s="123"/>
    </row>
    <row r="44" spans="1:51">
      <c r="A44">
        <v>0</v>
      </c>
      <c r="B44">
        <v>40</v>
      </c>
      <c r="C44">
        <v>0</v>
      </c>
      <c r="D44">
        <v>0</v>
      </c>
      <c r="G44">
        <v>0</v>
      </c>
      <c r="H44">
        <v>0</v>
      </c>
      <c r="K44">
        <v>0</v>
      </c>
      <c r="L44">
        <v>0</v>
      </c>
      <c r="O44">
        <v>0</v>
      </c>
      <c r="P44">
        <v>0</v>
      </c>
      <c r="S44">
        <v>0</v>
      </c>
      <c r="T44">
        <v>0</v>
      </c>
      <c r="W44">
        <v>0</v>
      </c>
      <c r="X44">
        <v>0</v>
      </c>
      <c r="AA44">
        <v>0</v>
      </c>
      <c r="AB44">
        <v>0</v>
      </c>
      <c r="AE44">
        <v>0</v>
      </c>
      <c r="AF44">
        <v>0</v>
      </c>
      <c r="AI44">
        <f t="shared" si="0"/>
        <v>1999</v>
      </c>
      <c r="AJ44" t="str">
        <f t="shared" si="1"/>
        <v>Interior TFLs</v>
      </c>
      <c r="AK44" t="str">
        <f t="shared" si="2"/>
        <v>InteriorTFLs</v>
      </c>
      <c r="AL44" t="str">
        <f t="shared" si="3"/>
        <v>Interior TFLs</v>
      </c>
      <c r="AX44" s="87"/>
      <c r="AY44" s="123"/>
    </row>
    <row r="45" spans="1:51">
      <c r="A45">
        <v>0</v>
      </c>
      <c r="B45">
        <v>40</v>
      </c>
      <c r="C45">
        <v>0</v>
      </c>
      <c r="D45">
        <v>0</v>
      </c>
      <c r="G45">
        <v>0</v>
      </c>
      <c r="H45">
        <v>0</v>
      </c>
      <c r="K45">
        <v>0</v>
      </c>
      <c r="L45">
        <v>0</v>
      </c>
      <c r="O45">
        <v>0</v>
      </c>
      <c r="P45">
        <v>0</v>
      </c>
      <c r="S45">
        <v>0</v>
      </c>
      <c r="T45">
        <v>0</v>
      </c>
      <c r="W45">
        <v>0</v>
      </c>
      <c r="X45">
        <v>0</v>
      </c>
      <c r="AA45">
        <v>0</v>
      </c>
      <c r="AB45">
        <v>0</v>
      </c>
      <c r="AE45">
        <v>0</v>
      </c>
      <c r="AF45">
        <v>0</v>
      </c>
      <c r="AI45">
        <f t="shared" si="0"/>
        <v>1999</v>
      </c>
      <c r="AJ45" t="str">
        <f t="shared" si="1"/>
        <v>Interior TFLs</v>
      </c>
      <c r="AK45" t="str">
        <f t="shared" si="2"/>
        <v>InteriorTFLs</v>
      </c>
      <c r="AL45" t="str">
        <f t="shared" si="3"/>
        <v>Interior TFLs</v>
      </c>
      <c r="AX45" s="87"/>
      <c r="AY45" s="123"/>
    </row>
    <row r="46" spans="1:51">
      <c r="A46">
        <v>0</v>
      </c>
      <c r="B46">
        <v>40</v>
      </c>
      <c r="C46">
        <v>0</v>
      </c>
      <c r="D46">
        <v>0</v>
      </c>
      <c r="G46">
        <v>0</v>
      </c>
      <c r="H46">
        <v>0</v>
      </c>
      <c r="K46">
        <v>0</v>
      </c>
      <c r="L46">
        <v>0</v>
      </c>
      <c r="O46">
        <v>0</v>
      </c>
      <c r="P46">
        <v>0</v>
      </c>
      <c r="S46">
        <v>0</v>
      </c>
      <c r="T46">
        <v>0</v>
      </c>
      <c r="W46">
        <v>0</v>
      </c>
      <c r="X46">
        <v>0</v>
      </c>
      <c r="AA46">
        <v>0</v>
      </c>
      <c r="AB46">
        <v>0</v>
      </c>
      <c r="AE46">
        <v>0</v>
      </c>
      <c r="AF46">
        <v>0</v>
      </c>
      <c r="AI46">
        <f t="shared" si="0"/>
        <v>1999</v>
      </c>
      <c r="AJ46" t="str">
        <f t="shared" si="1"/>
        <v>Interior TFLs</v>
      </c>
      <c r="AK46" t="str">
        <f t="shared" si="2"/>
        <v>InteriorTFLs</v>
      </c>
      <c r="AL46" t="str">
        <f t="shared" si="3"/>
        <v>Interior TFLs</v>
      </c>
      <c r="AX46" s="87"/>
      <c r="AY46" s="123"/>
    </row>
    <row r="47" spans="1:51">
      <c r="A47">
        <v>0</v>
      </c>
      <c r="B47">
        <v>40</v>
      </c>
      <c r="C47">
        <v>0</v>
      </c>
      <c r="D47">
        <v>0</v>
      </c>
      <c r="G47">
        <v>0</v>
      </c>
      <c r="H47">
        <v>0</v>
      </c>
      <c r="K47">
        <v>0</v>
      </c>
      <c r="L47">
        <v>0</v>
      </c>
      <c r="O47">
        <v>0</v>
      </c>
      <c r="P47">
        <v>0</v>
      </c>
      <c r="S47">
        <v>0</v>
      </c>
      <c r="T47">
        <v>0</v>
      </c>
      <c r="W47">
        <v>0</v>
      </c>
      <c r="X47">
        <v>0</v>
      </c>
      <c r="AA47">
        <v>0</v>
      </c>
      <c r="AB47">
        <v>0</v>
      </c>
      <c r="AE47">
        <v>0</v>
      </c>
      <c r="AF47">
        <v>0</v>
      </c>
      <c r="AI47">
        <f t="shared" si="0"/>
        <v>1999</v>
      </c>
      <c r="AJ47" t="str">
        <f t="shared" si="1"/>
        <v>Interior TFLs</v>
      </c>
      <c r="AK47" t="str">
        <f t="shared" si="2"/>
        <v>InteriorTFLs</v>
      </c>
      <c r="AL47" t="str">
        <f t="shared" si="3"/>
        <v>Interior TFLs</v>
      </c>
      <c r="AX47" s="87"/>
      <c r="AY47" s="123"/>
    </row>
    <row r="48" spans="1:51">
      <c r="A48">
        <v>0</v>
      </c>
      <c r="B48">
        <v>40</v>
      </c>
      <c r="C48">
        <v>0</v>
      </c>
      <c r="D48">
        <v>0</v>
      </c>
      <c r="G48">
        <v>0</v>
      </c>
      <c r="H48">
        <v>0</v>
      </c>
      <c r="K48">
        <v>0</v>
      </c>
      <c r="L48">
        <v>0</v>
      </c>
      <c r="O48">
        <v>0</v>
      </c>
      <c r="P48">
        <v>0</v>
      </c>
      <c r="S48">
        <v>0</v>
      </c>
      <c r="T48">
        <v>0</v>
      </c>
      <c r="W48">
        <v>0</v>
      </c>
      <c r="X48">
        <v>0</v>
      </c>
      <c r="AA48">
        <v>0</v>
      </c>
      <c r="AB48">
        <v>0</v>
      </c>
      <c r="AE48">
        <v>0</v>
      </c>
      <c r="AF48">
        <v>0</v>
      </c>
      <c r="AI48">
        <f t="shared" si="0"/>
        <v>1999</v>
      </c>
      <c r="AJ48" t="str">
        <f t="shared" si="1"/>
        <v>Interior TFLs</v>
      </c>
      <c r="AK48" t="str">
        <f t="shared" si="2"/>
        <v>InteriorTFLs</v>
      </c>
      <c r="AL48" t="str">
        <f t="shared" si="3"/>
        <v>Interior TFLs</v>
      </c>
      <c r="AX48" s="87"/>
      <c r="AY48" s="123"/>
    </row>
    <row r="49" spans="1:51">
      <c r="A49">
        <v>0</v>
      </c>
      <c r="B49">
        <v>40</v>
      </c>
      <c r="C49">
        <v>576</v>
      </c>
      <c r="D49">
        <v>480</v>
      </c>
      <c r="G49">
        <v>1136</v>
      </c>
      <c r="H49">
        <v>1136</v>
      </c>
      <c r="K49">
        <v>1008</v>
      </c>
      <c r="L49">
        <v>1008</v>
      </c>
      <c r="O49">
        <v>1232</v>
      </c>
      <c r="P49">
        <v>1232</v>
      </c>
      <c r="S49">
        <v>1232</v>
      </c>
      <c r="T49">
        <v>1232</v>
      </c>
      <c r="W49">
        <v>1232</v>
      </c>
      <c r="X49">
        <v>1232</v>
      </c>
      <c r="AA49">
        <v>1232</v>
      </c>
      <c r="AB49">
        <v>1232</v>
      </c>
      <c r="AE49">
        <v>1232</v>
      </c>
      <c r="AF49">
        <v>1232</v>
      </c>
      <c r="AI49">
        <f t="shared" si="0"/>
        <v>1999</v>
      </c>
      <c r="AJ49" t="str">
        <f t="shared" si="1"/>
        <v>Interior TFLs</v>
      </c>
      <c r="AK49" t="str">
        <f t="shared" si="2"/>
        <v>InteriorTFLs</v>
      </c>
      <c r="AL49" t="str">
        <f t="shared" si="3"/>
        <v>Interior TFLs</v>
      </c>
      <c r="AX49" s="87"/>
      <c r="AY49" s="123"/>
    </row>
    <row r="50" spans="1:51">
      <c r="A50">
        <v>0</v>
      </c>
      <c r="B50">
        <v>40</v>
      </c>
      <c r="C50">
        <v>1600</v>
      </c>
      <c r="D50">
        <v>1456</v>
      </c>
      <c r="G50">
        <v>3440</v>
      </c>
      <c r="H50">
        <v>3440</v>
      </c>
      <c r="K50">
        <v>3440</v>
      </c>
      <c r="L50">
        <v>3440</v>
      </c>
      <c r="O50">
        <v>3440</v>
      </c>
      <c r="P50">
        <v>3440</v>
      </c>
      <c r="S50">
        <v>3440</v>
      </c>
      <c r="T50">
        <v>3440</v>
      </c>
      <c r="W50">
        <v>3440</v>
      </c>
      <c r="X50">
        <v>3440</v>
      </c>
      <c r="AA50">
        <v>3440</v>
      </c>
      <c r="AB50">
        <v>3440</v>
      </c>
      <c r="AE50">
        <v>3440</v>
      </c>
      <c r="AF50">
        <v>3440</v>
      </c>
      <c r="AI50">
        <f t="shared" si="0"/>
        <v>1999</v>
      </c>
      <c r="AJ50" t="str">
        <f t="shared" si="1"/>
        <v>Interior TFLs</v>
      </c>
      <c r="AK50" t="str">
        <f t="shared" si="2"/>
        <v>InteriorTFLs</v>
      </c>
      <c r="AL50" t="str">
        <f t="shared" si="3"/>
        <v>Interior TFLs</v>
      </c>
      <c r="AX50" s="87"/>
      <c r="AY50" s="123"/>
    </row>
    <row r="51" spans="1:51">
      <c r="A51">
        <v>0</v>
      </c>
      <c r="B51">
        <v>40</v>
      </c>
      <c r="C51">
        <v>6448</v>
      </c>
      <c r="D51">
        <v>5872</v>
      </c>
      <c r="G51">
        <v>11088</v>
      </c>
      <c r="H51">
        <v>11088</v>
      </c>
      <c r="K51">
        <v>11776</v>
      </c>
      <c r="L51">
        <v>11776</v>
      </c>
      <c r="O51">
        <v>12400</v>
      </c>
      <c r="P51">
        <v>12400</v>
      </c>
      <c r="S51">
        <v>10000</v>
      </c>
      <c r="T51">
        <v>10000</v>
      </c>
      <c r="W51">
        <v>8128</v>
      </c>
      <c r="X51">
        <v>8128</v>
      </c>
      <c r="AA51">
        <v>13872</v>
      </c>
      <c r="AB51">
        <v>13872</v>
      </c>
      <c r="AE51">
        <v>6368</v>
      </c>
      <c r="AF51">
        <v>6368</v>
      </c>
      <c r="AI51">
        <f t="shared" si="0"/>
        <v>1999</v>
      </c>
      <c r="AJ51" t="str">
        <f t="shared" si="1"/>
        <v>Interior TFLs</v>
      </c>
      <c r="AK51" t="str">
        <f t="shared" si="2"/>
        <v>InteriorTFLs</v>
      </c>
      <c r="AL51" t="str">
        <f t="shared" si="3"/>
        <v>Interior TFLs</v>
      </c>
      <c r="AX51" s="87"/>
      <c r="AY51" s="123"/>
    </row>
    <row r="52" spans="1:51">
      <c r="A52">
        <v>0</v>
      </c>
      <c r="B52">
        <v>40</v>
      </c>
      <c r="C52">
        <v>30128</v>
      </c>
      <c r="D52">
        <v>25824</v>
      </c>
      <c r="G52">
        <v>26576</v>
      </c>
      <c r="H52">
        <v>26576</v>
      </c>
      <c r="K52">
        <v>25920</v>
      </c>
      <c r="L52">
        <v>25920</v>
      </c>
      <c r="O52">
        <v>26896</v>
      </c>
      <c r="P52">
        <v>26896</v>
      </c>
      <c r="S52">
        <v>25568</v>
      </c>
      <c r="T52">
        <v>25568</v>
      </c>
      <c r="W52">
        <v>25776</v>
      </c>
      <c r="X52">
        <v>25776</v>
      </c>
      <c r="AA52">
        <v>26784</v>
      </c>
      <c r="AB52">
        <v>26784</v>
      </c>
      <c r="AE52">
        <v>25616</v>
      </c>
      <c r="AF52">
        <v>25616</v>
      </c>
      <c r="AI52">
        <f t="shared" si="0"/>
        <v>1999</v>
      </c>
      <c r="AJ52" t="str">
        <f t="shared" si="1"/>
        <v>Interior TFLs</v>
      </c>
      <c r="AK52" t="str">
        <f t="shared" si="2"/>
        <v>InteriorTFLs</v>
      </c>
      <c r="AL52" t="str">
        <f t="shared" si="3"/>
        <v>Interior TFLs</v>
      </c>
      <c r="AX52" s="87"/>
      <c r="AY52" s="123"/>
    </row>
    <row r="53" spans="1:51">
      <c r="A53">
        <v>0</v>
      </c>
      <c r="B53">
        <v>40</v>
      </c>
      <c r="C53">
        <v>39072</v>
      </c>
      <c r="D53">
        <v>34608</v>
      </c>
      <c r="G53">
        <v>25248</v>
      </c>
      <c r="H53">
        <v>25248</v>
      </c>
      <c r="K53">
        <v>26800</v>
      </c>
      <c r="L53">
        <v>26800</v>
      </c>
      <c r="O53">
        <v>26880</v>
      </c>
      <c r="P53">
        <v>26880</v>
      </c>
      <c r="S53">
        <v>26912</v>
      </c>
      <c r="T53">
        <v>26912</v>
      </c>
      <c r="W53">
        <v>26912</v>
      </c>
      <c r="X53">
        <v>26912</v>
      </c>
      <c r="AA53">
        <v>26912</v>
      </c>
      <c r="AB53">
        <v>26912</v>
      </c>
      <c r="AE53">
        <v>26784</v>
      </c>
      <c r="AF53">
        <v>26784</v>
      </c>
      <c r="AI53">
        <f t="shared" si="0"/>
        <v>1999</v>
      </c>
      <c r="AJ53" t="str">
        <f t="shared" si="1"/>
        <v>Interior TFLs</v>
      </c>
      <c r="AK53" t="str">
        <f t="shared" si="2"/>
        <v>InteriorTFLs</v>
      </c>
      <c r="AL53" t="str">
        <f t="shared" si="3"/>
        <v>Interior TFLs</v>
      </c>
      <c r="AX53" s="87"/>
      <c r="AY53" s="123"/>
    </row>
    <row r="54" spans="1:51">
      <c r="A54">
        <v>0</v>
      </c>
      <c r="B54">
        <v>40</v>
      </c>
      <c r="C54">
        <v>21760</v>
      </c>
      <c r="D54">
        <v>20752</v>
      </c>
      <c r="G54">
        <v>32496</v>
      </c>
      <c r="H54">
        <v>32496</v>
      </c>
      <c r="K54">
        <v>33328</v>
      </c>
      <c r="L54">
        <v>33328</v>
      </c>
      <c r="O54">
        <v>34384</v>
      </c>
      <c r="P54">
        <v>34384</v>
      </c>
      <c r="S54">
        <v>32736</v>
      </c>
      <c r="T54">
        <v>32736</v>
      </c>
      <c r="W54">
        <v>37488</v>
      </c>
      <c r="X54">
        <v>37488</v>
      </c>
      <c r="AA54">
        <v>34624</v>
      </c>
      <c r="AB54">
        <v>34624</v>
      </c>
      <c r="AE54">
        <v>35552</v>
      </c>
      <c r="AF54">
        <v>35552</v>
      </c>
      <c r="AI54">
        <f t="shared" si="0"/>
        <v>1999</v>
      </c>
      <c r="AJ54" t="str">
        <f t="shared" si="1"/>
        <v>Interior TFLs</v>
      </c>
      <c r="AK54" t="str">
        <f t="shared" si="2"/>
        <v>InteriorTFLs</v>
      </c>
      <c r="AL54" t="str">
        <f t="shared" si="3"/>
        <v>Interior TFLs</v>
      </c>
      <c r="AX54" s="87"/>
      <c r="AY54" s="123"/>
    </row>
    <row r="55" spans="1:51">
      <c r="A55">
        <v>0</v>
      </c>
      <c r="B55">
        <v>40</v>
      </c>
      <c r="C55">
        <v>48256</v>
      </c>
      <c r="D55">
        <v>43872</v>
      </c>
      <c r="G55">
        <v>53184</v>
      </c>
      <c r="H55">
        <v>53184</v>
      </c>
      <c r="K55">
        <v>55920</v>
      </c>
      <c r="L55">
        <v>55920</v>
      </c>
      <c r="O55">
        <v>55216</v>
      </c>
      <c r="P55">
        <v>55216</v>
      </c>
      <c r="S55">
        <v>55824</v>
      </c>
      <c r="T55">
        <v>55824</v>
      </c>
      <c r="W55">
        <v>57136</v>
      </c>
      <c r="X55">
        <v>57136</v>
      </c>
      <c r="AA55">
        <v>57216</v>
      </c>
      <c r="AB55">
        <v>57216</v>
      </c>
      <c r="AE55">
        <v>57248</v>
      </c>
      <c r="AF55">
        <v>57248</v>
      </c>
      <c r="AI55">
        <f t="shared" si="0"/>
        <v>1999</v>
      </c>
      <c r="AJ55" t="str">
        <f t="shared" si="1"/>
        <v>Interior TFLs</v>
      </c>
      <c r="AK55" t="str">
        <f t="shared" si="2"/>
        <v>InteriorTFLs</v>
      </c>
      <c r="AL55" t="str">
        <f t="shared" si="3"/>
        <v>Interior TFLs</v>
      </c>
      <c r="AX55" s="87"/>
      <c r="AY55" s="123"/>
    </row>
    <row r="56" spans="1:51">
      <c r="A56">
        <v>0</v>
      </c>
      <c r="B56">
        <v>40</v>
      </c>
      <c r="C56">
        <v>40496</v>
      </c>
      <c r="D56">
        <v>35056</v>
      </c>
      <c r="G56">
        <v>56272</v>
      </c>
      <c r="H56">
        <v>56272</v>
      </c>
      <c r="K56">
        <v>56192</v>
      </c>
      <c r="L56">
        <v>56192</v>
      </c>
      <c r="O56">
        <v>55088</v>
      </c>
      <c r="P56">
        <v>55088</v>
      </c>
      <c r="S56">
        <v>53856</v>
      </c>
      <c r="T56">
        <v>53856</v>
      </c>
      <c r="W56">
        <v>56960</v>
      </c>
      <c r="X56">
        <v>56960</v>
      </c>
      <c r="AA56">
        <v>54608</v>
      </c>
      <c r="AB56">
        <v>54608</v>
      </c>
      <c r="AE56">
        <v>59440</v>
      </c>
      <c r="AF56">
        <v>59440</v>
      </c>
      <c r="AI56">
        <f t="shared" si="0"/>
        <v>1999</v>
      </c>
      <c r="AJ56" t="str">
        <f t="shared" si="1"/>
        <v>Interior TFLs</v>
      </c>
      <c r="AK56" t="str">
        <f t="shared" si="2"/>
        <v>InteriorTFLs</v>
      </c>
      <c r="AL56" t="str">
        <f t="shared" si="3"/>
        <v>Interior TFLs</v>
      </c>
      <c r="AX56" s="87"/>
      <c r="AY56" s="123"/>
    </row>
    <row r="57" spans="1:51">
      <c r="A57">
        <v>0</v>
      </c>
      <c r="B57">
        <v>40</v>
      </c>
      <c r="C57">
        <v>52592</v>
      </c>
      <c r="D57">
        <v>48912</v>
      </c>
      <c r="G57">
        <v>76336</v>
      </c>
      <c r="H57">
        <v>76336</v>
      </c>
      <c r="K57">
        <v>74672</v>
      </c>
      <c r="L57">
        <v>74672</v>
      </c>
      <c r="O57">
        <v>80288</v>
      </c>
      <c r="P57">
        <v>80288</v>
      </c>
      <c r="S57">
        <v>75056</v>
      </c>
      <c r="T57">
        <v>75056</v>
      </c>
      <c r="W57">
        <v>79344</v>
      </c>
      <c r="X57">
        <v>79344</v>
      </c>
      <c r="AA57">
        <v>72432</v>
      </c>
      <c r="AB57">
        <v>72432</v>
      </c>
      <c r="AE57">
        <v>75616</v>
      </c>
      <c r="AF57">
        <v>75616</v>
      </c>
      <c r="AI57">
        <f t="shared" si="0"/>
        <v>1999</v>
      </c>
      <c r="AJ57" t="str">
        <f t="shared" si="1"/>
        <v>Interior TFLs</v>
      </c>
      <c r="AK57" t="str">
        <f t="shared" si="2"/>
        <v>InteriorTFLs</v>
      </c>
      <c r="AL57" t="str">
        <f t="shared" si="3"/>
        <v>Interior TFLs</v>
      </c>
      <c r="AX57" s="87"/>
      <c r="AY57" s="123"/>
    </row>
    <row r="58" spans="1:51">
      <c r="A58">
        <v>0</v>
      </c>
      <c r="B58">
        <v>40</v>
      </c>
      <c r="C58">
        <v>102496</v>
      </c>
      <c r="D58">
        <v>99344</v>
      </c>
      <c r="G58">
        <v>101728</v>
      </c>
      <c r="H58">
        <v>101728</v>
      </c>
      <c r="K58">
        <v>94656</v>
      </c>
      <c r="L58">
        <v>94656</v>
      </c>
      <c r="O58">
        <v>110336</v>
      </c>
      <c r="P58">
        <v>110336</v>
      </c>
      <c r="S58">
        <v>107216</v>
      </c>
      <c r="T58">
        <v>107216</v>
      </c>
      <c r="W58">
        <v>86704</v>
      </c>
      <c r="X58">
        <v>86704</v>
      </c>
      <c r="AA58">
        <v>104080</v>
      </c>
      <c r="AB58">
        <v>104080</v>
      </c>
      <c r="AE58">
        <v>102800</v>
      </c>
      <c r="AF58">
        <v>102800</v>
      </c>
      <c r="AI58">
        <f t="shared" si="0"/>
        <v>1999</v>
      </c>
      <c r="AJ58" t="str">
        <f t="shared" si="1"/>
        <v>Interior TFLs</v>
      </c>
      <c r="AK58" t="str">
        <f t="shared" si="2"/>
        <v>InteriorTFLs</v>
      </c>
      <c r="AL58" t="str">
        <f t="shared" si="3"/>
        <v>Interior TFLs</v>
      </c>
      <c r="AX58" s="87"/>
      <c r="AY58" s="123"/>
    </row>
    <row r="59" spans="1:51">
      <c r="A59">
        <v>0</v>
      </c>
      <c r="B59">
        <v>40</v>
      </c>
      <c r="C59">
        <v>108096</v>
      </c>
      <c r="D59">
        <v>101536</v>
      </c>
      <c r="G59">
        <v>122432</v>
      </c>
      <c r="H59">
        <v>122432</v>
      </c>
      <c r="K59">
        <v>129760</v>
      </c>
      <c r="L59">
        <v>129760</v>
      </c>
      <c r="O59">
        <v>136624</v>
      </c>
      <c r="P59">
        <v>136624</v>
      </c>
      <c r="S59">
        <v>132304</v>
      </c>
      <c r="T59">
        <v>132304</v>
      </c>
      <c r="W59">
        <v>124032</v>
      </c>
      <c r="X59">
        <v>124032</v>
      </c>
      <c r="AA59">
        <v>125536</v>
      </c>
      <c r="AB59">
        <v>125536</v>
      </c>
      <c r="AE59">
        <v>126048</v>
      </c>
      <c r="AF59">
        <v>126048</v>
      </c>
      <c r="AI59">
        <f t="shared" si="0"/>
        <v>1999</v>
      </c>
      <c r="AJ59" t="str">
        <f t="shared" si="1"/>
        <v>Interior TFLs</v>
      </c>
      <c r="AK59" t="str">
        <f t="shared" si="2"/>
        <v>InteriorTFLs</v>
      </c>
      <c r="AL59" t="str">
        <f t="shared" si="3"/>
        <v>Interior TFLs</v>
      </c>
      <c r="AX59" s="87"/>
      <c r="AY59" s="123"/>
    </row>
    <row r="60" spans="1:51">
      <c r="A60">
        <v>0</v>
      </c>
      <c r="B60">
        <v>41</v>
      </c>
      <c r="C60">
        <v>0</v>
      </c>
      <c r="D60">
        <v>0</v>
      </c>
      <c r="G60">
        <v>0</v>
      </c>
      <c r="H60">
        <v>0</v>
      </c>
      <c r="K60">
        <v>0</v>
      </c>
      <c r="L60">
        <v>0</v>
      </c>
      <c r="O60">
        <v>0</v>
      </c>
      <c r="P60">
        <v>0</v>
      </c>
      <c r="S60">
        <v>0</v>
      </c>
      <c r="T60">
        <v>0</v>
      </c>
      <c r="W60">
        <v>0</v>
      </c>
      <c r="X60">
        <v>0</v>
      </c>
      <c r="AA60">
        <v>0</v>
      </c>
      <c r="AB60">
        <v>0</v>
      </c>
      <c r="AE60">
        <v>0</v>
      </c>
      <c r="AF60">
        <v>0</v>
      </c>
      <c r="AI60">
        <f t="shared" si="0"/>
        <v>1999</v>
      </c>
      <c r="AJ60" t="str">
        <f t="shared" si="1"/>
        <v>Coast TFLs</v>
      </c>
      <c r="AK60" t="str">
        <f t="shared" si="2"/>
        <v>CoastTFLs</v>
      </c>
      <c r="AL60" t="str">
        <f t="shared" si="3"/>
        <v>Coast TFLs</v>
      </c>
      <c r="AX60" s="87"/>
      <c r="AY60" s="123"/>
    </row>
    <row r="61" spans="1:51">
      <c r="A61">
        <v>0</v>
      </c>
      <c r="B61">
        <v>41</v>
      </c>
      <c r="C61">
        <v>0</v>
      </c>
      <c r="D61">
        <v>0</v>
      </c>
      <c r="G61">
        <v>0</v>
      </c>
      <c r="H61">
        <v>0</v>
      </c>
      <c r="K61">
        <v>0</v>
      </c>
      <c r="L61">
        <v>0</v>
      </c>
      <c r="O61">
        <v>0</v>
      </c>
      <c r="P61">
        <v>0</v>
      </c>
      <c r="S61">
        <v>0</v>
      </c>
      <c r="T61">
        <v>0</v>
      </c>
      <c r="W61">
        <v>0</v>
      </c>
      <c r="X61">
        <v>0</v>
      </c>
      <c r="AA61">
        <v>0</v>
      </c>
      <c r="AB61">
        <v>0</v>
      </c>
      <c r="AE61">
        <v>0</v>
      </c>
      <c r="AF61">
        <v>0</v>
      </c>
      <c r="AI61">
        <f t="shared" si="0"/>
        <v>1999</v>
      </c>
      <c r="AJ61" t="str">
        <f t="shared" si="1"/>
        <v>Coast TFLs</v>
      </c>
      <c r="AK61" t="str">
        <f t="shared" si="2"/>
        <v>CoastTFLs</v>
      </c>
      <c r="AL61" t="str">
        <f t="shared" si="3"/>
        <v>Coast TFLs</v>
      </c>
      <c r="AX61" s="87"/>
      <c r="AY61" s="123"/>
    </row>
    <row r="62" spans="1:51">
      <c r="A62">
        <v>0</v>
      </c>
      <c r="B62">
        <v>41</v>
      </c>
      <c r="C62">
        <v>0</v>
      </c>
      <c r="D62">
        <v>0</v>
      </c>
      <c r="G62">
        <v>0</v>
      </c>
      <c r="H62">
        <v>0</v>
      </c>
      <c r="K62">
        <v>0</v>
      </c>
      <c r="L62">
        <v>0</v>
      </c>
      <c r="O62">
        <v>0</v>
      </c>
      <c r="P62">
        <v>0</v>
      </c>
      <c r="S62">
        <v>0</v>
      </c>
      <c r="T62">
        <v>0</v>
      </c>
      <c r="W62">
        <v>0</v>
      </c>
      <c r="X62">
        <v>0</v>
      </c>
      <c r="AA62">
        <v>0</v>
      </c>
      <c r="AB62">
        <v>0</v>
      </c>
      <c r="AE62">
        <v>0</v>
      </c>
      <c r="AF62">
        <v>0</v>
      </c>
      <c r="AI62">
        <f t="shared" si="0"/>
        <v>1999</v>
      </c>
      <c r="AJ62" t="str">
        <f t="shared" si="1"/>
        <v>Coast TFLs</v>
      </c>
      <c r="AK62" t="str">
        <f t="shared" si="2"/>
        <v>CoastTFLs</v>
      </c>
      <c r="AL62" t="str">
        <f t="shared" si="3"/>
        <v>Coast TFLs</v>
      </c>
      <c r="AX62" s="87"/>
      <c r="AY62" s="123"/>
    </row>
    <row r="63" spans="1:51">
      <c r="A63">
        <v>0</v>
      </c>
      <c r="B63">
        <v>41</v>
      </c>
      <c r="C63">
        <v>0</v>
      </c>
      <c r="D63">
        <v>0</v>
      </c>
      <c r="G63">
        <v>0</v>
      </c>
      <c r="H63">
        <v>0</v>
      </c>
      <c r="K63">
        <v>0</v>
      </c>
      <c r="L63">
        <v>0</v>
      </c>
      <c r="O63">
        <v>0</v>
      </c>
      <c r="P63">
        <v>0</v>
      </c>
      <c r="S63">
        <v>0</v>
      </c>
      <c r="T63">
        <v>0</v>
      </c>
      <c r="W63">
        <v>0</v>
      </c>
      <c r="X63">
        <v>0</v>
      </c>
      <c r="AA63">
        <v>0</v>
      </c>
      <c r="AB63">
        <v>0</v>
      </c>
      <c r="AE63">
        <v>0</v>
      </c>
      <c r="AF63">
        <v>0</v>
      </c>
      <c r="AI63">
        <f t="shared" si="0"/>
        <v>1999</v>
      </c>
      <c r="AJ63" t="str">
        <f t="shared" si="1"/>
        <v>Coast TFLs</v>
      </c>
      <c r="AK63" t="str">
        <f t="shared" si="2"/>
        <v>CoastTFLs</v>
      </c>
      <c r="AL63" t="str">
        <f t="shared" si="3"/>
        <v>Coast TFLs</v>
      </c>
      <c r="AX63" s="87"/>
      <c r="AY63" s="123"/>
    </row>
    <row r="64" spans="1:51">
      <c r="A64">
        <v>0</v>
      </c>
      <c r="B64">
        <v>41</v>
      </c>
      <c r="C64">
        <v>0</v>
      </c>
      <c r="D64">
        <v>0</v>
      </c>
      <c r="G64">
        <v>0</v>
      </c>
      <c r="H64">
        <v>0</v>
      </c>
      <c r="K64">
        <v>0</v>
      </c>
      <c r="L64">
        <v>0</v>
      </c>
      <c r="O64">
        <v>0</v>
      </c>
      <c r="P64">
        <v>0</v>
      </c>
      <c r="S64">
        <v>0</v>
      </c>
      <c r="T64">
        <v>0</v>
      </c>
      <c r="W64">
        <v>0</v>
      </c>
      <c r="X64">
        <v>0</v>
      </c>
      <c r="AA64">
        <v>0</v>
      </c>
      <c r="AB64">
        <v>0</v>
      </c>
      <c r="AE64">
        <v>0</v>
      </c>
      <c r="AF64">
        <v>0</v>
      </c>
      <c r="AI64">
        <f t="shared" si="0"/>
        <v>1999</v>
      </c>
      <c r="AJ64" t="str">
        <f t="shared" si="1"/>
        <v>Coast TFLs</v>
      </c>
      <c r="AK64" t="str">
        <f t="shared" si="2"/>
        <v>CoastTFLs</v>
      </c>
      <c r="AL64" t="str">
        <f t="shared" si="3"/>
        <v>Coast TFLs</v>
      </c>
      <c r="AX64" s="87"/>
      <c r="AY64" s="123"/>
    </row>
    <row r="65" spans="1:51">
      <c r="A65">
        <v>0</v>
      </c>
      <c r="B65">
        <v>41</v>
      </c>
      <c r="C65">
        <v>0</v>
      </c>
      <c r="D65">
        <v>0</v>
      </c>
      <c r="G65">
        <v>0</v>
      </c>
      <c r="H65">
        <v>0</v>
      </c>
      <c r="K65">
        <v>0</v>
      </c>
      <c r="L65">
        <v>0</v>
      </c>
      <c r="O65">
        <v>0</v>
      </c>
      <c r="P65">
        <v>0</v>
      </c>
      <c r="S65">
        <v>0</v>
      </c>
      <c r="T65">
        <v>0</v>
      </c>
      <c r="W65">
        <v>0</v>
      </c>
      <c r="X65">
        <v>0</v>
      </c>
      <c r="AA65">
        <v>0</v>
      </c>
      <c r="AB65">
        <v>0</v>
      </c>
      <c r="AE65">
        <v>0</v>
      </c>
      <c r="AF65">
        <v>0</v>
      </c>
      <c r="AI65">
        <f t="shared" si="0"/>
        <v>1999</v>
      </c>
      <c r="AJ65" t="str">
        <f t="shared" si="1"/>
        <v>Coast TFLs</v>
      </c>
      <c r="AK65" t="str">
        <f t="shared" si="2"/>
        <v>CoastTFLs</v>
      </c>
      <c r="AL65" t="str">
        <f t="shared" si="3"/>
        <v>Coast TFLs</v>
      </c>
      <c r="AX65" s="87"/>
      <c r="AY65" s="123"/>
    </row>
    <row r="66" spans="1:51">
      <c r="A66">
        <v>0</v>
      </c>
      <c r="B66">
        <v>41</v>
      </c>
      <c r="C66">
        <v>0</v>
      </c>
      <c r="D66">
        <v>0</v>
      </c>
      <c r="G66">
        <v>0</v>
      </c>
      <c r="H66">
        <v>0</v>
      </c>
      <c r="K66">
        <v>0</v>
      </c>
      <c r="L66">
        <v>0</v>
      </c>
      <c r="O66">
        <v>0</v>
      </c>
      <c r="P66">
        <v>0</v>
      </c>
      <c r="S66">
        <v>0</v>
      </c>
      <c r="T66">
        <v>0</v>
      </c>
      <c r="W66">
        <v>0</v>
      </c>
      <c r="X66">
        <v>0</v>
      </c>
      <c r="AA66">
        <v>0</v>
      </c>
      <c r="AB66">
        <v>0</v>
      </c>
      <c r="AE66">
        <v>0</v>
      </c>
      <c r="AF66">
        <v>0</v>
      </c>
      <c r="AI66">
        <f t="shared" ref="AI66:AI129" si="4">A66+1999</f>
        <v>1999</v>
      </c>
      <c r="AJ66" t="str">
        <f t="shared" ref="AJ66:AJ129" si="5">VLOOKUP(B66,$AO$2:$AS$42,4)</f>
        <v>Coast TFLs</v>
      </c>
      <c r="AK66" t="str">
        <f t="shared" ref="AK66:AK129" si="6">VLOOKUP(B66,$AO$2:$AT$42,2)</f>
        <v>CoastTFLs</v>
      </c>
      <c r="AL66" t="str">
        <f t="shared" ref="AL66:AL129" si="7">VLOOKUP(B66,$AO$2:$AT$42,3)</f>
        <v>Coast TFLs</v>
      </c>
      <c r="AX66" s="87"/>
      <c r="AY66" s="123"/>
    </row>
    <row r="67" spans="1:51">
      <c r="A67">
        <v>0</v>
      </c>
      <c r="B67">
        <v>41</v>
      </c>
      <c r="C67">
        <v>0</v>
      </c>
      <c r="D67">
        <v>0</v>
      </c>
      <c r="G67">
        <v>0</v>
      </c>
      <c r="H67">
        <v>0</v>
      </c>
      <c r="K67">
        <v>0</v>
      </c>
      <c r="L67">
        <v>0</v>
      </c>
      <c r="O67">
        <v>0</v>
      </c>
      <c r="P67">
        <v>0</v>
      </c>
      <c r="S67">
        <v>0</v>
      </c>
      <c r="T67">
        <v>0</v>
      </c>
      <c r="W67">
        <v>0</v>
      </c>
      <c r="X67">
        <v>0</v>
      </c>
      <c r="AA67">
        <v>0</v>
      </c>
      <c r="AB67">
        <v>0</v>
      </c>
      <c r="AE67">
        <v>0</v>
      </c>
      <c r="AF67">
        <v>0</v>
      </c>
      <c r="AI67">
        <f t="shared" si="4"/>
        <v>1999</v>
      </c>
      <c r="AJ67" t="str">
        <f t="shared" si="5"/>
        <v>Coast TFLs</v>
      </c>
      <c r="AK67" t="str">
        <f t="shared" si="6"/>
        <v>CoastTFLs</v>
      </c>
      <c r="AL67" t="str">
        <f t="shared" si="7"/>
        <v>Coast TFLs</v>
      </c>
      <c r="AX67" s="87"/>
      <c r="AY67" s="123"/>
    </row>
    <row r="68" spans="1:51">
      <c r="A68">
        <v>0</v>
      </c>
      <c r="B68">
        <v>41</v>
      </c>
      <c r="C68">
        <v>0</v>
      </c>
      <c r="D68">
        <v>0</v>
      </c>
      <c r="G68">
        <v>0</v>
      </c>
      <c r="H68">
        <v>0</v>
      </c>
      <c r="K68">
        <v>0</v>
      </c>
      <c r="L68">
        <v>0</v>
      </c>
      <c r="O68">
        <v>0</v>
      </c>
      <c r="P68">
        <v>0</v>
      </c>
      <c r="S68">
        <v>0</v>
      </c>
      <c r="T68">
        <v>0</v>
      </c>
      <c r="W68">
        <v>0</v>
      </c>
      <c r="X68">
        <v>0</v>
      </c>
      <c r="AA68">
        <v>0</v>
      </c>
      <c r="AB68">
        <v>0</v>
      </c>
      <c r="AE68">
        <v>0</v>
      </c>
      <c r="AF68">
        <v>0</v>
      </c>
      <c r="AI68">
        <f t="shared" si="4"/>
        <v>1999</v>
      </c>
      <c r="AJ68" t="str">
        <f t="shared" si="5"/>
        <v>Coast TFLs</v>
      </c>
      <c r="AK68" t="str">
        <f t="shared" si="6"/>
        <v>CoastTFLs</v>
      </c>
      <c r="AL68" t="str">
        <f t="shared" si="7"/>
        <v>Coast TFLs</v>
      </c>
      <c r="AX68" s="87"/>
      <c r="AY68" s="123"/>
    </row>
    <row r="69" spans="1:51">
      <c r="A69">
        <v>0</v>
      </c>
      <c r="B69">
        <v>41</v>
      </c>
      <c r="C69">
        <v>0</v>
      </c>
      <c r="D69">
        <v>0</v>
      </c>
      <c r="G69">
        <v>0</v>
      </c>
      <c r="H69">
        <v>0</v>
      </c>
      <c r="K69">
        <v>0</v>
      </c>
      <c r="L69">
        <v>0</v>
      </c>
      <c r="O69">
        <v>0</v>
      </c>
      <c r="P69">
        <v>0</v>
      </c>
      <c r="S69">
        <v>0</v>
      </c>
      <c r="T69">
        <v>0</v>
      </c>
      <c r="W69">
        <v>0</v>
      </c>
      <c r="X69">
        <v>0</v>
      </c>
      <c r="AA69">
        <v>0</v>
      </c>
      <c r="AB69">
        <v>0</v>
      </c>
      <c r="AE69">
        <v>0</v>
      </c>
      <c r="AF69">
        <v>0</v>
      </c>
      <c r="AI69">
        <f t="shared" si="4"/>
        <v>1999</v>
      </c>
      <c r="AJ69" t="str">
        <f t="shared" si="5"/>
        <v>Coast TFLs</v>
      </c>
      <c r="AK69" t="str">
        <f t="shared" si="6"/>
        <v>CoastTFLs</v>
      </c>
      <c r="AL69" t="str">
        <f t="shared" si="7"/>
        <v>Coast TFLs</v>
      </c>
      <c r="AX69" s="87"/>
      <c r="AY69" s="123"/>
    </row>
    <row r="70" spans="1:51">
      <c r="A70">
        <v>0</v>
      </c>
      <c r="B70">
        <v>41</v>
      </c>
      <c r="C70">
        <v>0</v>
      </c>
      <c r="D70">
        <v>0</v>
      </c>
      <c r="G70">
        <v>0</v>
      </c>
      <c r="H70">
        <v>0</v>
      </c>
      <c r="K70">
        <v>0</v>
      </c>
      <c r="L70">
        <v>0</v>
      </c>
      <c r="O70">
        <v>0</v>
      </c>
      <c r="P70">
        <v>0</v>
      </c>
      <c r="S70">
        <v>0</v>
      </c>
      <c r="T70">
        <v>0</v>
      </c>
      <c r="W70">
        <v>0</v>
      </c>
      <c r="X70">
        <v>0</v>
      </c>
      <c r="AA70">
        <v>0</v>
      </c>
      <c r="AB70">
        <v>0</v>
      </c>
      <c r="AE70">
        <v>0</v>
      </c>
      <c r="AF70">
        <v>0</v>
      </c>
      <c r="AI70">
        <f t="shared" si="4"/>
        <v>1999</v>
      </c>
      <c r="AJ70" t="str">
        <f t="shared" si="5"/>
        <v>Coast TFLs</v>
      </c>
      <c r="AK70" t="str">
        <f t="shared" si="6"/>
        <v>CoastTFLs</v>
      </c>
      <c r="AL70" t="str">
        <f t="shared" si="7"/>
        <v>Coast TFLs</v>
      </c>
      <c r="AX70" s="87"/>
      <c r="AY70" s="123"/>
    </row>
    <row r="71" spans="1:51">
      <c r="A71">
        <v>0</v>
      </c>
      <c r="B71">
        <v>41</v>
      </c>
      <c r="C71">
        <v>0</v>
      </c>
      <c r="D71">
        <v>0</v>
      </c>
      <c r="G71">
        <v>0</v>
      </c>
      <c r="H71">
        <v>0</v>
      </c>
      <c r="K71">
        <v>0</v>
      </c>
      <c r="L71">
        <v>0</v>
      </c>
      <c r="O71">
        <v>0</v>
      </c>
      <c r="P71">
        <v>0</v>
      </c>
      <c r="S71">
        <v>0</v>
      </c>
      <c r="T71">
        <v>0</v>
      </c>
      <c r="W71">
        <v>0</v>
      </c>
      <c r="X71">
        <v>0</v>
      </c>
      <c r="AA71">
        <v>0</v>
      </c>
      <c r="AB71">
        <v>0</v>
      </c>
      <c r="AE71">
        <v>0</v>
      </c>
      <c r="AF71">
        <v>0</v>
      </c>
      <c r="AI71">
        <f t="shared" si="4"/>
        <v>1999</v>
      </c>
      <c r="AJ71" t="str">
        <f t="shared" si="5"/>
        <v>Coast TFLs</v>
      </c>
      <c r="AK71" t="str">
        <f t="shared" si="6"/>
        <v>CoastTFLs</v>
      </c>
      <c r="AL71" t="str">
        <f t="shared" si="7"/>
        <v>Coast TFLs</v>
      </c>
      <c r="AX71" s="87"/>
      <c r="AY71" s="123"/>
    </row>
    <row r="72" spans="1:51">
      <c r="A72">
        <v>0</v>
      </c>
      <c r="B72">
        <v>41</v>
      </c>
      <c r="C72">
        <v>0</v>
      </c>
      <c r="D72">
        <v>0</v>
      </c>
      <c r="G72">
        <v>0</v>
      </c>
      <c r="H72">
        <v>0</v>
      </c>
      <c r="K72">
        <v>0</v>
      </c>
      <c r="L72">
        <v>0</v>
      </c>
      <c r="O72">
        <v>0</v>
      </c>
      <c r="P72">
        <v>0</v>
      </c>
      <c r="S72">
        <v>0</v>
      </c>
      <c r="T72">
        <v>0</v>
      </c>
      <c r="W72">
        <v>0</v>
      </c>
      <c r="X72">
        <v>0</v>
      </c>
      <c r="AA72">
        <v>0</v>
      </c>
      <c r="AB72">
        <v>0</v>
      </c>
      <c r="AE72">
        <v>0</v>
      </c>
      <c r="AF72">
        <v>0</v>
      </c>
      <c r="AI72">
        <f t="shared" si="4"/>
        <v>1999</v>
      </c>
      <c r="AJ72" t="str">
        <f t="shared" si="5"/>
        <v>Coast TFLs</v>
      </c>
      <c r="AK72" t="str">
        <f t="shared" si="6"/>
        <v>CoastTFLs</v>
      </c>
      <c r="AL72" t="str">
        <f t="shared" si="7"/>
        <v>Coast TFLs</v>
      </c>
      <c r="AX72" s="87"/>
      <c r="AY72" s="123"/>
    </row>
    <row r="73" spans="1:51">
      <c r="A73">
        <v>0</v>
      </c>
      <c r="B73">
        <v>41</v>
      </c>
      <c r="C73">
        <v>0</v>
      </c>
      <c r="D73">
        <v>0</v>
      </c>
      <c r="G73">
        <v>0</v>
      </c>
      <c r="H73">
        <v>0</v>
      </c>
      <c r="K73">
        <v>0</v>
      </c>
      <c r="L73">
        <v>0</v>
      </c>
      <c r="O73">
        <v>0</v>
      </c>
      <c r="P73">
        <v>0</v>
      </c>
      <c r="S73">
        <v>0</v>
      </c>
      <c r="T73">
        <v>0</v>
      </c>
      <c r="W73">
        <v>0</v>
      </c>
      <c r="X73">
        <v>0</v>
      </c>
      <c r="AA73">
        <v>0</v>
      </c>
      <c r="AB73">
        <v>0</v>
      </c>
      <c r="AE73">
        <v>0</v>
      </c>
      <c r="AF73">
        <v>0</v>
      </c>
      <c r="AI73">
        <f t="shared" si="4"/>
        <v>1999</v>
      </c>
      <c r="AJ73" t="str">
        <f t="shared" si="5"/>
        <v>Coast TFLs</v>
      </c>
      <c r="AK73" t="str">
        <f t="shared" si="6"/>
        <v>CoastTFLs</v>
      </c>
      <c r="AL73" t="str">
        <f t="shared" si="7"/>
        <v>Coast TFLs</v>
      </c>
      <c r="AX73" s="87"/>
      <c r="AY73" s="123"/>
    </row>
    <row r="74" spans="1:51">
      <c r="A74">
        <v>0</v>
      </c>
      <c r="B74">
        <v>41</v>
      </c>
      <c r="C74">
        <v>0</v>
      </c>
      <c r="D74">
        <v>0</v>
      </c>
      <c r="G74">
        <v>0</v>
      </c>
      <c r="H74">
        <v>0</v>
      </c>
      <c r="K74">
        <v>0</v>
      </c>
      <c r="L74">
        <v>0</v>
      </c>
      <c r="O74">
        <v>0</v>
      </c>
      <c r="P74">
        <v>0</v>
      </c>
      <c r="S74">
        <v>0</v>
      </c>
      <c r="T74">
        <v>0</v>
      </c>
      <c r="W74">
        <v>0</v>
      </c>
      <c r="X74">
        <v>0</v>
      </c>
      <c r="AA74">
        <v>0</v>
      </c>
      <c r="AB74">
        <v>0</v>
      </c>
      <c r="AE74">
        <v>0</v>
      </c>
      <c r="AF74">
        <v>0</v>
      </c>
      <c r="AI74">
        <f t="shared" si="4"/>
        <v>1999</v>
      </c>
      <c r="AJ74" t="str">
        <f t="shared" si="5"/>
        <v>Coast TFLs</v>
      </c>
      <c r="AK74" t="str">
        <f t="shared" si="6"/>
        <v>CoastTFLs</v>
      </c>
      <c r="AL74" t="str">
        <f t="shared" si="7"/>
        <v>Coast TFLs</v>
      </c>
      <c r="AX74" s="87"/>
      <c r="AY74" s="123"/>
    </row>
    <row r="75" spans="1:51">
      <c r="A75">
        <v>0</v>
      </c>
      <c r="B75">
        <v>41</v>
      </c>
      <c r="C75">
        <v>0</v>
      </c>
      <c r="D75">
        <v>0</v>
      </c>
      <c r="G75">
        <v>0</v>
      </c>
      <c r="H75">
        <v>0</v>
      </c>
      <c r="K75">
        <v>0</v>
      </c>
      <c r="L75">
        <v>0</v>
      </c>
      <c r="O75">
        <v>0</v>
      </c>
      <c r="P75">
        <v>0</v>
      </c>
      <c r="S75">
        <v>0</v>
      </c>
      <c r="T75">
        <v>0</v>
      </c>
      <c r="W75">
        <v>0</v>
      </c>
      <c r="X75">
        <v>0</v>
      </c>
      <c r="AA75">
        <v>0</v>
      </c>
      <c r="AB75">
        <v>0</v>
      </c>
      <c r="AE75">
        <v>0</v>
      </c>
      <c r="AF75">
        <v>0</v>
      </c>
      <c r="AI75">
        <f t="shared" si="4"/>
        <v>1999</v>
      </c>
      <c r="AJ75" t="str">
        <f t="shared" si="5"/>
        <v>Coast TFLs</v>
      </c>
      <c r="AK75" t="str">
        <f t="shared" si="6"/>
        <v>CoastTFLs</v>
      </c>
      <c r="AL75" t="str">
        <f t="shared" si="7"/>
        <v>Coast TFLs</v>
      </c>
      <c r="AX75" s="87"/>
      <c r="AY75" s="123"/>
    </row>
    <row r="76" spans="1:51">
      <c r="A76">
        <v>1</v>
      </c>
      <c r="B76">
        <v>1</v>
      </c>
      <c r="C76">
        <v>34080</v>
      </c>
      <c r="D76">
        <v>145680</v>
      </c>
      <c r="G76">
        <v>129856</v>
      </c>
      <c r="H76">
        <v>342160</v>
      </c>
      <c r="K76">
        <v>131824</v>
      </c>
      <c r="L76">
        <v>352768</v>
      </c>
      <c r="O76">
        <v>137584</v>
      </c>
      <c r="P76">
        <v>366096</v>
      </c>
      <c r="S76">
        <v>138304</v>
      </c>
      <c r="T76">
        <v>365504</v>
      </c>
      <c r="W76">
        <v>136304</v>
      </c>
      <c r="X76">
        <v>360592</v>
      </c>
      <c r="AA76">
        <v>136144</v>
      </c>
      <c r="AB76">
        <v>364448</v>
      </c>
      <c r="AE76">
        <v>135456</v>
      </c>
      <c r="AF76">
        <v>365648</v>
      </c>
      <c r="AI76">
        <f t="shared" si="4"/>
        <v>2000</v>
      </c>
      <c r="AJ76" t="str">
        <f t="shared" si="5"/>
        <v>Pine Units</v>
      </c>
      <c r="AK76" t="str">
        <f t="shared" si="6"/>
        <v>100MileHouse</v>
      </c>
      <c r="AL76" t="str">
        <f t="shared" si="7"/>
        <v>100 Mile House TSA</v>
      </c>
    </row>
    <row r="77" spans="1:51">
      <c r="A77">
        <v>1</v>
      </c>
      <c r="B77">
        <v>2</v>
      </c>
      <c r="C77">
        <v>41216</v>
      </c>
      <c r="D77">
        <v>76480</v>
      </c>
      <c r="G77">
        <v>56992</v>
      </c>
      <c r="H77">
        <v>112736</v>
      </c>
      <c r="K77">
        <v>60720</v>
      </c>
      <c r="L77">
        <v>123008</v>
      </c>
      <c r="O77">
        <v>60352</v>
      </c>
      <c r="P77">
        <v>117104</v>
      </c>
      <c r="S77">
        <v>55776</v>
      </c>
      <c r="T77">
        <v>109344</v>
      </c>
      <c r="W77">
        <v>57792</v>
      </c>
      <c r="X77">
        <v>112512</v>
      </c>
      <c r="AA77">
        <v>55584</v>
      </c>
      <c r="AB77">
        <v>123408</v>
      </c>
      <c r="AE77">
        <v>55616</v>
      </c>
      <c r="AF77">
        <v>113136</v>
      </c>
      <c r="AI77">
        <f t="shared" si="4"/>
        <v>2000</v>
      </c>
      <c r="AJ77" t="str">
        <f t="shared" si="5"/>
        <v>Pine Units</v>
      </c>
      <c r="AK77" t="str">
        <f t="shared" si="6"/>
        <v>Arrow</v>
      </c>
      <c r="AL77" t="str">
        <f t="shared" si="7"/>
        <v>Arrow TSA</v>
      </c>
    </row>
    <row r="78" spans="1:51">
      <c r="A78">
        <v>1</v>
      </c>
      <c r="B78">
        <v>3</v>
      </c>
      <c r="C78">
        <v>0</v>
      </c>
      <c r="D78">
        <v>0</v>
      </c>
      <c r="G78">
        <v>0</v>
      </c>
      <c r="H78">
        <v>0</v>
      </c>
      <c r="K78">
        <v>0</v>
      </c>
      <c r="L78">
        <v>0</v>
      </c>
      <c r="O78">
        <v>0</v>
      </c>
      <c r="P78">
        <v>0</v>
      </c>
      <c r="S78">
        <v>0</v>
      </c>
      <c r="T78">
        <v>0</v>
      </c>
      <c r="W78">
        <v>0</v>
      </c>
      <c r="X78">
        <v>0</v>
      </c>
      <c r="AA78">
        <v>0</v>
      </c>
      <c r="AB78">
        <v>0</v>
      </c>
      <c r="AE78">
        <v>0</v>
      </c>
      <c r="AF78">
        <v>0</v>
      </c>
      <c r="AI78">
        <f t="shared" si="4"/>
        <v>2000</v>
      </c>
      <c r="AJ78" t="str">
        <f t="shared" si="5"/>
        <v>Non-pine Units</v>
      </c>
      <c r="AK78" t="str">
        <f t="shared" si="6"/>
        <v>Arrowsmith</v>
      </c>
      <c r="AL78" t="str">
        <f t="shared" si="7"/>
        <v>Arrowsmith TSA</v>
      </c>
    </row>
    <row r="79" spans="1:51">
      <c r="A79">
        <v>1</v>
      </c>
      <c r="B79">
        <v>4</v>
      </c>
      <c r="C79">
        <v>4192</v>
      </c>
      <c r="D79">
        <v>8368</v>
      </c>
      <c r="G79">
        <v>4736</v>
      </c>
      <c r="H79">
        <v>13696</v>
      </c>
      <c r="K79">
        <v>4496</v>
      </c>
      <c r="L79">
        <v>13296</v>
      </c>
      <c r="O79">
        <v>5744</v>
      </c>
      <c r="P79">
        <v>14608</v>
      </c>
      <c r="S79">
        <v>4736</v>
      </c>
      <c r="T79">
        <v>13024</v>
      </c>
      <c r="W79">
        <v>3936</v>
      </c>
      <c r="X79">
        <v>12480</v>
      </c>
      <c r="AA79">
        <v>6656</v>
      </c>
      <c r="AB79">
        <v>14640</v>
      </c>
      <c r="AE79">
        <v>6256</v>
      </c>
      <c r="AF79">
        <v>14256</v>
      </c>
      <c r="AI79">
        <f t="shared" si="4"/>
        <v>2000</v>
      </c>
      <c r="AJ79" t="str">
        <f t="shared" si="5"/>
        <v>Pine Units</v>
      </c>
      <c r="AK79" t="str">
        <f t="shared" si="6"/>
        <v>Boundary</v>
      </c>
      <c r="AL79" t="str">
        <f t="shared" si="7"/>
        <v>Boundary TSA</v>
      </c>
    </row>
    <row r="80" spans="1:51">
      <c r="A80">
        <v>1</v>
      </c>
      <c r="B80">
        <v>5</v>
      </c>
      <c r="C80">
        <v>37840</v>
      </c>
      <c r="D80">
        <v>71792</v>
      </c>
      <c r="G80">
        <v>59984</v>
      </c>
      <c r="H80">
        <v>129248</v>
      </c>
      <c r="K80">
        <v>59632</v>
      </c>
      <c r="L80">
        <v>133856</v>
      </c>
      <c r="O80">
        <v>59872</v>
      </c>
      <c r="P80">
        <v>134640</v>
      </c>
      <c r="S80">
        <v>59680</v>
      </c>
      <c r="T80">
        <v>134352</v>
      </c>
      <c r="W80">
        <v>60016</v>
      </c>
      <c r="X80">
        <v>134784</v>
      </c>
      <c r="AA80">
        <v>59760</v>
      </c>
      <c r="AB80">
        <v>134528</v>
      </c>
      <c r="AE80">
        <v>59312</v>
      </c>
      <c r="AF80">
        <v>133968</v>
      </c>
      <c r="AI80">
        <f t="shared" si="4"/>
        <v>2000</v>
      </c>
      <c r="AJ80" t="str">
        <f t="shared" si="5"/>
        <v>Pine Units</v>
      </c>
      <c r="AK80" t="str">
        <f t="shared" si="6"/>
        <v>Bulkley</v>
      </c>
      <c r="AL80" t="str">
        <f t="shared" si="7"/>
        <v>Bulkley TSA</v>
      </c>
    </row>
    <row r="81" spans="1:38">
      <c r="A81">
        <v>1</v>
      </c>
      <c r="B81">
        <v>6</v>
      </c>
      <c r="C81">
        <v>0</v>
      </c>
      <c r="D81">
        <v>0</v>
      </c>
      <c r="G81">
        <v>0</v>
      </c>
      <c r="H81">
        <v>0</v>
      </c>
      <c r="K81">
        <v>0</v>
      </c>
      <c r="L81">
        <v>0</v>
      </c>
      <c r="O81">
        <v>0</v>
      </c>
      <c r="P81">
        <v>0</v>
      </c>
      <c r="S81">
        <v>0</v>
      </c>
      <c r="T81">
        <v>0</v>
      </c>
      <c r="W81">
        <v>0</v>
      </c>
      <c r="X81">
        <v>0</v>
      </c>
      <c r="AA81">
        <v>0</v>
      </c>
      <c r="AB81">
        <v>0</v>
      </c>
      <c r="AE81">
        <v>0</v>
      </c>
      <c r="AF81">
        <v>0</v>
      </c>
      <c r="AI81">
        <f t="shared" si="4"/>
        <v>2000</v>
      </c>
      <c r="AJ81" t="str">
        <f t="shared" si="5"/>
        <v>Non-pine Units</v>
      </c>
      <c r="AK81" t="str">
        <f t="shared" si="6"/>
        <v>Cassiar</v>
      </c>
      <c r="AL81" t="str">
        <f t="shared" si="7"/>
        <v>Cassiar TSA</v>
      </c>
    </row>
    <row r="82" spans="1:38">
      <c r="A82">
        <v>1</v>
      </c>
      <c r="B82">
        <v>7</v>
      </c>
      <c r="C82">
        <v>0</v>
      </c>
      <c r="D82">
        <v>0</v>
      </c>
      <c r="G82">
        <v>0</v>
      </c>
      <c r="H82">
        <v>0</v>
      </c>
      <c r="K82">
        <v>0</v>
      </c>
      <c r="L82">
        <v>0</v>
      </c>
      <c r="O82">
        <v>0</v>
      </c>
      <c r="P82">
        <v>0</v>
      </c>
      <c r="S82">
        <v>0</v>
      </c>
      <c r="T82">
        <v>0</v>
      </c>
      <c r="W82">
        <v>0</v>
      </c>
      <c r="X82">
        <v>0</v>
      </c>
      <c r="AA82">
        <v>0</v>
      </c>
      <c r="AB82">
        <v>0</v>
      </c>
      <c r="AE82">
        <v>0</v>
      </c>
      <c r="AF82">
        <v>0</v>
      </c>
      <c r="AI82">
        <f t="shared" si="4"/>
        <v>2000</v>
      </c>
      <c r="AJ82" t="str">
        <f t="shared" si="5"/>
        <v>Non-pine Units</v>
      </c>
      <c r="AK82" t="str">
        <f t="shared" si="6"/>
        <v>Cranberry</v>
      </c>
      <c r="AL82" t="str">
        <f t="shared" si="7"/>
        <v>Cranberry TSA</v>
      </c>
    </row>
    <row r="83" spans="1:38">
      <c r="A83">
        <v>1</v>
      </c>
      <c r="B83">
        <v>8</v>
      </c>
      <c r="C83">
        <v>32544</v>
      </c>
      <c r="D83">
        <v>74048</v>
      </c>
      <c r="G83">
        <v>70448</v>
      </c>
      <c r="H83">
        <v>178880</v>
      </c>
      <c r="K83">
        <v>63936</v>
      </c>
      <c r="L83">
        <v>180176</v>
      </c>
      <c r="O83">
        <v>71680</v>
      </c>
      <c r="P83">
        <v>180160</v>
      </c>
      <c r="S83">
        <v>64784</v>
      </c>
      <c r="T83">
        <v>175808</v>
      </c>
      <c r="W83">
        <v>64512</v>
      </c>
      <c r="X83">
        <v>182896</v>
      </c>
      <c r="AA83">
        <v>71424</v>
      </c>
      <c r="AB83">
        <v>178800</v>
      </c>
      <c r="AE83">
        <v>73792</v>
      </c>
      <c r="AF83">
        <v>196944</v>
      </c>
      <c r="AI83">
        <f t="shared" si="4"/>
        <v>2000</v>
      </c>
      <c r="AJ83" t="str">
        <f t="shared" si="5"/>
        <v>Pine Units</v>
      </c>
      <c r="AK83" t="str">
        <f t="shared" si="6"/>
        <v>Cranbrook</v>
      </c>
      <c r="AL83" t="str">
        <f t="shared" si="7"/>
        <v>Cranbrook TSA</v>
      </c>
    </row>
    <row r="84" spans="1:38">
      <c r="A84">
        <v>1</v>
      </c>
      <c r="B84">
        <v>9</v>
      </c>
      <c r="C84">
        <v>1280</v>
      </c>
      <c r="D84">
        <v>1280</v>
      </c>
      <c r="G84">
        <v>1456</v>
      </c>
      <c r="H84">
        <v>1456</v>
      </c>
      <c r="K84">
        <v>1472</v>
      </c>
      <c r="L84">
        <v>1472</v>
      </c>
      <c r="O84">
        <v>1648</v>
      </c>
      <c r="P84">
        <v>1648</v>
      </c>
      <c r="S84">
        <v>1712</v>
      </c>
      <c r="T84">
        <v>1712</v>
      </c>
      <c r="W84">
        <v>1872</v>
      </c>
      <c r="X84">
        <v>1872</v>
      </c>
      <c r="AA84">
        <v>1200</v>
      </c>
      <c r="AB84">
        <v>1200</v>
      </c>
      <c r="AE84">
        <v>1600</v>
      </c>
      <c r="AF84">
        <v>1600</v>
      </c>
      <c r="AI84">
        <f t="shared" si="4"/>
        <v>2000</v>
      </c>
      <c r="AJ84" t="str">
        <f t="shared" si="5"/>
        <v>Pine Units</v>
      </c>
      <c r="AK84" t="str">
        <f t="shared" si="6"/>
        <v>DawsonCreek</v>
      </c>
      <c r="AL84" t="str">
        <f t="shared" si="7"/>
        <v>Dawson Creek TSA</v>
      </c>
    </row>
    <row r="85" spans="1:38">
      <c r="A85">
        <v>1</v>
      </c>
      <c r="B85">
        <v>10</v>
      </c>
      <c r="C85">
        <v>0</v>
      </c>
      <c r="D85">
        <v>0</v>
      </c>
      <c r="G85">
        <v>0</v>
      </c>
      <c r="H85">
        <v>0</v>
      </c>
      <c r="K85">
        <v>0</v>
      </c>
      <c r="L85">
        <v>0</v>
      </c>
      <c r="O85">
        <v>0</v>
      </c>
      <c r="P85">
        <v>0</v>
      </c>
      <c r="S85">
        <v>0</v>
      </c>
      <c r="T85">
        <v>0</v>
      </c>
      <c r="W85">
        <v>0</v>
      </c>
      <c r="X85">
        <v>0</v>
      </c>
      <c r="AA85">
        <v>0</v>
      </c>
      <c r="AB85">
        <v>0</v>
      </c>
      <c r="AE85">
        <v>0</v>
      </c>
      <c r="AF85">
        <v>0</v>
      </c>
      <c r="AI85">
        <f t="shared" si="4"/>
        <v>2000</v>
      </c>
      <c r="AJ85" t="str">
        <f t="shared" si="5"/>
        <v>Non-pine Units</v>
      </c>
      <c r="AK85" t="str">
        <f t="shared" si="6"/>
        <v>FortNelson</v>
      </c>
      <c r="AL85" t="str">
        <f t="shared" si="7"/>
        <v>Fort Nelson TSA</v>
      </c>
    </row>
    <row r="86" spans="1:38">
      <c r="A86">
        <v>1</v>
      </c>
      <c r="B86">
        <v>11</v>
      </c>
      <c r="C86">
        <v>608</v>
      </c>
      <c r="D86">
        <v>640</v>
      </c>
      <c r="G86">
        <v>176</v>
      </c>
      <c r="H86">
        <v>464</v>
      </c>
      <c r="K86">
        <v>288</v>
      </c>
      <c r="L86">
        <v>640</v>
      </c>
      <c r="O86">
        <v>608</v>
      </c>
      <c r="P86">
        <v>960</v>
      </c>
      <c r="S86">
        <v>944</v>
      </c>
      <c r="T86">
        <v>1296</v>
      </c>
      <c r="W86">
        <v>1056</v>
      </c>
      <c r="X86">
        <v>1408</v>
      </c>
      <c r="AA86">
        <v>672</v>
      </c>
      <c r="AB86">
        <v>1024</v>
      </c>
      <c r="AE86">
        <v>352</v>
      </c>
      <c r="AF86">
        <v>704</v>
      </c>
      <c r="AI86">
        <f t="shared" si="4"/>
        <v>2000</v>
      </c>
      <c r="AJ86" t="str">
        <f t="shared" si="5"/>
        <v>Non-pine Units</v>
      </c>
      <c r="AK86" t="str">
        <f t="shared" si="6"/>
        <v>Fraser</v>
      </c>
      <c r="AL86" t="str">
        <f t="shared" si="7"/>
        <v>Fraser TSA</v>
      </c>
    </row>
    <row r="87" spans="1:38">
      <c r="A87">
        <v>1</v>
      </c>
      <c r="B87">
        <v>12</v>
      </c>
      <c r="C87">
        <v>1027552</v>
      </c>
      <c r="D87">
        <v>1484736</v>
      </c>
      <c r="G87">
        <v>1253968</v>
      </c>
      <c r="H87">
        <v>2217136</v>
      </c>
      <c r="K87">
        <v>1266624</v>
      </c>
      <c r="L87">
        <v>2195792</v>
      </c>
      <c r="O87">
        <v>1273376</v>
      </c>
      <c r="P87">
        <v>2209632</v>
      </c>
      <c r="S87">
        <v>1279456</v>
      </c>
      <c r="T87">
        <v>2213184</v>
      </c>
      <c r="W87">
        <v>1268896</v>
      </c>
      <c r="X87">
        <v>2204528</v>
      </c>
      <c r="AA87">
        <v>1283920</v>
      </c>
      <c r="AB87">
        <v>2222336</v>
      </c>
      <c r="AE87">
        <v>1272496</v>
      </c>
      <c r="AF87">
        <v>2213200</v>
      </c>
      <c r="AI87">
        <f t="shared" si="4"/>
        <v>2000</v>
      </c>
      <c r="AJ87" t="str">
        <f t="shared" si="5"/>
        <v>Pine Units</v>
      </c>
      <c r="AK87" t="str">
        <f t="shared" si="6"/>
        <v>FtStJames</v>
      </c>
      <c r="AL87" t="str">
        <f t="shared" si="7"/>
        <v>Ft. St. James Forest District</v>
      </c>
    </row>
    <row r="88" spans="1:38">
      <c r="A88">
        <v>1</v>
      </c>
      <c r="B88">
        <v>13</v>
      </c>
      <c r="C88">
        <v>0</v>
      </c>
      <c r="D88">
        <v>0</v>
      </c>
      <c r="G88">
        <v>0</v>
      </c>
      <c r="H88">
        <v>0</v>
      </c>
      <c r="K88">
        <v>0</v>
      </c>
      <c r="L88">
        <v>0</v>
      </c>
      <c r="O88">
        <v>0</v>
      </c>
      <c r="P88">
        <v>0</v>
      </c>
      <c r="S88">
        <v>0</v>
      </c>
      <c r="T88">
        <v>0</v>
      </c>
      <c r="W88">
        <v>0</v>
      </c>
      <c r="X88">
        <v>0</v>
      </c>
      <c r="AA88">
        <v>0</v>
      </c>
      <c r="AB88">
        <v>0</v>
      </c>
      <c r="AE88">
        <v>0</v>
      </c>
      <c r="AF88">
        <v>0</v>
      </c>
      <c r="AI88">
        <f t="shared" si="4"/>
        <v>2000</v>
      </c>
      <c r="AJ88" t="str">
        <f t="shared" si="5"/>
        <v>Non-pine Units</v>
      </c>
      <c r="AK88" t="str">
        <f t="shared" si="6"/>
        <v>FtStJohn</v>
      </c>
      <c r="AL88" t="str">
        <f t="shared" si="7"/>
        <v>Ft. St. John TSA</v>
      </c>
    </row>
    <row r="89" spans="1:38">
      <c r="A89">
        <v>1</v>
      </c>
      <c r="B89">
        <v>14</v>
      </c>
      <c r="C89">
        <v>68624</v>
      </c>
      <c r="D89">
        <v>149728</v>
      </c>
      <c r="G89">
        <v>77488</v>
      </c>
      <c r="H89">
        <v>156144</v>
      </c>
      <c r="K89">
        <v>75552</v>
      </c>
      <c r="L89">
        <v>164416</v>
      </c>
      <c r="O89">
        <v>73776</v>
      </c>
      <c r="P89">
        <v>162464</v>
      </c>
      <c r="S89">
        <v>74096</v>
      </c>
      <c r="T89">
        <v>162192</v>
      </c>
      <c r="W89">
        <v>72496</v>
      </c>
      <c r="X89">
        <v>160912</v>
      </c>
      <c r="AA89">
        <v>74160</v>
      </c>
      <c r="AB89">
        <v>162400</v>
      </c>
      <c r="AE89">
        <v>74992</v>
      </c>
      <c r="AF89">
        <v>162624</v>
      </c>
      <c r="AI89">
        <f t="shared" si="4"/>
        <v>2000</v>
      </c>
      <c r="AJ89" t="str">
        <f t="shared" si="5"/>
        <v>Pine Units</v>
      </c>
      <c r="AK89" t="str">
        <f t="shared" si="6"/>
        <v>Golden</v>
      </c>
      <c r="AL89" t="str">
        <f t="shared" si="7"/>
        <v>Golden TSA</v>
      </c>
    </row>
    <row r="90" spans="1:38">
      <c r="A90">
        <v>1</v>
      </c>
      <c r="B90">
        <v>15</v>
      </c>
      <c r="C90">
        <v>24208</v>
      </c>
      <c r="D90">
        <v>42912</v>
      </c>
      <c r="G90">
        <v>43152</v>
      </c>
      <c r="H90">
        <v>80656</v>
      </c>
      <c r="K90">
        <v>36832</v>
      </c>
      <c r="L90">
        <v>75280</v>
      </c>
      <c r="O90">
        <v>37920</v>
      </c>
      <c r="P90">
        <v>76896</v>
      </c>
      <c r="S90">
        <v>41376</v>
      </c>
      <c r="T90">
        <v>80240</v>
      </c>
      <c r="W90">
        <v>42976</v>
      </c>
      <c r="X90">
        <v>81840</v>
      </c>
      <c r="AA90">
        <v>39120</v>
      </c>
      <c r="AB90">
        <v>77984</v>
      </c>
      <c r="AE90">
        <v>54176</v>
      </c>
      <c r="AF90">
        <v>92768</v>
      </c>
      <c r="AI90">
        <f t="shared" si="4"/>
        <v>2000</v>
      </c>
      <c r="AJ90" t="str">
        <f t="shared" si="5"/>
        <v>Pine Units</v>
      </c>
      <c r="AK90" t="str">
        <f t="shared" si="6"/>
        <v>Invermere</v>
      </c>
      <c r="AL90" t="str">
        <f t="shared" si="7"/>
        <v>Invermere TSA</v>
      </c>
    </row>
    <row r="91" spans="1:38">
      <c r="A91">
        <v>1</v>
      </c>
      <c r="B91">
        <v>16</v>
      </c>
      <c r="C91">
        <v>1376</v>
      </c>
      <c r="D91">
        <v>1376</v>
      </c>
      <c r="G91">
        <v>352</v>
      </c>
      <c r="H91">
        <v>352</v>
      </c>
      <c r="K91">
        <v>352</v>
      </c>
      <c r="L91">
        <v>1376</v>
      </c>
      <c r="O91">
        <v>352</v>
      </c>
      <c r="P91">
        <v>432</v>
      </c>
      <c r="S91">
        <v>352</v>
      </c>
      <c r="T91">
        <v>384</v>
      </c>
      <c r="W91">
        <v>352</v>
      </c>
      <c r="X91">
        <v>1376</v>
      </c>
      <c r="AA91">
        <v>352</v>
      </c>
      <c r="AB91">
        <v>1760</v>
      </c>
      <c r="AE91">
        <v>352</v>
      </c>
      <c r="AF91">
        <v>1520</v>
      </c>
      <c r="AI91">
        <f t="shared" si="4"/>
        <v>2000</v>
      </c>
      <c r="AJ91" t="str">
        <f t="shared" si="5"/>
        <v>Non-pine Units</v>
      </c>
      <c r="AK91" t="str">
        <f t="shared" si="6"/>
        <v>Kalum</v>
      </c>
      <c r="AL91" t="str">
        <f t="shared" si="7"/>
        <v>Kalum TSA</v>
      </c>
    </row>
    <row r="92" spans="1:38">
      <c r="A92">
        <v>1</v>
      </c>
      <c r="B92">
        <v>17</v>
      </c>
      <c r="C92">
        <v>70992</v>
      </c>
      <c r="D92">
        <v>209312</v>
      </c>
      <c r="G92">
        <v>111296</v>
      </c>
      <c r="H92">
        <v>295296</v>
      </c>
      <c r="K92">
        <v>111968</v>
      </c>
      <c r="L92">
        <v>310736</v>
      </c>
      <c r="O92">
        <v>114112</v>
      </c>
      <c r="P92">
        <v>324464</v>
      </c>
      <c r="S92">
        <v>120960</v>
      </c>
      <c r="T92">
        <v>331024</v>
      </c>
      <c r="W92">
        <v>113536</v>
      </c>
      <c r="X92">
        <v>321712</v>
      </c>
      <c r="AA92">
        <v>113248</v>
      </c>
      <c r="AB92">
        <v>313040</v>
      </c>
      <c r="AE92">
        <v>116048</v>
      </c>
      <c r="AF92">
        <v>323024</v>
      </c>
      <c r="AI92">
        <f t="shared" si="4"/>
        <v>2000</v>
      </c>
      <c r="AJ92" t="str">
        <f t="shared" si="5"/>
        <v>Pine Units</v>
      </c>
      <c r="AK92" t="str">
        <f t="shared" si="6"/>
        <v>Kamloops</v>
      </c>
      <c r="AL92" t="str">
        <f t="shared" si="7"/>
        <v>Kamloops TSA</v>
      </c>
    </row>
    <row r="93" spans="1:38">
      <c r="A93">
        <v>1</v>
      </c>
      <c r="B93">
        <v>18</v>
      </c>
      <c r="C93">
        <v>0</v>
      </c>
      <c r="D93">
        <v>0</v>
      </c>
      <c r="G93">
        <v>0</v>
      </c>
      <c r="H93">
        <v>0</v>
      </c>
      <c r="K93">
        <v>0</v>
      </c>
      <c r="L93">
        <v>0</v>
      </c>
      <c r="O93">
        <v>0</v>
      </c>
      <c r="P93">
        <v>0</v>
      </c>
      <c r="S93">
        <v>0</v>
      </c>
      <c r="T93">
        <v>0</v>
      </c>
      <c r="W93">
        <v>0</v>
      </c>
      <c r="X93">
        <v>0</v>
      </c>
      <c r="AA93">
        <v>0</v>
      </c>
      <c r="AB93">
        <v>0</v>
      </c>
      <c r="AE93">
        <v>0</v>
      </c>
      <c r="AF93">
        <v>0</v>
      </c>
      <c r="AI93">
        <f t="shared" si="4"/>
        <v>2000</v>
      </c>
      <c r="AJ93" t="str">
        <f t="shared" si="5"/>
        <v>Non-pine Units</v>
      </c>
      <c r="AK93" t="str">
        <f t="shared" si="6"/>
        <v>Kingcome</v>
      </c>
      <c r="AL93" t="str">
        <f t="shared" si="7"/>
        <v>Kingcome TSA</v>
      </c>
    </row>
    <row r="94" spans="1:38">
      <c r="A94">
        <v>1</v>
      </c>
      <c r="B94">
        <v>19</v>
      </c>
      <c r="C94">
        <v>0</v>
      </c>
      <c r="D94">
        <v>2416</v>
      </c>
      <c r="G94">
        <v>0</v>
      </c>
      <c r="H94">
        <v>2592</v>
      </c>
      <c r="K94">
        <v>0</v>
      </c>
      <c r="L94">
        <v>0</v>
      </c>
      <c r="O94">
        <v>0</v>
      </c>
      <c r="P94">
        <v>1472</v>
      </c>
      <c r="S94">
        <v>0</v>
      </c>
      <c r="T94">
        <v>3168</v>
      </c>
      <c r="W94">
        <v>0</v>
      </c>
      <c r="X94">
        <v>1824</v>
      </c>
      <c r="AA94">
        <v>0</v>
      </c>
      <c r="AB94">
        <v>3024</v>
      </c>
      <c r="AE94">
        <v>0</v>
      </c>
      <c r="AF94">
        <v>0</v>
      </c>
      <c r="AI94">
        <f t="shared" si="4"/>
        <v>2000</v>
      </c>
      <c r="AJ94" t="str">
        <f t="shared" si="5"/>
        <v>Non-pine Units</v>
      </c>
      <c r="AK94" t="str">
        <f t="shared" si="6"/>
        <v>Kispiox</v>
      </c>
      <c r="AL94" t="str">
        <f t="shared" si="7"/>
        <v>Kispiox TSA</v>
      </c>
    </row>
    <row r="95" spans="1:38">
      <c r="A95">
        <v>1</v>
      </c>
      <c r="B95">
        <v>20</v>
      </c>
      <c r="C95">
        <v>8592</v>
      </c>
      <c r="D95">
        <v>13440</v>
      </c>
      <c r="G95">
        <v>13808</v>
      </c>
      <c r="H95">
        <v>23056</v>
      </c>
      <c r="K95">
        <v>14864</v>
      </c>
      <c r="L95">
        <v>26576</v>
      </c>
      <c r="O95">
        <v>14000</v>
      </c>
      <c r="P95">
        <v>26336</v>
      </c>
      <c r="S95">
        <v>13488</v>
      </c>
      <c r="T95">
        <v>25632</v>
      </c>
      <c r="W95">
        <v>13712</v>
      </c>
      <c r="X95">
        <v>27040</v>
      </c>
      <c r="AA95">
        <v>14096</v>
      </c>
      <c r="AB95">
        <v>25760</v>
      </c>
      <c r="AE95">
        <v>14720</v>
      </c>
      <c r="AF95">
        <v>24960</v>
      </c>
      <c r="AI95">
        <f t="shared" si="4"/>
        <v>2000</v>
      </c>
      <c r="AJ95" t="str">
        <f t="shared" si="5"/>
        <v>Pine Units</v>
      </c>
      <c r="AK95" t="str">
        <f t="shared" si="6"/>
        <v>KootenayLake</v>
      </c>
      <c r="AL95" t="str">
        <f t="shared" si="7"/>
        <v>Kootenay Lake TSA</v>
      </c>
    </row>
    <row r="96" spans="1:38">
      <c r="A96">
        <v>1</v>
      </c>
      <c r="B96">
        <v>21</v>
      </c>
      <c r="C96">
        <v>516608</v>
      </c>
      <c r="D96">
        <v>640960</v>
      </c>
      <c r="G96">
        <v>388368</v>
      </c>
      <c r="H96">
        <v>469680</v>
      </c>
      <c r="K96">
        <v>381344</v>
      </c>
      <c r="L96">
        <v>463312</v>
      </c>
      <c r="O96">
        <v>393376</v>
      </c>
      <c r="P96">
        <v>477168</v>
      </c>
      <c r="S96">
        <v>390320</v>
      </c>
      <c r="T96">
        <v>471744</v>
      </c>
      <c r="W96">
        <v>393024</v>
      </c>
      <c r="X96">
        <v>478576</v>
      </c>
      <c r="AA96">
        <v>398912</v>
      </c>
      <c r="AB96">
        <v>480432</v>
      </c>
      <c r="AE96">
        <v>391728</v>
      </c>
      <c r="AF96">
        <v>475168</v>
      </c>
      <c r="AI96">
        <f t="shared" si="4"/>
        <v>2000</v>
      </c>
      <c r="AJ96" t="str">
        <f t="shared" si="5"/>
        <v>Pine Units</v>
      </c>
      <c r="AK96" t="str">
        <f t="shared" si="6"/>
        <v>Lakes</v>
      </c>
      <c r="AL96" t="str">
        <f t="shared" si="7"/>
        <v>Lakes TSA</v>
      </c>
    </row>
    <row r="97" spans="1:38">
      <c r="A97">
        <v>1</v>
      </c>
      <c r="B97">
        <v>22</v>
      </c>
      <c r="C97">
        <v>8016</v>
      </c>
      <c r="D97">
        <v>15536</v>
      </c>
      <c r="G97">
        <v>18288</v>
      </c>
      <c r="H97">
        <v>33360</v>
      </c>
      <c r="K97">
        <v>17616</v>
      </c>
      <c r="L97">
        <v>32784</v>
      </c>
      <c r="O97">
        <v>17424</v>
      </c>
      <c r="P97">
        <v>34000</v>
      </c>
      <c r="S97">
        <v>19504</v>
      </c>
      <c r="T97">
        <v>35760</v>
      </c>
      <c r="W97">
        <v>19168</v>
      </c>
      <c r="X97">
        <v>34432</v>
      </c>
      <c r="AA97">
        <v>19520</v>
      </c>
      <c r="AB97">
        <v>33408</v>
      </c>
      <c r="AE97">
        <v>14752</v>
      </c>
      <c r="AF97">
        <v>31248</v>
      </c>
      <c r="AI97">
        <f t="shared" si="4"/>
        <v>2000</v>
      </c>
      <c r="AJ97" t="str">
        <f t="shared" si="5"/>
        <v>Pine Units</v>
      </c>
      <c r="AK97" t="str">
        <f t="shared" si="6"/>
        <v>Lillooet</v>
      </c>
      <c r="AL97" t="str">
        <f t="shared" si="7"/>
        <v>Lillooet TSA</v>
      </c>
    </row>
    <row r="98" spans="1:38">
      <c r="A98">
        <v>1</v>
      </c>
      <c r="B98">
        <v>23</v>
      </c>
      <c r="C98">
        <v>70912</v>
      </c>
      <c r="D98">
        <v>126000</v>
      </c>
      <c r="G98">
        <v>142288</v>
      </c>
      <c r="H98">
        <v>209632</v>
      </c>
      <c r="K98">
        <v>142992</v>
      </c>
      <c r="L98">
        <v>220032</v>
      </c>
      <c r="O98">
        <v>143152</v>
      </c>
      <c r="P98">
        <v>219088</v>
      </c>
      <c r="S98">
        <v>143936</v>
      </c>
      <c r="T98">
        <v>222016</v>
      </c>
      <c r="W98">
        <v>143072</v>
      </c>
      <c r="X98">
        <v>218336</v>
      </c>
      <c r="AA98">
        <v>143952</v>
      </c>
      <c r="AB98">
        <v>225376</v>
      </c>
      <c r="AE98">
        <v>144784</v>
      </c>
      <c r="AF98">
        <v>220416</v>
      </c>
      <c r="AI98">
        <f t="shared" si="4"/>
        <v>2000</v>
      </c>
      <c r="AJ98" t="str">
        <f t="shared" si="5"/>
        <v>Pine Units</v>
      </c>
      <c r="AK98" t="str">
        <f t="shared" si="6"/>
        <v>Mackenzie</v>
      </c>
      <c r="AL98" t="str">
        <f t="shared" si="7"/>
        <v>Mackenzie TSA</v>
      </c>
    </row>
    <row r="99" spans="1:38">
      <c r="A99">
        <v>1</v>
      </c>
      <c r="B99">
        <v>24</v>
      </c>
      <c r="C99">
        <v>209472</v>
      </c>
      <c r="D99">
        <v>404544</v>
      </c>
      <c r="G99">
        <v>259616</v>
      </c>
      <c r="H99">
        <v>504368</v>
      </c>
      <c r="K99">
        <v>263648</v>
      </c>
      <c r="L99">
        <v>532544</v>
      </c>
      <c r="O99">
        <v>265504</v>
      </c>
      <c r="P99">
        <v>526400</v>
      </c>
      <c r="S99">
        <v>265312</v>
      </c>
      <c r="T99">
        <v>520256</v>
      </c>
      <c r="W99">
        <v>270320</v>
      </c>
      <c r="X99">
        <v>533792</v>
      </c>
      <c r="AA99">
        <v>264176</v>
      </c>
      <c r="AB99">
        <v>534592</v>
      </c>
      <c r="AE99">
        <v>274080</v>
      </c>
      <c r="AF99">
        <v>538592</v>
      </c>
      <c r="AI99">
        <f t="shared" si="4"/>
        <v>2000</v>
      </c>
      <c r="AJ99" t="str">
        <f t="shared" si="5"/>
        <v>Pine Units</v>
      </c>
      <c r="AK99" t="str">
        <f t="shared" si="6"/>
        <v>Merritt</v>
      </c>
      <c r="AL99" t="str">
        <f t="shared" si="7"/>
        <v>Merritt TSA</v>
      </c>
    </row>
    <row r="100" spans="1:38">
      <c r="A100">
        <v>1</v>
      </c>
      <c r="B100">
        <v>25</v>
      </c>
      <c r="C100">
        <v>3200</v>
      </c>
      <c r="D100">
        <v>3200</v>
      </c>
      <c r="G100">
        <v>1568</v>
      </c>
      <c r="H100">
        <v>1648</v>
      </c>
      <c r="K100">
        <v>4384</v>
      </c>
      <c r="L100">
        <v>4816</v>
      </c>
      <c r="O100">
        <v>4464</v>
      </c>
      <c r="P100">
        <v>4896</v>
      </c>
      <c r="S100">
        <v>8496</v>
      </c>
      <c r="T100">
        <v>8576</v>
      </c>
      <c r="W100">
        <v>4080</v>
      </c>
      <c r="X100">
        <v>4160</v>
      </c>
      <c r="AA100">
        <v>2032</v>
      </c>
      <c r="AB100">
        <v>2112</v>
      </c>
      <c r="AE100">
        <v>5936</v>
      </c>
      <c r="AF100">
        <v>6624</v>
      </c>
      <c r="AI100">
        <f t="shared" si="4"/>
        <v>2000</v>
      </c>
      <c r="AJ100" t="str">
        <f t="shared" si="5"/>
        <v>Non-pine Units</v>
      </c>
      <c r="AK100" t="str">
        <f t="shared" si="6"/>
        <v>MidCoast</v>
      </c>
      <c r="AL100" t="str">
        <f t="shared" si="7"/>
        <v>Mid Coast TSA</v>
      </c>
    </row>
    <row r="101" spans="1:38">
      <c r="A101">
        <v>1</v>
      </c>
      <c r="B101">
        <v>26</v>
      </c>
      <c r="C101">
        <v>390784</v>
      </c>
      <c r="D101">
        <v>622496</v>
      </c>
      <c r="G101">
        <v>493600</v>
      </c>
      <c r="H101">
        <v>884464</v>
      </c>
      <c r="K101">
        <v>492976</v>
      </c>
      <c r="L101">
        <v>899392</v>
      </c>
      <c r="O101">
        <v>494608</v>
      </c>
      <c r="P101">
        <v>901952</v>
      </c>
      <c r="S101">
        <v>494960</v>
      </c>
      <c r="T101">
        <v>902128</v>
      </c>
      <c r="W101">
        <v>495600</v>
      </c>
      <c r="X101">
        <v>902640</v>
      </c>
      <c r="AA101">
        <v>495152</v>
      </c>
      <c r="AB101">
        <v>902192</v>
      </c>
      <c r="AE101">
        <v>494320</v>
      </c>
      <c r="AF101">
        <v>900768</v>
      </c>
      <c r="AI101">
        <f t="shared" si="4"/>
        <v>2000</v>
      </c>
      <c r="AJ101" t="str">
        <f t="shared" si="5"/>
        <v>Pine Units</v>
      </c>
      <c r="AK101" t="str">
        <f t="shared" si="6"/>
        <v>Morice</v>
      </c>
      <c r="AL101" t="str">
        <f t="shared" si="7"/>
        <v>Morice TSA</v>
      </c>
    </row>
    <row r="102" spans="1:38">
      <c r="A102">
        <v>1</v>
      </c>
      <c r="B102">
        <v>27</v>
      </c>
      <c r="C102">
        <v>1568</v>
      </c>
      <c r="D102">
        <v>1568</v>
      </c>
      <c r="G102">
        <v>2208</v>
      </c>
      <c r="H102">
        <v>2208</v>
      </c>
      <c r="K102">
        <v>2208</v>
      </c>
      <c r="L102">
        <v>2208</v>
      </c>
      <c r="O102">
        <v>2208</v>
      </c>
      <c r="P102">
        <v>2208</v>
      </c>
      <c r="S102">
        <v>2208</v>
      </c>
      <c r="T102">
        <v>2208</v>
      </c>
      <c r="W102">
        <v>2208</v>
      </c>
      <c r="X102">
        <v>2208</v>
      </c>
      <c r="AA102">
        <v>2208</v>
      </c>
      <c r="AB102">
        <v>2208</v>
      </c>
      <c r="AE102">
        <v>2208</v>
      </c>
      <c r="AF102">
        <v>2208</v>
      </c>
      <c r="AI102">
        <f t="shared" si="4"/>
        <v>2000</v>
      </c>
      <c r="AJ102" t="str">
        <f t="shared" si="5"/>
        <v>Non-pine Units</v>
      </c>
      <c r="AK102" t="str">
        <f t="shared" si="6"/>
        <v>Nass</v>
      </c>
      <c r="AL102" t="str">
        <f t="shared" si="7"/>
        <v>Nass TSA</v>
      </c>
    </row>
    <row r="103" spans="1:38">
      <c r="A103">
        <v>1</v>
      </c>
      <c r="B103">
        <v>28</v>
      </c>
      <c r="C103">
        <v>0</v>
      </c>
      <c r="D103">
        <v>0</v>
      </c>
      <c r="G103">
        <v>0</v>
      </c>
      <c r="H103">
        <v>0</v>
      </c>
      <c r="K103">
        <v>0</v>
      </c>
      <c r="L103">
        <v>0</v>
      </c>
      <c r="O103">
        <v>0</v>
      </c>
      <c r="P103">
        <v>0</v>
      </c>
      <c r="S103">
        <v>0</v>
      </c>
      <c r="T103">
        <v>0</v>
      </c>
      <c r="W103">
        <v>0</v>
      </c>
      <c r="X103">
        <v>0</v>
      </c>
      <c r="AA103">
        <v>0</v>
      </c>
      <c r="AB103">
        <v>0</v>
      </c>
      <c r="AE103">
        <v>0</v>
      </c>
      <c r="AF103">
        <v>0</v>
      </c>
      <c r="AI103">
        <f t="shared" si="4"/>
        <v>2000</v>
      </c>
      <c r="AJ103" t="str">
        <f t="shared" si="5"/>
        <v>Non-pine Units</v>
      </c>
      <c r="AK103" t="str">
        <f t="shared" si="6"/>
        <v>NorthCoast</v>
      </c>
      <c r="AL103" t="str">
        <f t="shared" si="7"/>
        <v>North Coast TSA</v>
      </c>
    </row>
    <row r="104" spans="1:38">
      <c r="A104">
        <v>1</v>
      </c>
      <c r="B104">
        <v>29</v>
      </c>
      <c r="C104">
        <v>44048</v>
      </c>
      <c r="D104">
        <v>108448</v>
      </c>
      <c r="G104">
        <v>58592</v>
      </c>
      <c r="H104">
        <v>128832</v>
      </c>
      <c r="K104">
        <v>65424</v>
      </c>
      <c r="L104">
        <v>137760</v>
      </c>
      <c r="O104">
        <v>65872</v>
      </c>
      <c r="P104">
        <v>141632</v>
      </c>
      <c r="S104">
        <v>58128</v>
      </c>
      <c r="T104">
        <v>135264</v>
      </c>
      <c r="W104">
        <v>63088</v>
      </c>
      <c r="X104">
        <v>138432</v>
      </c>
      <c r="AA104">
        <v>64272</v>
      </c>
      <c r="AB104">
        <v>137024</v>
      </c>
      <c r="AE104">
        <v>64944</v>
      </c>
      <c r="AF104">
        <v>139088</v>
      </c>
      <c r="AI104">
        <f t="shared" si="4"/>
        <v>2000</v>
      </c>
      <c r="AJ104" t="str">
        <f t="shared" si="5"/>
        <v>Pine Units</v>
      </c>
      <c r="AK104" t="str">
        <f t="shared" si="6"/>
        <v>Okanagan</v>
      </c>
      <c r="AL104" t="str">
        <f t="shared" si="7"/>
        <v>Okanagan TSA</v>
      </c>
    </row>
    <row r="105" spans="1:38">
      <c r="A105">
        <v>1</v>
      </c>
      <c r="B105">
        <v>30</v>
      </c>
      <c r="C105">
        <v>746512</v>
      </c>
      <c r="D105">
        <v>1222336</v>
      </c>
      <c r="G105">
        <v>561824</v>
      </c>
      <c r="H105">
        <v>1030304</v>
      </c>
      <c r="K105">
        <v>576096</v>
      </c>
      <c r="L105">
        <v>1004160</v>
      </c>
      <c r="O105">
        <v>570304</v>
      </c>
      <c r="P105">
        <v>985200</v>
      </c>
      <c r="S105">
        <v>575328</v>
      </c>
      <c r="T105">
        <v>982288</v>
      </c>
      <c r="W105">
        <v>583888</v>
      </c>
      <c r="X105">
        <v>999424</v>
      </c>
      <c r="AA105">
        <v>572176</v>
      </c>
      <c r="AB105">
        <v>999808</v>
      </c>
      <c r="AE105">
        <v>576992</v>
      </c>
      <c r="AF105">
        <v>986064</v>
      </c>
      <c r="AI105">
        <f t="shared" si="4"/>
        <v>2000</v>
      </c>
      <c r="AJ105" t="str">
        <f t="shared" si="5"/>
        <v>Pine Units</v>
      </c>
      <c r="AK105" t="str">
        <f t="shared" si="6"/>
        <v>PrinceGeorge</v>
      </c>
      <c r="AL105" t="str">
        <f t="shared" si="7"/>
        <v>Prince George Forest District</v>
      </c>
    </row>
    <row r="106" spans="1:38">
      <c r="A106">
        <v>1</v>
      </c>
      <c r="B106">
        <v>31</v>
      </c>
      <c r="C106">
        <v>0</v>
      </c>
      <c r="D106">
        <v>0</v>
      </c>
      <c r="G106">
        <v>0</v>
      </c>
      <c r="H106">
        <v>0</v>
      </c>
      <c r="K106">
        <v>0</v>
      </c>
      <c r="L106">
        <v>0</v>
      </c>
      <c r="O106">
        <v>0</v>
      </c>
      <c r="P106">
        <v>0</v>
      </c>
      <c r="S106">
        <v>0</v>
      </c>
      <c r="T106">
        <v>0</v>
      </c>
      <c r="W106">
        <v>0</v>
      </c>
      <c r="X106">
        <v>0</v>
      </c>
      <c r="AA106">
        <v>0</v>
      </c>
      <c r="AB106">
        <v>0</v>
      </c>
      <c r="AE106">
        <v>0</v>
      </c>
      <c r="AF106">
        <v>0</v>
      </c>
      <c r="AI106">
        <f t="shared" si="4"/>
        <v>2000</v>
      </c>
      <c r="AJ106" t="str">
        <f t="shared" si="5"/>
        <v>Non-pine Units</v>
      </c>
      <c r="AK106" t="str">
        <f t="shared" si="6"/>
        <v>QueenCharlotte</v>
      </c>
      <c r="AL106" t="str">
        <f t="shared" si="7"/>
        <v>Queen Charlotte TSA</v>
      </c>
    </row>
    <row r="107" spans="1:38">
      <c r="A107">
        <v>1</v>
      </c>
      <c r="B107">
        <v>32</v>
      </c>
      <c r="C107">
        <v>1125248</v>
      </c>
      <c r="D107">
        <v>2077184</v>
      </c>
      <c r="G107">
        <v>1461296</v>
      </c>
      <c r="H107">
        <v>2503344</v>
      </c>
      <c r="K107">
        <v>1444496</v>
      </c>
      <c r="L107">
        <v>2482704</v>
      </c>
      <c r="O107">
        <v>1518848</v>
      </c>
      <c r="P107">
        <v>2584848</v>
      </c>
      <c r="S107">
        <v>1456640</v>
      </c>
      <c r="T107">
        <v>2513440</v>
      </c>
      <c r="W107">
        <v>1492064</v>
      </c>
      <c r="X107">
        <v>2558160</v>
      </c>
      <c r="AA107">
        <v>1462272</v>
      </c>
      <c r="AB107">
        <v>2512016</v>
      </c>
      <c r="AE107">
        <v>1477216</v>
      </c>
      <c r="AF107">
        <v>2535296</v>
      </c>
      <c r="AI107">
        <f t="shared" si="4"/>
        <v>2000</v>
      </c>
      <c r="AJ107" t="str">
        <f t="shared" si="5"/>
        <v>Pine Units</v>
      </c>
      <c r="AK107" t="str">
        <f t="shared" si="6"/>
        <v>Quesnel</v>
      </c>
      <c r="AL107" t="str">
        <f t="shared" si="7"/>
        <v>Quesnel TSA</v>
      </c>
    </row>
    <row r="108" spans="1:38">
      <c r="A108">
        <v>1</v>
      </c>
      <c r="B108">
        <v>33</v>
      </c>
      <c r="C108">
        <v>0</v>
      </c>
      <c r="D108">
        <v>0</v>
      </c>
      <c r="G108">
        <v>0</v>
      </c>
      <c r="H108">
        <v>0</v>
      </c>
      <c r="K108">
        <v>0</v>
      </c>
      <c r="L108">
        <v>0</v>
      </c>
      <c r="O108">
        <v>0</v>
      </c>
      <c r="P108">
        <v>0</v>
      </c>
      <c r="S108">
        <v>0</v>
      </c>
      <c r="T108">
        <v>0</v>
      </c>
      <c r="W108">
        <v>0</v>
      </c>
      <c r="X108">
        <v>0</v>
      </c>
      <c r="AA108">
        <v>0</v>
      </c>
      <c r="AB108">
        <v>0</v>
      </c>
      <c r="AE108">
        <v>0</v>
      </c>
      <c r="AF108">
        <v>0</v>
      </c>
      <c r="AI108">
        <f t="shared" si="4"/>
        <v>2000</v>
      </c>
      <c r="AJ108" t="str">
        <f t="shared" si="5"/>
        <v>Non-pine Units</v>
      </c>
      <c r="AK108" t="str">
        <f t="shared" si="6"/>
        <v>Revelstoke</v>
      </c>
      <c r="AL108" t="str">
        <f t="shared" si="7"/>
        <v>Revelstoke TSA</v>
      </c>
    </row>
    <row r="109" spans="1:38">
      <c r="A109">
        <v>1</v>
      </c>
      <c r="B109">
        <v>34</v>
      </c>
      <c r="C109">
        <v>36704</v>
      </c>
      <c r="D109">
        <v>58048</v>
      </c>
      <c r="G109">
        <v>43792</v>
      </c>
      <c r="H109">
        <v>70560</v>
      </c>
      <c r="K109">
        <v>45392</v>
      </c>
      <c r="L109">
        <v>75648</v>
      </c>
      <c r="O109">
        <v>47760</v>
      </c>
      <c r="P109">
        <v>76496</v>
      </c>
      <c r="S109">
        <v>41456</v>
      </c>
      <c r="T109">
        <v>65232</v>
      </c>
      <c r="W109">
        <v>44816</v>
      </c>
      <c r="X109">
        <v>73936</v>
      </c>
      <c r="AA109">
        <v>42208</v>
      </c>
      <c r="AB109">
        <v>72320</v>
      </c>
      <c r="AE109">
        <v>43984</v>
      </c>
      <c r="AF109">
        <v>70064</v>
      </c>
      <c r="AI109">
        <f t="shared" si="4"/>
        <v>2000</v>
      </c>
      <c r="AJ109" t="str">
        <f t="shared" si="5"/>
        <v>Pine Units</v>
      </c>
      <c r="AK109" t="str">
        <f t="shared" si="6"/>
        <v>RobsonValley</v>
      </c>
      <c r="AL109" t="str">
        <f t="shared" si="7"/>
        <v>Robson Valley TSA</v>
      </c>
    </row>
    <row r="110" spans="1:38">
      <c r="A110">
        <v>1</v>
      </c>
      <c r="B110">
        <v>35</v>
      </c>
      <c r="C110">
        <v>17168</v>
      </c>
      <c r="D110">
        <v>38512</v>
      </c>
      <c r="G110">
        <v>16416</v>
      </c>
      <c r="H110">
        <v>44880</v>
      </c>
      <c r="K110">
        <v>20032</v>
      </c>
      <c r="L110">
        <v>51264</v>
      </c>
      <c r="O110">
        <v>17936</v>
      </c>
      <c r="P110">
        <v>48784</v>
      </c>
      <c r="S110">
        <v>18656</v>
      </c>
      <c r="T110">
        <v>48816</v>
      </c>
      <c r="W110">
        <v>19872</v>
      </c>
      <c r="X110">
        <v>52976</v>
      </c>
      <c r="AA110">
        <v>13856</v>
      </c>
      <c r="AB110">
        <v>43296</v>
      </c>
      <c r="AE110">
        <v>17360</v>
      </c>
      <c r="AF110">
        <v>48784</v>
      </c>
      <c r="AI110">
        <f t="shared" si="4"/>
        <v>2000</v>
      </c>
      <c r="AJ110" t="str">
        <f t="shared" si="5"/>
        <v>Non-pine Units</v>
      </c>
      <c r="AK110" t="str">
        <f t="shared" si="6"/>
        <v>Soo</v>
      </c>
      <c r="AL110" t="str">
        <f t="shared" si="7"/>
        <v>Soo TSA</v>
      </c>
    </row>
    <row r="111" spans="1:38">
      <c r="A111">
        <v>1</v>
      </c>
      <c r="B111">
        <v>36</v>
      </c>
      <c r="C111">
        <v>0</v>
      </c>
      <c r="D111">
        <v>0</v>
      </c>
      <c r="G111">
        <v>0</v>
      </c>
      <c r="H111">
        <v>0</v>
      </c>
      <c r="K111">
        <v>0</v>
      </c>
      <c r="L111">
        <v>0</v>
      </c>
      <c r="O111">
        <v>0</v>
      </c>
      <c r="P111">
        <v>0</v>
      </c>
      <c r="S111">
        <v>0</v>
      </c>
      <c r="T111">
        <v>0</v>
      </c>
      <c r="W111">
        <v>0</v>
      </c>
      <c r="X111">
        <v>0</v>
      </c>
      <c r="AA111">
        <v>0</v>
      </c>
      <c r="AB111">
        <v>0</v>
      </c>
      <c r="AE111">
        <v>0</v>
      </c>
      <c r="AF111">
        <v>0</v>
      </c>
      <c r="AI111">
        <f t="shared" si="4"/>
        <v>2000</v>
      </c>
      <c r="AJ111" t="str">
        <f t="shared" si="5"/>
        <v>Non-pine Units</v>
      </c>
      <c r="AK111" t="str">
        <f t="shared" si="6"/>
        <v>Strathcona</v>
      </c>
      <c r="AL111" t="str">
        <f t="shared" si="7"/>
        <v>Strathcona TSA</v>
      </c>
    </row>
    <row r="112" spans="1:38">
      <c r="A112">
        <v>1</v>
      </c>
      <c r="B112">
        <v>37</v>
      </c>
      <c r="C112">
        <v>0</v>
      </c>
      <c r="D112">
        <v>0</v>
      </c>
      <c r="G112">
        <v>0</v>
      </c>
      <c r="H112">
        <v>0</v>
      </c>
      <c r="K112">
        <v>0</v>
      </c>
      <c r="L112">
        <v>0</v>
      </c>
      <c r="O112">
        <v>0</v>
      </c>
      <c r="P112">
        <v>0</v>
      </c>
      <c r="S112">
        <v>0</v>
      </c>
      <c r="T112">
        <v>0</v>
      </c>
      <c r="W112">
        <v>0</v>
      </c>
      <c r="X112">
        <v>0</v>
      </c>
      <c r="AA112">
        <v>0</v>
      </c>
      <c r="AB112">
        <v>0</v>
      </c>
      <c r="AE112">
        <v>0</v>
      </c>
      <c r="AF112">
        <v>0</v>
      </c>
      <c r="AI112">
        <f t="shared" si="4"/>
        <v>2000</v>
      </c>
      <c r="AJ112" t="str">
        <f t="shared" si="5"/>
        <v>Non-pine Units</v>
      </c>
      <c r="AK112" t="str">
        <f t="shared" si="6"/>
        <v>SunshineCoast</v>
      </c>
      <c r="AL112" t="str">
        <f t="shared" si="7"/>
        <v>Sunshine Coast TSA</v>
      </c>
    </row>
    <row r="113" spans="1:38">
      <c r="A113">
        <v>1</v>
      </c>
      <c r="B113">
        <v>38</v>
      </c>
      <c r="C113">
        <v>981584</v>
      </c>
      <c r="D113">
        <v>1402032</v>
      </c>
      <c r="G113">
        <v>601968</v>
      </c>
      <c r="H113">
        <v>999536</v>
      </c>
      <c r="K113">
        <v>603888</v>
      </c>
      <c r="L113">
        <v>994512</v>
      </c>
      <c r="O113">
        <v>625904</v>
      </c>
      <c r="P113">
        <v>1040384</v>
      </c>
      <c r="S113">
        <v>627792</v>
      </c>
      <c r="T113">
        <v>1040336</v>
      </c>
      <c r="W113">
        <v>625104</v>
      </c>
      <c r="X113">
        <v>1030096</v>
      </c>
      <c r="AA113">
        <v>642000</v>
      </c>
      <c r="AB113">
        <v>1054752</v>
      </c>
      <c r="AE113">
        <v>621856</v>
      </c>
      <c r="AF113">
        <v>1025952</v>
      </c>
      <c r="AI113">
        <f t="shared" si="4"/>
        <v>2000</v>
      </c>
      <c r="AJ113" t="str">
        <f t="shared" si="5"/>
        <v>Pine Units</v>
      </c>
      <c r="AK113" t="str">
        <f t="shared" si="6"/>
        <v>Vanderhoof</v>
      </c>
      <c r="AL113" t="str">
        <f t="shared" si="7"/>
        <v>Vanderhoof Forest District</v>
      </c>
    </row>
    <row r="114" spans="1:38">
      <c r="A114">
        <v>1</v>
      </c>
      <c r="B114">
        <v>39</v>
      </c>
      <c r="C114">
        <v>191040</v>
      </c>
      <c r="D114">
        <v>452224</v>
      </c>
      <c r="G114">
        <v>429632</v>
      </c>
      <c r="H114">
        <v>829344</v>
      </c>
      <c r="K114">
        <v>431008</v>
      </c>
      <c r="L114">
        <v>856336</v>
      </c>
      <c r="O114">
        <v>438224</v>
      </c>
      <c r="P114">
        <v>899840</v>
      </c>
      <c r="S114">
        <v>445040</v>
      </c>
      <c r="T114">
        <v>895056</v>
      </c>
      <c r="W114">
        <v>437200</v>
      </c>
      <c r="X114">
        <v>893456</v>
      </c>
      <c r="AA114">
        <v>427248</v>
      </c>
      <c r="AB114">
        <v>878880</v>
      </c>
      <c r="AE114">
        <v>436816</v>
      </c>
      <c r="AF114">
        <v>895328</v>
      </c>
      <c r="AI114">
        <f t="shared" si="4"/>
        <v>2000</v>
      </c>
      <c r="AJ114" t="str">
        <f t="shared" si="5"/>
        <v>Pine Units</v>
      </c>
      <c r="AK114" t="str">
        <f t="shared" si="6"/>
        <v>WilliamsLake</v>
      </c>
      <c r="AL114" t="str">
        <f t="shared" si="7"/>
        <v>Williams Lake TSA</v>
      </c>
    </row>
    <row r="115" spans="1:38">
      <c r="A115">
        <v>1</v>
      </c>
      <c r="B115">
        <v>40</v>
      </c>
      <c r="C115">
        <v>0</v>
      </c>
      <c r="D115">
        <v>0</v>
      </c>
      <c r="G115">
        <v>0</v>
      </c>
      <c r="H115">
        <v>0</v>
      </c>
      <c r="K115">
        <v>0</v>
      </c>
      <c r="L115">
        <v>0</v>
      </c>
      <c r="O115">
        <v>0</v>
      </c>
      <c r="P115">
        <v>0</v>
      </c>
      <c r="S115">
        <v>0</v>
      </c>
      <c r="T115">
        <v>0</v>
      </c>
      <c r="W115">
        <v>0</v>
      </c>
      <c r="X115">
        <v>0</v>
      </c>
      <c r="AA115">
        <v>0</v>
      </c>
      <c r="AB115">
        <v>0</v>
      </c>
      <c r="AE115">
        <v>0</v>
      </c>
      <c r="AF115">
        <v>0</v>
      </c>
      <c r="AI115">
        <f t="shared" si="4"/>
        <v>2000</v>
      </c>
      <c r="AJ115" t="str">
        <f t="shared" si="5"/>
        <v>Interior TFLs</v>
      </c>
      <c r="AK115" t="str">
        <f t="shared" si="6"/>
        <v>InteriorTFLs</v>
      </c>
      <c r="AL115" t="str">
        <f t="shared" si="7"/>
        <v>Interior TFLs</v>
      </c>
    </row>
    <row r="116" spans="1:38">
      <c r="A116">
        <v>1</v>
      </c>
      <c r="B116">
        <v>40</v>
      </c>
      <c r="C116">
        <v>0</v>
      </c>
      <c r="D116">
        <v>0</v>
      </c>
      <c r="G116">
        <v>0</v>
      </c>
      <c r="H116">
        <v>0</v>
      </c>
      <c r="K116">
        <v>0</v>
      </c>
      <c r="L116">
        <v>0</v>
      </c>
      <c r="O116">
        <v>0</v>
      </c>
      <c r="P116">
        <v>0</v>
      </c>
      <c r="S116">
        <v>0</v>
      </c>
      <c r="T116">
        <v>0</v>
      </c>
      <c r="W116">
        <v>0</v>
      </c>
      <c r="X116">
        <v>0</v>
      </c>
      <c r="AA116">
        <v>0</v>
      </c>
      <c r="AB116">
        <v>0</v>
      </c>
      <c r="AE116">
        <v>0</v>
      </c>
      <c r="AF116">
        <v>0</v>
      </c>
      <c r="AI116">
        <f t="shared" si="4"/>
        <v>2000</v>
      </c>
      <c r="AJ116" t="str">
        <f t="shared" si="5"/>
        <v>Interior TFLs</v>
      </c>
      <c r="AK116" t="str">
        <f t="shared" si="6"/>
        <v>InteriorTFLs</v>
      </c>
      <c r="AL116" t="str">
        <f t="shared" si="7"/>
        <v>Interior TFLs</v>
      </c>
    </row>
    <row r="117" spans="1:38">
      <c r="A117">
        <v>1</v>
      </c>
      <c r="B117">
        <v>40</v>
      </c>
      <c r="C117">
        <v>0</v>
      </c>
      <c r="D117">
        <v>0</v>
      </c>
      <c r="G117">
        <v>0</v>
      </c>
      <c r="H117">
        <v>0</v>
      </c>
      <c r="K117">
        <v>0</v>
      </c>
      <c r="L117">
        <v>0</v>
      </c>
      <c r="O117">
        <v>0</v>
      </c>
      <c r="P117">
        <v>0</v>
      </c>
      <c r="S117">
        <v>0</v>
      </c>
      <c r="T117">
        <v>0</v>
      </c>
      <c r="W117">
        <v>0</v>
      </c>
      <c r="X117">
        <v>0</v>
      </c>
      <c r="AA117">
        <v>0</v>
      </c>
      <c r="AB117">
        <v>0</v>
      </c>
      <c r="AE117">
        <v>0</v>
      </c>
      <c r="AF117">
        <v>0</v>
      </c>
      <c r="AI117">
        <f t="shared" si="4"/>
        <v>2000</v>
      </c>
      <c r="AJ117" t="str">
        <f t="shared" si="5"/>
        <v>Interior TFLs</v>
      </c>
      <c r="AK117" t="str">
        <f t="shared" si="6"/>
        <v>InteriorTFLs</v>
      </c>
      <c r="AL117" t="str">
        <f t="shared" si="7"/>
        <v>Interior TFLs</v>
      </c>
    </row>
    <row r="118" spans="1:38">
      <c r="A118">
        <v>1</v>
      </c>
      <c r="B118">
        <v>40</v>
      </c>
      <c r="C118">
        <v>0</v>
      </c>
      <c r="D118">
        <v>0</v>
      </c>
      <c r="G118">
        <v>0</v>
      </c>
      <c r="H118">
        <v>0</v>
      </c>
      <c r="K118">
        <v>0</v>
      </c>
      <c r="L118">
        <v>0</v>
      </c>
      <c r="O118">
        <v>0</v>
      </c>
      <c r="P118">
        <v>0</v>
      </c>
      <c r="S118">
        <v>0</v>
      </c>
      <c r="T118">
        <v>0</v>
      </c>
      <c r="W118">
        <v>0</v>
      </c>
      <c r="X118">
        <v>0</v>
      </c>
      <c r="AA118">
        <v>0</v>
      </c>
      <c r="AB118">
        <v>0</v>
      </c>
      <c r="AE118">
        <v>0</v>
      </c>
      <c r="AF118">
        <v>0</v>
      </c>
      <c r="AI118">
        <f t="shared" si="4"/>
        <v>2000</v>
      </c>
      <c r="AJ118" t="str">
        <f t="shared" si="5"/>
        <v>Interior TFLs</v>
      </c>
      <c r="AK118" t="str">
        <f t="shared" si="6"/>
        <v>InteriorTFLs</v>
      </c>
      <c r="AL118" t="str">
        <f t="shared" si="7"/>
        <v>Interior TFLs</v>
      </c>
    </row>
    <row r="119" spans="1:38">
      <c r="A119">
        <v>1</v>
      </c>
      <c r="B119">
        <v>40</v>
      </c>
      <c r="C119">
        <v>0</v>
      </c>
      <c r="D119">
        <v>0</v>
      </c>
      <c r="G119">
        <v>0</v>
      </c>
      <c r="H119">
        <v>0</v>
      </c>
      <c r="K119">
        <v>0</v>
      </c>
      <c r="L119">
        <v>0</v>
      </c>
      <c r="O119">
        <v>0</v>
      </c>
      <c r="P119">
        <v>0</v>
      </c>
      <c r="S119">
        <v>0</v>
      </c>
      <c r="T119">
        <v>0</v>
      </c>
      <c r="W119">
        <v>0</v>
      </c>
      <c r="X119">
        <v>0</v>
      </c>
      <c r="AA119">
        <v>0</v>
      </c>
      <c r="AB119">
        <v>0</v>
      </c>
      <c r="AE119">
        <v>0</v>
      </c>
      <c r="AF119">
        <v>0</v>
      </c>
      <c r="AI119">
        <f t="shared" si="4"/>
        <v>2000</v>
      </c>
      <c r="AJ119" t="str">
        <f t="shared" si="5"/>
        <v>Interior TFLs</v>
      </c>
      <c r="AK119" t="str">
        <f t="shared" si="6"/>
        <v>InteriorTFLs</v>
      </c>
      <c r="AL119" t="str">
        <f t="shared" si="7"/>
        <v>Interior TFLs</v>
      </c>
    </row>
    <row r="120" spans="1:38">
      <c r="A120">
        <v>1</v>
      </c>
      <c r="B120">
        <v>40</v>
      </c>
      <c r="C120">
        <v>32</v>
      </c>
      <c r="D120">
        <v>512</v>
      </c>
      <c r="G120">
        <v>32</v>
      </c>
      <c r="H120">
        <v>1168</v>
      </c>
      <c r="K120">
        <v>32</v>
      </c>
      <c r="L120">
        <v>1040</v>
      </c>
      <c r="O120">
        <v>32</v>
      </c>
      <c r="P120">
        <v>1264</v>
      </c>
      <c r="S120">
        <v>32</v>
      </c>
      <c r="T120">
        <v>1264</v>
      </c>
      <c r="W120">
        <v>32</v>
      </c>
      <c r="X120">
        <v>1264</v>
      </c>
      <c r="AA120">
        <v>32</v>
      </c>
      <c r="AB120">
        <v>1264</v>
      </c>
      <c r="AE120">
        <v>32</v>
      </c>
      <c r="AF120">
        <v>1264</v>
      </c>
      <c r="AI120">
        <f t="shared" si="4"/>
        <v>2000</v>
      </c>
      <c r="AJ120" t="str">
        <f t="shared" si="5"/>
        <v>Interior TFLs</v>
      </c>
      <c r="AK120" t="str">
        <f t="shared" si="6"/>
        <v>InteriorTFLs</v>
      </c>
      <c r="AL120" t="str">
        <f t="shared" si="7"/>
        <v>Interior TFLs</v>
      </c>
    </row>
    <row r="121" spans="1:38">
      <c r="A121">
        <v>1</v>
      </c>
      <c r="B121">
        <v>40</v>
      </c>
      <c r="C121">
        <v>80</v>
      </c>
      <c r="D121">
        <v>80</v>
      </c>
      <c r="G121">
        <v>256</v>
      </c>
      <c r="H121">
        <v>256</v>
      </c>
      <c r="K121">
        <v>256</v>
      </c>
      <c r="L121">
        <v>256</v>
      </c>
      <c r="O121">
        <v>256</v>
      </c>
      <c r="P121">
        <v>256</v>
      </c>
      <c r="S121">
        <v>256</v>
      </c>
      <c r="T121">
        <v>256</v>
      </c>
      <c r="W121">
        <v>256</v>
      </c>
      <c r="X121">
        <v>256</v>
      </c>
      <c r="AA121">
        <v>256</v>
      </c>
      <c r="AB121">
        <v>256</v>
      </c>
      <c r="AE121">
        <v>256</v>
      </c>
      <c r="AF121">
        <v>256</v>
      </c>
      <c r="AI121">
        <f t="shared" si="4"/>
        <v>2000</v>
      </c>
      <c r="AJ121" t="str">
        <f t="shared" si="5"/>
        <v>Interior TFLs</v>
      </c>
      <c r="AK121" t="str">
        <f t="shared" si="6"/>
        <v>InteriorTFLs</v>
      </c>
      <c r="AL121" t="str">
        <f t="shared" si="7"/>
        <v>Interior TFLs</v>
      </c>
    </row>
    <row r="122" spans="1:38">
      <c r="A122">
        <v>1</v>
      </c>
      <c r="B122">
        <v>40</v>
      </c>
      <c r="C122">
        <v>304</v>
      </c>
      <c r="D122">
        <v>304</v>
      </c>
      <c r="G122">
        <v>304</v>
      </c>
      <c r="H122">
        <v>304</v>
      </c>
      <c r="K122">
        <v>304</v>
      </c>
      <c r="L122">
        <v>304</v>
      </c>
      <c r="O122">
        <v>304</v>
      </c>
      <c r="P122">
        <v>304</v>
      </c>
      <c r="S122">
        <v>304</v>
      </c>
      <c r="T122">
        <v>304</v>
      </c>
      <c r="W122">
        <v>304</v>
      </c>
      <c r="X122">
        <v>304</v>
      </c>
      <c r="AA122">
        <v>304</v>
      </c>
      <c r="AB122">
        <v>304</v>
      </c>
      <c r="AE122">
        <v>304</v>
      </c>
      <c r="AF122">
        <v>304</v>
      </c>
      <c r="AI122">
        <f t="shared" si="4"/>
        <v>2000</v>
      </c>
      <c r="AJ122" t="str">
        <f t="shared" si="5"/>
        <v>Interior TFLs</v>
      </c>
      <c r="AK122" t="str">
        <f t="shared" si="6"/>
        <v>InteriorTFLs</v>
      </c>
      <c r="AL122" t="str">
        <f t="shared" si="7"/>
        <v>Interior TFLs</v>
      </c>
    </row>
    <row r="123" spans="1:38">
      <c r="A123">
        <v>1</v>
      </c>
      <c r="B123">
        <v>40</v>
      </c>
      <c r="C123">
        <v>4640</v>
      </c>
      <c r="D123">
        <v>4640</v>
      </c>
      <c r="G123">
        <v>1280</v>
      </c>
      <c r="H123">
        <v>1280</v>
      </c>
      <c r="K123">
        <v>1280</v>
      </c>
      <c r="L123">
        <v>1280</v>
      </c>
      <c r="O123">
        <v>1280</v>
      </c>
      <c r="P123">
        <v>1280</v>
      </c>
      <c r="S123">
        <v>1280</v>
      </c>
      <c r="T123">
        <v>1280</v>
      </c>
      <c r="W123">
        <v>1280</v>
      </c>
      <c r="X123">
        <v>1280</v>
      </c>
      <c r="AA123">
        <v>1280</v>
      </c>
      <c r="AB123">
        <v>1280</v>
      </c>
      <c r="AE123">
        <v>1280</v>
      </c>
      <c r="AF123">
        <v>1280</v>
      </c>
      <c r="AI123">
        <f t="shared" si="4"/>
        <v>2000</v>
      </c>
      <c r="AJ123" t="str">
        <f t="shared" si="5"/>
        <v>Interior TFLs</v>
      </c>
      <c r="AK123" t="str">
        <f t="shared" si="6"/>
        <v>InteriorTFLs</v>
      </c>
      <c r="AL123" t="str">
        <f t="shared" si="7"/>
        <v>Interior TFLs</v>
      </c>
    </row>
    <row r="124" spans="1:38">
      <c r="A124">
        <v>1</v>
      </c>
      <c r="B124">
        <v>40</v>
      </c>
      <c r="C124">
        <v>6784</v>
      </c>
      <c r="D124">
        <v>8240</v>
      </c>
      <c r="G124">
        <v>11168</v>
      </c>
      <c r="H124">
        <v>14608</v>
      </c>
      <c r="K124">
        <v>11168</v>
      </c>
      <c r="L124">
        <v>14608</v>
      </c>
      <c r="O124">
        <v>11168</v>
      </c>
      <c r="P124">
        <v>14608</v>
      </c>
      <c r="S124">
        <v>11168</v>
      </c>
      <c r="T124">
        <v>14608</v>
      </c>
      <c r="W124">
        <v>11168</v>
      </c>
      <c r="X124">
        <v>14608</v>
      </c>
      <c r="AA124">
        <v>11168</v>
      </c>
      <c r="AB124">
        <v>14608</v>
      </c>
      <c r="AE124">
        <v>11168</v>
      </c>
      <c r="AF124">
        <v>14608</v>
      </c>
      <c r="AI124">
        <f t="shared" si="4"/>
        <v>2000</v>
      </c>
      <c r="AJ124" t="str">
        <f t="shared" si="5"/>
        <v>Interior TFLs</v>
      </c>
      <c r="AK124" t="str">
        <f t="shared" si="6"/>
        <v>InteriorTFLs</v>
      </c>
      <c r="AL124" t="str">
        <f t="shared" si="7"/>
        <v>Interior TFLs</v>
      </c>
    </row>
    <row r="125" spans="1:38">
      <c r="A125">
        <v>1</v>
      </c>
      <c r="B125">
        <v>40</v>
      </c>
      <c r="C125">
        <v>6016</v>
      </c>
      <c r="D125">
        <v>26768</v>
      </c>
      <c r="G125">
        <v>14432</v>
      </c>
      <c r="H125">
        <v>46928</v>
      </c>
      <c r="K125">
        <v>11728</v>
      </c>
      <c r="L125">
        <v>45056</v>
      </c>
      <c r="O125">
        <v>14480</v>
      </c>
      <c r="P125">
        <v>48864</v>
      </c>
      <c r="S125">
        <v>12384</v>
      </c>
      <c r="T125">
        <v>45120</v>
      </c>
      <c r="W125">
        <v>15632</v>
      </c>
      <c r="X125">
        <v>53120</v>
      </c>
      <c r="AA125">
        <v>10784</v>
      </c>
      <c r="AB125">
        <v>45408</v>
      </c>
      <c r="AE125">
        <v>13584</v>
      </c>
      <c r="AF125">
        <v>49136</v>
      </c>
      <c r="AI125">
        <f t="shared" si="4"/>
        <v>2000</v>
      </c>
      <c r="AJ125" t="str">
        <f t="shared" si="5"/>
        <v>Interior TFLs</v>
      </c>
      <c r="AK125" t="str">
        <f t="shared" si="6"/>
        <v>InteriorTFLs</v>
      </c>
      <c r="AL125" t="str">
        <f t="shared" si="7"/>
        <v>Interior TFLs</v>
      </c>
    </row>
    <row r="126" spans="1:38">
      <c r="A126">
        <v>1</v>
      </c>
      <c r="B126">
        <v>40</v>
      </c>
      <c r="C126">
        <v>6304</v>
      </c>
      <c r="D126">
        <v>32128</v>
      </c>
      <c r="G126">
        <v>16768</v>
      </c>
      <c r="H126">
        <v>43344</v>
      </c>
      <c r="K126">
        <v>19680</v>
      </c>
      <c r="L126">
        <v>45600</v>
      </c>
      <c r="O126">
        <v>18672</v>
      </c>
      <c r="P126">
        <v>45568</v>
      </c>
      <c r="S126">
        <v>17088</v>
      </c>
      <c r="T126">
        <v>42656</v>
      </c>
      <c r="W126">
        <v>17088</v>
      </c>
      <c r="X126">
        <v>42864</v>
      </c>
      <c r="AA126">
        <v>15264</v>
      </c>
      <c r="AB126">
        <v>42048</v>
      </c>
      <c r="AE126">
        <v>14864</v>
      </c>
      <c r="AF126">
        <v>40480</v>
      </c>
      <c r="AI126">
        <f t="shared" si="4"/>
        <v>2000</v>
      </c>
      <c r="AJ126" t="str">
        <f t="shared" si="5"/>
        <v>Interior TFLs</v>
      </c>
      <c r="AK126" t="str">
        <f t="shared" si="6"/>
        <v>InteriorTFLs</v>
      </c>
      <c r="AL126" t="str">
        <f t="shared" si="7"/>
        <v>Interior TFLs</v>
      </c>
    </row>
    <row r="127" spans="1:38">
      <c r="A127">
        <v>1</v>
      </c>
      <c r="B127">
        <v>40</v>
      </c>
      <c r="C127">
        <v>28224</v>
      </c>
      <c r="D127">
        <v>62832</v>
      </c>
      <c r="G127">
        <v>20880</v>
      </c>
      <c r="H127">
        <v>46128</v>
      </c>
      <c r="K127">
        <v>21600</v>
      </c>
      <c r="L127">
        <v>48400</v>
      </c>
      <c r="O127">
        <v>20272</v>
      </c>
      <c r="P127">
        <v>47152</v>
      </c>
      <c r="S127">
        <v>21168</v>
      </c>
      <c r="T127">
        <v>48080</v>
      </c>
      <c r="W127">
        <v>21056</v>
      </c>
      <c r="X127">
        <v>47968</v>
      </c>
      <c r="AA127">
        <v>21136</v>
      </c>
      <c r="AB127">
        <v>48048</v>
      </c>
      <c r="AE127">
        <v>21616</v>
      </c>
      <c r="AF127">
        <v>48400</v>
      </c>
      <c r="AI127">
        <f t="shared" si="4"/>
        <v>2000</v>
      </c>
      <c r="AJ127" t="str">
        <f t="shared" si="5"/>
        <v>Interior TFLs</v>
      </c>
      <c r="AK127" t="str">
        <f t="shared" si="6"/>
        <v>InteriorTFLs</v>
      </c>
      <c r="AL127" t="str">
        <f t="shared" si="7"/>
        <v>Interior TFLs</v>
      </c>
    </row>
    <row r="128" spans="1:38">
      <c r="A128">
        <v>1</v>
      </c>
      <c r="B128">
        <v>40</v>
      </c>
      <c r="C128">
        <v>13424</v>
      </c>
      <c r="D128">
        <v>19296</v>
      </c>
      <c r="G128">
        <v>13904</v>
      </c>
      <c r="H128">
        <v>24992</v>
      </c>
      <c r="K128">
        <v>16352</v>
      </c>
      <c r="L128">
        <v>28128</v>
      </c>
      <c r="O128">
        <v>17664</v>
      </c>
      <c r="P128">
        <v>30064</v>
      </c>
      <c r="S128">
        <v>17264</v>
      </c>
      <c r="T128">
        <v>27264</v>
      </c>
      <c r="W128">
        <v>18768</v>
      </c>
      <c r="X128">
        <v>26896</v>
      </c>
      <c r="AA128">
        <v>19904</v>
      </c>
      <c r="AB128">
        <v>33776</v>
      </c>
      <c r="AE128">
        <v>22464</v>
      </c>
      <c r="AF128">
        <v>28832</v>
      </c>
      <c r="AI128">
        <f t="shared" si="4"/>
        <v>2000</v>
      </c>
      <c r="AJ128" t="str">
        <f t="shared" si="5"/>
        <v>Interior TFLs</v>
      </c>
      <c r="AK128" t="str">
        <f t="shared" si="6"/>
        <v>InteriorTFLs</v>
      </c>
      <c r="AL128" t="str">
        <f t="shared" si="7"/>
        <v>Interior TFLs</v>
      </c>
    </row>
    <row r="129" spans="1:38">
      <c r="A129">
        <v>1</v>
      </c>
      <c r="B129">
        <v>40</v>
      </c>
      <c r="C129">
        <v>39632</v>
      </c>
      <c r="D129">
        <v>83504</v>
      </c>
      <c r="G129">
        <v>47376</v>
      </c>
      <c r="H129">
        <v>100560</v>
      </c>
      <c r="K129">
        <v>51648</v>
      </c>
      <c r="L129">
        <v>107568</v>
      </c>
      <c r="O129">
        <v>51008</v>
      </c>
      <c r="P129">
        <v>106224</v>
      </c>
      <c r="S129">
        <v>53088</v>
      </c>
      <c r="T129">
        <v>108912</v>
      </c>
      <c r="W129">
        <v>52496</v>
      </c>
      <c r="X129">
        <v>109632</v>
      </c>
      <c r="AA129">
        <v>53376</v>
      </c>
      <c r="AB129">
        <v>110592</v>
      </c>
      <c r="AE129">
        <v>47920</v>
      </c>
      <c r="AF129">
        <v>105168</v>
      </c>
      <c r="AI129">
        <f t="shared" si="4"/>
        <v>2000</v>
      </c>
      <c r="AJ129" t="str">
        <f t="shared" si="5"/>
        <v>Interior TFLs</v>
      </c>
      <c r="AK129" t="str">
        <f t="shared" si="6"/>
        <v>InteriorTFLs</v>
      </c>
      <c r="AL129" t="str">
        <f t="shared" si="7"/>
        <v>Interior TFLs</v>
      </c>
    </row>
    <row r="130" spans="1:38">
      <c r="A130">
        <v>1</v>
      </c>
      <c r="B130">
        <v>40</v>
      </c>
      <c r="C130">
        <v>69952</v>
      </c>
      <c r="D130">
        <v>105008</v>
      </c>
      <c r="G130">
        <v>74944</v>
      </c>
      <c r="H130">
        <v>131216</v>
      </c>
      <c r="K130">
        <v>74368</v>
      </c>
      <c r="L130">
        <v>130560</v>
      </c>
      <c r="O130">
        <v>74784</v>
      </c>
      <c r="P130">
        <v>129872</v>
      </c>
      <c r="S130">
        <v>74176</v>
      </c>
      <c r="T130">
        <v>128032</v>
      </c>
      <c r="W130">
        <v>74960</v>
      </c>
      <c r="X130">
        <v>131920</v>
      </c>
      <c r="AA130">
        <v>69504</v>
      </c>
      <c r="AB130">
        <v>124112</v>
      </c>
      <c r="AE130">
        <v>75312</v>
      </c>
      <c r="AF130">
        <v>134752</v>
      </c>
      <c r="AI130">
        <f t="shared" ref="AI130:AI193" si="8">A130+1999</f>
        <v>2000</v>
      </c>
      <c r="AJ130" t="str">
        <f t="shared" ref="AJ130:AJ193" si="9">VLOOKUP(B130,$AO$2:$AS$42,4)</f>
        <v>Interior TFLs</v>
      </c>
      <c r="AK130" t="str">
        <f t="shared" ref="AK130:AK193" si="10">VLOOKUP(B130,$AO$2:$AT$42,2)</f>
        <v>InteriorTFLs</v>
      </c>
      <c r="AL130" t="str">
        <f t="shared" ref="AL130:AL193" si="11">VLOOKUP(B130,$AO$2:$AT$42,3)</f>
        <v>Interior TFLs</v>
      </c>
    </row>
    <row r="131" spans="1:38">
      <c r="A131">
        <v>1</v>
      </c>
      <c r="B131">
        <v>40</v>
      </c>
      <c r="C131">
        <v>63360</v>
      </c>
      <c r="D131">
        <v>112272</v>
      </c>
      <c r="G131">
        <v>101696</v>
      </c>
      <c r="H131">
        <v>178032</v>
      </c>
      <c r="K131">
        <v>105808</v>
      </c>
      <c r="L131">
        <v>180480</v>
      </c>
      <c r="O131">
        <v>100992</v>
      </c>
      <c r="P131">
        <v>181280</v>
      </c>
      <c r="S131">
        <v>101936</v>
      </c>
      <c r="T131">
        <v>176992</v>
      </c>
      <c r="W131">
        <v>105328</v>
      </c>
      <c r="X131">
        <v>184672</v>
      </c>
      <c r="AA131">
        <v>104416</v>
      </c>
      <c r="AB131">
        <v>176848</v>
      </c>
      <c r="AE131">
        <v>105376</v>
      </c>
      <c r="AF131">
        <v>180992</v>
      </c>
      <c r="AI131">
        <f t="shared" si="8"/>
        <v>2000</v>
      </c>
      <c r="AJ131" t="str">
        <f t="shared" si="9"/>
        <v>Interior TFLs</v>
      </c>
      <c r="AK131" t="str">
        <f t="shared" si="10"/>
        <v>InteriorTFLs</v>
      </c>
      <c r="AL131" t="str">
        <f t="shared" si="11"/>
        <v>Interior TFLs</v>
      </c>
    </row>
    <row r="132" spans="1:38">
      <c r="A132">
        <v>1</v>
      </c>
      <c r="B132">
        <v>40</v>
      </c>
      <c r="C132">
        <v>72304</v>
      </c>
      <c r="D132">
        <v>171648</v>
      </c>
      <c r="G132">
        <v>109440</v>
      </c>
      <c r="H132">
        <v>211168</v>
      </c>
      <c r="K132">
        <v>118464</v>
      </c>
      <c r="L132">
        <v>213120</v>
      </c>
      <c r="O132">
        <v>116224</v>
      </c>
      <c r="P132">
        <v>226560</v>
      </c>
      <c r="S132">
        <v>120272</v>
      </c>
      <c r="T132">
        <v>227488</v>
      </c>
      <c r="W132">
        <v>120080</v>
      </c>
      <c r="X132">
        <v>206784</v>
      </c>
      <c r="AA132">
        <v>125280</v>
      </c>
      <c r="AB132">
        <v>229360</v>
      </c>
      <c r="AE132">
        <v>125280</v>
      </c>
      <c r="AF132">
        <v>228080</v>
      </c>
      <c r="AI132">
        <f t="shared" si="8"/>
        <v>2000</v>
      </c>
      <c r="AJ132" t="str">
        <f t="shared" si="9"/>
        <v>Interior TFLs</v>
      </c>
      <c r="AK132" t="str">
        <f t="shared" si="10"/>
        <v>InteriorTFLs</v>
      </c>
      <c r="AL132" t="str">
        <f t="shared" si="11"/>
        <v>Interior TFLs</v>
      </c>
    </row>
    <row r="133" spans="1:38">
      <c r="A133">
        <v>1</v>
      </c>
      <c r="B133">
        <v>40</v>
      </c>
      <c r="C133">
        <v>48048</v>
      </c>
      <c r="D133">
        <v>149584</v>
      </c>
      <c r="G133">
        <v>130800</v>
      </c>
      <c r="H133">
        <v>253232</v>
      </c>
      <c r="K133">
        <v>140960</v>
      </c>
      <c r="L133">
        <v>270720</v>
      </c>
      <c r="O133">
        <v>132272</v>
      </c>
      <c r="P133">
        <v>268896</v>
      </c>
      <c r="S133">
        <v>137600</v>
      </c>
      <c r="T133">
        <v>269904</v>
      </c>
      <c r="W133">
        <v>134480</v>
      </c>
      <c r="X133">
        <v>258512</v>
      </c>
      <c r="AA133">
        <v>131856</v>
      </c>
      <c r="AB133">
        <v>257392</v>
      </c>
      <c r="AE133">
        <v>131568</v>
      </c>
      <c r="AF133">
        <v>257616</v>
      </c>
      <c r="AI133">
        <f t="shared" si="8"/>
        <v>2000</v>
      </c>
      <c r="AJ133" t="str">
        <f t="shared" si="9"/>
        <v>Interior TFLs</v>
      </c>
      <c r="AK133" t="str">
        <f t="shared" si="10"/>
        <v>InteriorTFLs</v>
      </c>
      <c r="AL133" t="str">
        <f t="shared" si="11"/>
        <v>Interior TFLs</v>
      </c>
    </row>
    <row r="134" spans="1:38">
      <c r="A134">
        <v>1</v>
      </c>
      <c r="B134">
        <v>41</v>
      </c>
      <c r="C134">
        <v>0</v>
      </c>
      <c r="D134">
        <v>0</v>
      </c>
      <c r="G134">
        <v>0</v>
      </c>
      <c r="H134">
        <v>0</v>
      </c>
      <c r="K134">
        <v>0</v>
      </c>
      <c r="L134">
        <v>0</v>
      </c>
      <c r="O134">
        <v>0</v>
      </c>
      <c r="P134">
        <v>0</v>
      </c>
      <c r="S134">
        <v>0</v>
      </c>
      <c r="T134">
        <v>0</v>
      </c>
      <c r="W134">
        <v>0</v>
      </c>
      <c r="X134">
        <v>0</v>
      </c>
      <c r="AA134">
        <v>0</v>
      </c>
      <c r="AB134">
        <v>0</v>
      </c>
      <c r="AE134">
        <v>0</v>
      </c>
      <c r="AF134">
        <v>0</v>
      </c>
      <c r="AI134">
        <f t="shared" si="8"/>
        <v>2000</v>
      </c>
      <c r="AJ134" t="str">
        <f t="shared" si="9"/>
        <v>Coast TFLs</v>
      </c>
      <c r="AK134" t="str">
        <f t="shared" si="10"/>
        <v>CoastTFLs</v>
      </c>
      <c r="AL134" t="str">
        <f t="shared" si="11"/>
        <v>Coast TFLs</v>
      </c>
    </row>
    <row r="135" spans="1:38">
      <c r="A135">
        <v>1</v>
      </c>
      <c r="B135">
        <v>41</v>
      </c>
      <c r="C135">
        <v>0</v>
      </c>
      <c r="D135">
        <v>0</v>
      </c>
      <c r="G135">
        <v>0</v>
      </c>
      <c r="H135">
        <v>0</v>
      </c>
      <c r="K135">
        <v>0</v>
      </c>
      <c r="L135">
        <v>0</v>
      </c>
      <c r="O135">
        <v>0</v>
      </c>
      <c r="P135">
        <v>0</v>
      </c>
      <c r="S135">
        <v>0</v>
      </c>
      <c r="T135">
        <v>0</v>
      </c>
      <c r="W135">
        <v>0</v>
      </c>
      <c r="X135">
        <v>0</v>
      </c>
      <c r="AA135">
        <v>0</v>
      </c>
      <c r="AB135">
        <v>0</v>
      </c>
      <c r="AE135">
        <v>0</v>
      </c>
      <c r="AF135">
        <v>0</v>
      </c>
      <c r="AI135">
        <f t="shared" si="8"/>
        <v>2000</v>
      </c>
      <c r="AJ135" t="str">
        <f t="shared" si="9"/>
        <v>Coast TFLs</v>
      </c>
      <c r="AK135" t="str">
        <f t="shared" si="10"/>
        <v>CoastTFLs</v>
      </c>
      <c r="AL135" t="str">
        <f t="shared" si="11"/>
        <v>Coast TFLs</v>
      </c>
    </row>
    <row r="136" spans="1:38">
      <c r="A136">
        <v>1</v>
      </c>
      <c r="B136">
        <v>41</v>
      </c>
      <c r="C136">
        <v>0</v>
      </c>
      <c r="D136">
        <v>0</v>
      </c>
      <c r="G136">
        <v>0</v>
      </c>
      <c r="H136">
        <v>0</v>
      </c>
      <c r="K136">
        <v>0</v>
      </c>
      <c r="L136">
        <v>0</v>
      </c>
      <c r="O136">
        <v>0</v>
      </c>
      <c r="P136">
        <v>0</v>
      </c>
      <c r="S136">
        <v>0</v>
      </c>
      <c r="T136">
        <v>0</v>
      </c>
      <c r="W136">
        <v>0</v>
      </c>
      <c r="X136">
        <v>0</v>
      </c>
      <c r="AA136">
        <v>0</v>
      </c>
      <c r="AB136">
        <v>0</v>
      </c>
      <c r="AE136">
        <v>0</v>
      </c>
      <c r="AF136">
        <v>0</v>
      </c>
      <c r="AI136">
        <f t="shared" si="8"/>
        <v>2000</v>
      </c>
      <c r="AJ136" t="str">
        <f t="shared" si="9"/>
        <v>Coast TFLs</v>
      </c>
      <c r="AK136" t="str">
        <f t="shared" si="10"/>
        <v>CoastTFLs</v>
      </c>
      <c r="AL136" t="str">
        <f t="shared" si="11"/>
        <v>Coast TFLs</v>
      </c>
    </row>
    <row r="137" spans="1:38">
      <c r="A137">
        <v>1</v>
      </c>
      <c r="B137">
        <v>41</v>
      </c>
      <c r="C137">
        <v>0</v>
      </c>
      <c r="D137">
        <v>0</v>
      </c>
      <c r="G137">
        <v>0</v>
      </c>
      <c r="H137">
        <v>0</v>
      </c>
      <c r="K137">
        <v>0</v>
      </c>
      <c r="L137">
        <v>0</v>
      </c>
      <c r="O137">
        <v>0</v>
      </c>
      <c r="P137">
        <v>0</v>
      </c>
      <c r="S137">
        <v>0</v>
      </c>
      <c r="T137">
        <v>0</v>
      </c>
      <c r="W137">
        <v>0</v>
      </c>
      <c r="X137">
        <v>0</v>
      </c>
      <c r="AA137">
        <v>0</v>
      </c>
      <c r="AB137">
        <v>0</v>
      </c>
      <c r="AE137">
        <v>0</v>
      </c>
      <c r="AF137">
        <v>0</v>
      </c>
      <c r="AI137">
        <f t="shared" si="8"/>
        <v>2000</v>
      </c>
      <c r="AJ137" t="str">
        <f t="shared" si="9"/>
        <v>Coast TFLs</v>
      </c>
      <c r="AK137" t="str">
        <f t="shared" si="10"/>
        <v>CoastTFLs</v>
      </c>
      <c r="AL137" t="str">
        <f t="shared" si="11"/>
        <v>Coast TFLs</v>
      </c>
    </row>
    <row r="138" spans="1:38">
      <c r="A138">
        <v>1</v>
      </c>
      <c r="B138">
        <v>41</v>
      </c>
      <c r="C138">
        <v>0</v>
      </c>
      <c r="D138">
        <v>0</v>
      </c>
      <c r="G138">
        <v>0</v>
      </c>
      <c r="H138">
        <v>0</v>
      </c>
      <c r="K138">
        <v>0</v>
      </c>
      <c r="L138">
        <v>0</v>
      </c>
      <c r="O138">
        <v>0</v>
      </c>
      <c r="P138">
        <v>0</v>
      </c>
      <c r="S138">
        <v>0</v>
      </c>
      <c r="T138">
        <v>0</v>
      </c>
      <c r="W138">
        <v>0</v>
      </c>
      <c r="X138">
        <v>0</v>
      </c>
      <c r="AA138">
        <v>0</v>
      </c>
      <c r="AB138">
        <v>0</v>
      </c>
      <c r="AE138">
        <v>0</v>
      </c>
      <c r="AF138">
        <v>0</v>
      </c>
      <c r="AI138">
        <f t="shared" si="8"/>
        <v>2000</v>
      </c>
      <c r="AJ138" t="str">
        <f t="shared" si="9"/>
        <v>Coast TFLs</v>
      </c>
      <c r="AK138" t="str">
        <f t="shared" si="10"/>
        <v>CoastTFLs</v>
      </c>
      <c r="AL138" t="str">
        <f t="shared" si="11"/>
        <v>Coast TFLs</v>
      </c>
    </row>
    <row r="139" spans="1:38">
      <c r="A139">
        <v>1</v>
      </c>
      <c r="B139">
        <v>41</v>
      </c>
      <c r="C139">
        <v>0</v>
      </c>
      <c r="D139">
        <v>0</v>
      </c>
      <c r="G139">
        <v>0</v>
      </c>
      <c r="H139">
        <v>0</v>
      </c>
      <c r="K139">
        <v>0</v>
      </c>
      <c r="L139">
        <v>0</v>
      </c>
      <c r="O139">
        <v>0</v>
      </c>
      <c r="P139">
        <v>0</v>
      </c>
      <c r="S139">
        <v>0</v>
      </c>
      <c r="T139">
        <v>0</v>
      </c>
      <c r="W139">
        <v>0</v>
      </c>
      <c r="X139">
        <v>0</v>
      </c>
      <c r="AA139">
        <v>0</v>
      </c>
      <c r="AB139">
        <v>0</v>
      </c>
      <c r="AE139">
        <v>0</v>
      </c>
      <c r="AF139">
        <v>0</v>
      </c>
      <c r="AI139">
        <f t="shared" si="8"/>
        <v>2000</v>
      </c>
      <c r="AJ139" t="str">
        <f t="shared" si="9"/>
        <v>Coast TFLs</v>
      </c>
      <c r="AK139" t="str">
        <f t="shared" si="10"/>
        <v>CoastTFLs</v>
      </c>
      <c r="AL139" t="str">
        <f t="shared" si="11"/>
        <v>Coast TFLs</v>
      </c>
    </row>
    <row r="140" spans="1:38">
      <c r="A140">
        <v>1</v>
      </c>
      <c r="B140">
        <v>41</v>
      </c>
      <c r="C140">
        <v>0</v>
      </c>
      <c r="D140">
        <v>0</v>
      </c>
      <c r="G140">
        <v>0</v>
      </c>
      <c r="H140">
        <v>0</v>
      </c>
      <c r="K140">
        <v>0</v>
      </c>
      <c r="L140">
        <v>0</v>
      </c>
      <c r="O140">
        <v>0</v>
      </c>
      <c r="P140">
        <v>0</v>
      </c>
      <c r="S140">
        <v>0</v>
      </c>
      <c r="T140">
        <v>0</v>
      </c>
      <c r="W140">
        <v>0</v>
      </c>
      <c r="X140">
        <v>0</v>
      </c>
      <c r="AA140">
        <v>0</v>
      </c>
      <c r="AB140">
        <v>0</v>
      </c>
      <c r="AE140">
        <v>0</v>
      </c>
      <c r="AF140">
        <v>0</v>
      </c>
      <c r="AI140">
        <f t="shared" si="8"/>
        <v>2000</v>
      </c>
      <c r="AJ140" t="str">
        <f t="shared" si="9"/>
        <v>Coast TFLs</v>
      </c>
      <c r="AK140" t="str">
        <f t="shared" si="10"/>
        <v>CoastTFLs</v>
      </c>
      <c r="AL140" t="str">
        <f t="shared" si="11"/>
        <v>Coast TFLs</v>
      </c>
    </row>
    <row r="141" spans="1:38">
      <c r="A141">
        <v>1</v>
      </c>
      <c r="B141">
        <v>41</v>
      </c>
      <c r="C141">
        <v>0</v>
      </c>
      <c r="D141">
        <v>0</v>
      </c>
      <c r="G141">
        <v>0</v>
      </c>
      <c r="H141">
        <v>0</v>
      </c>
      <c r="K141">
        <v>0</v>
      </c>
      <c r="L141">
        <v>0</v>
      </c>
      <c r="O141">
        <v>0</v>
      </c>
      <c r="P141">
        <v>0</v>
      </c>
      <c r="S141">
        <v>0</v>
      </c>
      <c r="T141">
        <v>0</v>
      </c>
      <c r="W141">
        <v>0</v>
      </c>
      <c r="X141">
        <v>0</v>
      </c>
      <c r="AA141">
        <v>0</v>
      </c>
      <c r="AB141">
        <v>0</v>
      </c>
      <c r="AE141">
        <v>0</v>
      </c>
      <c r="AF141">
        <v>0</v>
      </c>
      <c r="AI141">
        <f t="shared" si="8"/>
        <v>2000</v>
      </c>
      <c r="AJ141" t="str">
        <f t="shared" si="9"/>
        <v>Coast TFLs</v>
      </c>
      <c r="AK141" t="str">
        <f t="shared" si="10"/>
        <v>CoastTFLs</v>
      </c>
      <c r="AL141" t="str">
        <f t="shared" si="11"/>
        <v>Coast TFLs</v>
      </c>
    </row>
    <row r="142" spans="1:38">
      <c r="A142">
        <v>1</v>
      </c>
      <c r="B142">
        <v>41</v>
      </c>
      <c r="C142">
        <v>0</v>
      </c>
      <c r="D142">
        <v>0</v>
      </c>
      <c r="G142">
        <v>0</v>
      </c>
      <c r="H142">
        <v>0</v>
      </c>
      <c r="K142">
        <v>0</v>
      </c>
      <c r="L142">
        <v>0</v>
      </c>
      <c r="O142">
        <v>0</v>
      </c>
      <c r="P142">
        <v>0</v>
      </c>
      <c r="S142">
        <v>0</v>
      </c>
      <c r="T142">
        <v>0</v>
      </c>
      <c r="W142">
        <v>0</v>
      </c>
      <c r="X142">
        <v>0</v>
      </c>
      <c r="AA142">
        <v>0</v>
      </c>
      <c r="AB142">
        <v>0</v>
      </c>
      <c r="AE142">
        <v>0</v>
      </c>
      <c r="AF142">
        <v>0</v>
      </c>
      <c r="AI142">
        <f t="shared" si="8"/>
        <v>2000</v>
      </c>
      <c r="AJ142" t="str">
        <f t="shared" si="9"/>
        <v>Coast TFLs</v>
      </c>
      <c r="AK142" t="str">
        <f t="shared" si="10"/>
        <v>CoastTFLs</v>
      </c>
      <c r="AL142" t="str">
        <f t="shared" si="11"/>
        <v>Coast TFLs</v>
      </c>
    </row>
    <row r="143" spans="1:38">
      <c r="A143">
        <v>1</v>
      </c>
      <c r="B143">
        <v>41</v>
      </c>
      <c r="C143">
        <v>0</v>
      </c>
      <c r="D143">
        <v>0</v>
      </c>
      <c r="G143">
        <v>0</v>
      </c>
      <c r="H143">
        <v>0</v>
      </c>
      <c r="K143">
        <v>0</v>
      </c>
      <c r="L143">
        <v>0</v>
      </c>
      <c r="O143">
        <v>0</v>
      </c>
      <c r="P143">
        <v>0</v>
      </c>
      <c r="S143">
        <v>0</v>
      </c>
      <c r="T143">
        <v>0</v>
      </c>
      <c r="W143">
        <v>0</v>
      </c>
      <c r="X143">
        <v>0</v>
      </c>
      <c r="AA143">
        <v>0</v>
      </c>
      <c r="AB143">
        <v>0</v>
      </c>
      <c r="AE143">
        <v>0</v>
      </c>
      <c r="AF143">
        <v>0</v>
      </c>
      <c r="AI143">
        <f t="shared" si="8"/>
        <v>2000</v>
      </c>
      <c r="AJ143" t="str">
        <f t="shared" si="9"/>
        <v>Coast TFLs</v>
      </c>
      <c r="AK143" t="str">
        <f t="shared" si="10"/>
        <v>CoastTFLs</v>
      </c>
      <c r="AL143" t="str">
        <f t="shared" si="11"/>
        <v>Coast TFLs</v>
      </c>
    </row>
    <row r="144" spans="1:38">
      <c r="A144">
        <v>1</v>
      </c>
      <c r="B144">
        <v>41</v>
      </c>
      <c r="C144">
        <v>0</v>
      </c>
      <c r="D144">
        <v>0</v>
      </c>
      <c r="G144">
        <v>0</v>
      </c>
      <c r="H144">
        <v>0</v>
      </c>
      <c r="K144">
        <v>0</v>
      </c>
      <c r="L144">
        <v>0</v>
      </c>
      <c r="O144">
        <v>0</v>
      </c>
      <c r="P144">
        <v>0</v>
      </c>
      <c r="S144">
        <v>0</v>
      </c>
      <c r="T144">
        <v>0</v>
      </c>
      <c r="W144">
        <v>0</v>
      </c>
      <c r="X144">
        <v>0</v>
      </c>
      <c r="AA144">
        <v>0</v>
      </c>
      <c r="AB144">
        <v>0</v>
      </c>
      <c r="AE144">
        <v>0</v>
      </c>
      <c r="AF144">
        <v>0</v>
      </c>
      <c r="AI144">
        <f t="shared" si="8"/>
        <v>2000</v>
      </c>
      <c r="AJ144" t="str">
        <f t="shared" si="9"/>
        <v>Coast TFLs</v>
      </c>
      <c r="AK144" t="str">
        <f t="shared" si="10"/>
        <v>CoastTFLs</v>
      </c>
      <c r="AL144" t="str">
        <f t="shared" si="11"/>
        <v>Coast TFLs</v>
      </c>
    </row>
    <row r="145" spans="1:38">
      <c r="A145">
        <v>1</v>
      </c>
      <c r="B145">
        <v>41</v>
      </c>
      <c r="C145">
        <v>0</v>
      </c>
      <c r="D145">
        <v>0</v>
      </c>
      <c r="G145">
        <v>0</v>
      </c>
      <c r="H145">
        <v>0</v>
      </c>
      <c r="K145">
        <v>0</v>
      </c>
      <c r="L145">
        <v>0</v>
      </c>
      <c r="O145">
        <v>0</v>
      </c>
      <c r="P145">
        <v>0</v>
      </c>
      <c r="S145">
        <v>0</v>
      </c>
      <c r="T145">
        <v>0</v>
      </c>
      <c r="W145">
        <v>0</v>
      </c>
      <c r="X145">
        <v>0</v>
      </c>
      <c r="AA145">
        <v>0</v>
      </c>
      <c r="AB145">
        <v>0</v>
      </c>
      <c r="AE145">
        <v>0</v>
      </c>
      <c r="AF145">
        <v>0</v>
      </c>
      <c r="AI145">
        <f t="shared" si="8"/>
        <v>2000</v>
      </c>
      <c r="AJ145" t="str">
        <f t="shared" si="9"/>
        <v>Coast TFLs</v>
      </c>
      <c r="AK145" t="str">
        <f t="shared" si="10"/>
        <v>CoastTFLs</v>
      </c>
      <c r="AL145" t="str">
        <f t="shared" si="11"/>
        <v>Coast TFLs</v>
      </c>
    </row>
    <row r="146" spans="1:38">
      <c r="A146">
        <v>1</v>
      </c>
      <c r="B146">
        <v>41</v>
      </c>
      <c r="C146">
        <v>0</v>
      </c>
      <c r="D146">
        <v>0</v>
      </c>
      <c r="G146">
        <v>0</v>
      </c>
      <c r="H146">
        <v>0</v>
      </c>
      <c r="K146">
        <v>0</v>
      </c>
      <c r="L146">
        <v>0</v>
      </c>
      <c r="O146">
        <v>0</v>
      </c>
      <c r="P146">
        <v>0</v>
      </c>
      <c r="S146">
        <v>0</v>
      </c>
      <c r="T146">
        <v>0</v>
      </c>
      <c r="W146">
        <v>0</v>
      </c>
      <c r="X146">
        <v>0</v>
      </c>
      <c r="AA146">
        <v>0</v>
      </c>
      <c r="AB146">
        <v>0</v>
      </c>
      <c r="AE146">
        <v>0</v>
      </c>
      <c r="AF146">
        <v>0</v>
      </c>
      <c r="AI146">
        <f t="shared" si="8"/>
        <v>2000</v>
      </c>
      <c r="AJ146" t="str">
        <f t="shared" si="9"/>
        <v>Coast TFLs</v>
      </c>
      <c r="AK146" t="str">
        <f t="shared" si="10"/>
        <v>CoastTFLs</v>
      </c>
      <c r="AL146" t="str">
        <f t="shared" si="11"/>
        <v>Coast TFLs</v>
      </c>
    </row>
    <row r="147" spans="1:38">
      <c r="A147">
        <v>1</v>
      </c>
      <c r="B147">
        <v>41</v>
      </c>
      <c r="C147">
        <v>0</v>
      </c>
      <c r="D147">
        <v>0</v>
      </c>
      <c r="G147">
        <v>0</v>
      </c>
      <c r="H147">
        <v>0</v>
      </c>
      <c r="K147">
        <v>0</v>
      </c>
      <c r="L147">
        <v>0</v>
      </c>
      <c r="O147">
        <v>0</v>
      </c>
      <c r="P147">
        <v>0</v>
      </c>
      <c r="S147">
        <v>0</v>
      </c>
      <c r="T147">
        <v>0</v>
      </c>
      <c r="W147">
        <v>0</v>
      </c>
      <c r="X147">
        <v>0</v>
      </c>
      <c r="AA147">
        <v>0</v>
      </c>
      <c r="AB147">
        <v>0</v>
      </c>
      <c r="AE147">
        <v>0</v>
      </c>
      <c r="AF147">
        <v>0</v>
      </c>
      <c r="AI147">
        <f t="shared" si="8"/>
        <v>2000</v>
      </c>
      <c r="AJ147" t="str">
        <f t="shared" si="9"/>
        <v>Coast TFLs</v>
      </c>
      <c r="AK147" t="str">
        <f t="shared" si="10"/>
        <v>CoastTFLs</v>
      </c>
      <c r="AL147" t="str">
        <f t="shared" si="11"/>
        <v>Coast TFLs</v>
      </c>
    </row>
    <row r="148" spans="1:38">
      <c r="A148">
        <v>1</v>
      </c>
      <c r="B148">
        <v>41</v>
      </c>
      <c r="C148">
        <v>0</v>
      </c>
      <c r="D148">
        <v>0</v>
      </c>
      <c r="G148">
        <v>0</v>
      </c>
      <c r="H148">
        <v>0</v>
      </c>
      <c r="K148">
        <v>0</v>
      </c>
      <c r="L148">
        <v>0</v>
      </c>
      <c r="O148">
        <v>0</v>
      </c>
      <c r="P148">
        <v>0</v>
      </c>
      <c r="S148">
        <v>0</v>
      </c>
      <c r="T148">
        <v>0</v>
      </c>
      <c r="W148">
        <v>0</v>
      </c>
      <c r="X148">
        <v>0</v>
      </c>
      <c r="AA148">
        <v>0</v>
      </c>
      <c r="AB148">
        <v>0</v>
      </c>
      <c r="AE148">
        <v>0</v>
      </c>
      <c r="AF148">
        <v>0</v>
      </c>
      <c r="AI148">
        <f t="shared" si="8"/>
        <v>2000</v>
      </c>
      <c r="AJ148" t="str">
        <f t="shared" si="9"/>
        <v>Coast TFLs</v>
      </c>
      <c r="AK148" t="str">
        <f t="shared" si="10"/>
        <v>CoastTFLs</v>
      </c>
      <c r="AL148" t="str">
        <f t="shared" si="11"/>
        <v>Coast TFLs</v>
      </c>
    </row>
    <row r="149" spans="1:38">
      <c r="A149">
        <v>1</v>
      </c>
      <c r="B149">
        <v>41</v>
      </c>
      <c r="C149">
        <v>0</v>
      </c>
      <c r="D149">
        <v>0</v>
      </c>
      <c r="G149">
        <v>0</v>
      </c>
      <c r="H149">
        <v>0</v>
      </c>
      <c r="K149">
        <v>0</v>
      </c>
      <c r="L149">
        <v>0</v>
      </c>
      <c r="O149">
        <v>0</v>
      </c>
      <c r="P149">
        <v>0</v>
      </c>
      <c r="S149">
        <v>0</v>
      </c>
      <c r="T149">
        <v>0</v>
      </c>
      <c r="W149">
        <v>0</v>
      </c>
      <c r="X149">
        <v>0</v>
      </c>
      <c r="AA149">
        <v>0</v>
      </c>
      <c r="AB149">
        <v>0</v>
      </c>
      <c r="AE149">
        <v>0</v>
      </c>
      <c r="AF149">
        <v>0</v>
      </c>
      <c r="AI149">
        <f t="shared" si="8"/>
        <v>2000</v>
      </c>
      <c r="AJ149" t="str">
        <f t="shared" si="9"/>
        <v>Coast TFLs</v>
      </c>
      <c r="AK149" t="str">
        <f t="shared" si="10"/>
        <v>CoastTFLs</v>
      </c>
      <c r="AL149" t="str">
        <f t="shared" si="11"/>
        <v>Coast TFLs</v>
      </c>
    </row>
    <row r="150" spans="1:38">
      <c r="A150">
        <v>2</v>
      </c>
      <c r="B150">
        <v>1</v>
      </c>
      <c r="C150">
        <v>128224</v>
      </c>
      <c r="D150">
        <v>273904</v>
      </c>
      <c r="G150">
        <v>206928</v>
      </c>
      <c r="H150">
        <v>549088</v>
      </c>
      <c r="K150">
        <v>207920</v>
      </c>
      <c r="L150">
        <v>560688</v>
      </c>
      <c r="O150">
        <v>220896</v>
      </c>
      <c r="P150">
        <v>586992</v>
      </c>
      <c r="S150">
        <v>218544</v>
      </c>
      <c r="T150">
        <v>584048</v>
      </c>
      <c r="W150">
        <v>217296</v>
      </c>
      <c r="X150">
        <v>577888</v>
      </c>
      <c r="AA150">
        <v>220400</v>
      </c>
      <c r="AB150">
        <v>584848</v>
      </c>
      <c r="AE150">
        <v>218112</v>
      </c>
      <c r="AF150">
        <v>583760</v>
      </c>
      <c r="AI150">
        <f t="shared" si="8"/>
        <v>2001</v>
      </c>
      <c r="AJ150" t="str">
        <f t="shared" si="9"/>
        <v>Pine Units</v>
      </c>
      <c r="AK150" t="str">
        <f t="shared" si="10"/>
        <v>100MileHouse</v>
      </c>
      <c r="AL150" t="str">
        <f t="shared" si="11"/>
        <v>100 Mile House TSA</v>
      </c>
    </row>
    <row r="151" spans="1:38">
      <c r="A151">
        <v>2</v>
      </c>
      <c r="B151">
        <v>2</v>
      </c>
      <c r="C151">
        <v>14512</v>
      </c>
      <c r="D151">
        <v>90992</v>
      </c>
      <c r="G151">
        <v>31088</v>
      </c>
      <c r="H151">
        <v>143824</v>
      </c>
      <c r="K151">
        <v>29280</v>
      </c>
      <c r="L151">
        <v>152288</v>
      </c>
      <c r="O151">
        <v>31600</v>
      </c>
      <c r="P151">
        <v>148704</v>
      </c>
      <c r="S151">
        <v>33840</v>
      </c>
      <c r="T151">
        <v>143184</v>
      </c>
      <c r="W151">
        <v>29840</v>
      </c>
      <c r="X151">
        <v>142352</v>
      </c>
      <c r="AA151">
        <v>32400</v>
      </c>
      <c r="AB151">
        <v>155808</v>
      </c>
      <c r="AE151">
        <v>33024</v>
      </c>
      <c r="AF151">
        <v>146160</v>
      </c>
      <c r="AI151">
        <f t="shared" si="8"/>
        <v>2001</v>
      </c>
      <c r="AJ151" t="str">
        <f t="shared" si="9"/>
        <v>Pine Units</v>
      </c>
      <c r="AK151" t="str">
        <f t="shared" si="10"/>
        <v>Arrow</v>
      </c>
      <c r="AL151" t="str">
        <f t="shared" si="11"/>
        <v>Arrow TSA</v>
      </c>
    </row>
    <row r="152" spans="1:38">
      <c r="A152">
        <v>2</v>
      </c>
      <c r="B152">
        <v>3</v>
      </c>
      <c r="C152">
        <v>0</v>
      </c>
      <c r="D152">
        <v>0</v>
      </c>
      <c r="G152">
        <v>0</v>
      </c>
      <c r="H152">
        <v>0</v>
      </c>
      <c r="K152">
        <v>0</v>
      </c>
      <c r="L152">
        <v>0</v>
      </c>
      <c r="O152">
        <v>0</v>
      </c>
      <c r="P152">
        <v>0</v>
      </c>
      <c r="S152">
        <v>0</v>
      </c>
      <c r="T152">
        <v>0</v>
      </c>
      <c r="W152">
        <v>0</v>
      </c>
      <c r="X152">
        <v>0</v>
      </c>
      <c r="AA152">
        <v>0</v>
      </c>
      <c r="AB152">
        <v>0</v>
      </c>
      <c r="AE152">
        <v>0</v>
      </c>
      <c r="AF152">
        <v>0</v>
      </c>
      <c r="AI152">
        <f t="shared" si="8"/>
        <v>2001</v>
      </c>
      <c r="AJ152" t="str">
        <f t="shared" si="9"/>
        <v>Non-pine Units</v>
      </c>
      <c r="AK152" t="str">
        <f t="shared" si="10"/>
        <v>Arrowsmith</v>
      </c>
      <c r="AL152" t="str">
        <f t="shared" si="11"/>
        <v>Arrowsmith TSA</v>
      </c>
    </row>
    <row r="153" spans="1:38">
      <c r="A153">
        <v>2</v>
      </c>
      <c r="B153">
        <v>4</v>
      </c>
      <c r="C153">
        <v>1936</v>
      </c>
      <c r="D153">
        <v>10304</v>
      </c>
      <c r="G153">
        <v>4704</v>
      </c>
      <c r="H153">
        <v>18400</v>
      </c>
      <c r="K153">
        <v>5376</v>
      </c>
      <c r="L153">
        <v>18672</v>
      </c>
      <c r="O153">
        <v>4992</v>
      </c>
      <c r="P153">
        <v>19600</v>
      </c>
      <c r="S153">
        <v>5408</v>
      </c>
      <c r="T153">
        <v>18432</v>
      </c>
      <c r="W153">
        <v>4528</v>
      </c>
      <c r="X153">
        <v>17008</v>
      </c>
      <c r="AA153">
        <v>5440</v>
      </c>
      <c r="AB153">
        <v>20080</v>
      </c>
      <c r="AE153">
        <v>5760</v>
      </c>
      <c r="AF153">
        <v>20016</v>
      </c>
      <c r="AI153">
        <f t="shared" si="8"/>
        <v>2001</v>
      </c>
      <c r="AJ153" t="str">
        <f t="shared" si="9"/>
        <v>Pine Units</v>
      </c>
      <c r="AK153" t="str">
        <f t="shared" si="10"/>
        <v>Boundary</v>
      </c>
      <c r="AL153" t="str">
        <f t="shared" si="11"/>
        <v>Boundary TSA</v>
      </c>
    </row>
    <row r="154" spans="1:38">
      <c r="A154">
        <v>2</v>
      </c>
      <c r="B154">
        <v>5</v>
      </c>
      <c r="C154">
        <v>42512</v>
      </c>
      <c r="D154">
        <v>114304</v>
      </c>
      <c r="G154">
        <v>47968</v>
      </c>
      <c r="H154">
        <v>177216</v>
      </c>
      <c r="K154">
        <v>48368</v>
      </c>
      <c r="L154">
        <v>182224</v>
      </c>
      <c r="O154">
        <v>46656</v>
      </c>
      <c r="P154">
        <v>181296</v>
      </c>
      <c r="S154">
        <v>47776</v>
      </c>
      <c r="T154">
        <v>182128</v>
      </c>
      <c r="W154">
        <v>50048</v>
      </c>
      <c r="X154">
        <v>184832</v>
      </c>
      <c r="AA154">
        <v>48064</v>
      </c>
      <c r="AB154">
        <v>182592</v>
      </c>
      <c r="AE154">
        <v>47168</v>
      </c>
      <c r="AF154">
        <v>181136</v>
      </c>
      <c r="AI154">
        <f t="shared" si="8"/>
        <v>2001</v>
      </c>
      <c r="AJ154" t="str">
        <f t="shared" si="9"/>
        <v>Pine Units</v>
      </c>
      <c r="AK154" t="str">
        <f t="shared" si="10"/>
        <v>Bulkley</v>
      </c>
      <c r="AL154" t="str">
        <f t="shared" si="11"/>
        <v>Bulkley TSA</v>
      </c>
    </row>
    <row r="155" spans="1:38">
      <c r="A155">
        <v>2</v>
      </c>
      <c r="B155">
        <v>6</v>
      </c>
      <c r="C155">
        <v>64</v>
      </c>
      <c r="D155">
        <v>64</v>
      </c>
      <c r="G155">
        <v>352</v>
      </c>
      <c r="H155">
        <v>352</v>
      </c>
      <c r="K155">
        <v>352</v>
      </c>
      <c r="L155">
        <v>352</v>
      </c>
      <c r="O155">
        <v>352</v>
      </c>
      <c r="P155">
        <v>352</v>
      </c>
      <c r="S155">
        <v>352</v>
      </c>
      <c r="T155">
        <v>352</v>
      </c>
      <c r="W155">
        <v>352</v>
      </c>
      <c r="X155">
        <v>352</v>
      </c>
      <c r="AA155">
        <v>352</v>
      </c>
      <c r="AB155">
        <v>352</v>
      </c>
      <c r="AE155">
        <v>352</v>
      </c>
      <c r="AF155">
        <v>352</v>
      </c>
      <c r="AI155">
        <f t="shared" si="8"/>
        <v>2001</v>
      </c>
      <c r="AJ155" t="str">
        <f t="shared" si="9"/>
        <v>Non-pine Units</v>
      </c>
      <c r="AK155" t="str">
        <f t="shared" si="10"/>
        <v>Cassiar</v>
      </c>
      <c r="AL155" t="str">
        <f t="shared" si="11"/>
        <v>Cassiar TSA</v>
      </c>
    </row>
    <row r="156" spans="1:38">
      <c r="A156">
        <v>2</v>
      </c>
      <c r="B156">
        <v>7</v>
      </c>
      <c r="C156">
        <v>0</v>
      </c>
      <c r="D156">
        <v>0</v>
      </c>
      <c r="G156">
        <v>0</v>
      </c>
      <c r="H156">
        <v>0</v>
      </c>
      <c r="K156">
        <v>0</v>
      </c>
      <c r="L156">
        <v>0</v>
      </c>
      <c r="O156">
        <v>0</v>
      </c>
      <c r="P156">
        <v>0</v>
      </c>
      <c r="S156">
        <v>0</v>
      </c>
      <c r="T156">
        <v>0</v>
      </c>
      <c r="W156">
        <v>0</v>
      </c>
      <c r="X156">
        <v>0</v>
      </c>
      <c r="AA156">
        <v>0</v>
      </c>
      <c r="AB156">
        <v>0</v>
      </c>
      <c r="AE156">
        <v>0</v>
      </c>
      <c r="AF156">
        <v>0</v>
      </c>
      <c r="AI156">
        <f t="shared" si="8"/>
        <v>2001</v>
      </c>
      <c r="AJ156" t="str">
        <f t="shared" si="9"/>
        <v>Non-pine Units</v>
      </c>
      <c r="AK156" t="str">
        <f t="shared" si="10"/>
        <v>Cranberry</v>
      </c>
      <c r="AL156" t="str">
        <f t="shared" si="11"/>
        <v>Cranberry TSA</v>
      </c>
    </row>
    <row r="157" spans="1:38">
      <c r="A157">
        <v>2</v>
      </c>
      <c r="B157">
        <v>8</v>
      </c>
      <c r="C157">
        <v>16640</v>
      </c>
      <c r="D157">
        <v>90688</v>
      </c>
      <c r="G157">
        <v>53376</v>
      </c>
      <c r="H157">
        <v>232256</v>
      </c>
      <c r="K157">
        <v>49792</v>
      </c>
      <c r="L157">
        <v>229968</v>
      </c>
      <c r="O157">
        <v>51904</v>
      </c>
      <c r="P157">
        <v>232064</v>
      </c>
      <c r="S157">
        <v>48576</v>
      </c>
      <c r="T157">
        <v>224384</v>
      </c>
      <c r="W157">
        <v>50896</v>
      </c>
      <c r="X157">
        <v>233792</v>
      </c>
      <c r="AA157">
        <v>51760</v>
      </c>
      <c r="AB157">
        <v>230560</v>
      </c>
      <c r="AE157">
        <v>56176</v>
      </c>
      <c r="AF157">
        <v>253120</v>
      </c>
      <c r="AI157">
        <f t="shared" si="8"/>
        <v>2001</v>
      </c>
      <c r="AJ157" t="str">
        <f t="shared" si="9"/>
        <v>Pine Units</v>
      </c>
      <c r="AK157" t="str">
        <f t="shared" si="10"/>
        <v>Cranbrook</v>
      </c>
      <c r="AL157" t="str">
        <f t="shared" si="11"/>
        <v>Cranbrook TSA</v>
      </c>
    </row>
    <row r="158" spans="1:38">
      <c r="A158">
        <v>2</v>
      </c>
      <c r="B158">
        <v>9</v>
      </c>
      <c r="C158">
        <v>1248</v>
      </c>
      <c r="D158">
        <v>2528</v>
      </c>
      <c r="G158">
        <v>3824</v>
      </c>
      <c r="H158">
        <v>5280</v>
      </c>
      <c r="K158">
        <v>4352</v>
      </c>
      <c r="L158">
        <v>5824</v>
      </c>
      <c r="O158">
        <v>4416</v>
      </c>
      <c r="P158">
        <v>6064</v>
      </c>
      <c r="S158">
        <v>3824</v>
      </c>
      <c r="T158">
        <v>5536</v>
      </c>
      <c r="W158">
        <v>3984</v>
      </c>
      <c r="X158">
        <v>5856</v>
      </c>
      <c r="AA158">
        <v>3440</v>
      </c>
      <c r="AB158">
        <v>4640</v>
      </c>
      <c r="AE158">
        <v>3664</v>
      </c>
      <c r="AF158">
        <v>5264</v>
      </c>
      <c r="AI158">
        <f t="shared" si="8"/>
        <v>2001</v>
      </c>
      <c r="AJ158" t="str">
        <f t="shared" si="9"/>
        <v>Pine Units</v>
      </c>
      <c r="AK158" t="str">
        <f t="shared" si="10"/>
        <v>DawsonCreek</v>
      </c>
      <c r="AL158" t="str">
        <f t="shared" si="11"/>
        <v>Dawson Creek TSA</v>
      </c>
    </row>
    <row r="159" spans="1:38">
      <c r="A159">
        <v>2</v>
      </c>
      <c r="B159">
        <v>10</v>
      </c>
      <c r="C159">
        <v>0</v>
      </c>
      <c r="D159">
        <v>0</v>
      </c>
      <c r="G159">
        <v>0</v>
      </c>
      <c r="H159">
        <v>0</v>
      </c>
      <c r="K159">
        <v>0</v>
      </c>
      <c r="L159">
        <v>0</v>
      </c>
      <c r="O159">
        <v>0</v>
      </c>
      <c r="P159">
        <v>0</v>
      </c>
      <c r="S159">
        <v>0</v>
      </c>
      <c r="T159">
        <v>0</v>
      </c>
      <c r="W159">
        <v>0</v>
      </c>
      <c r="X159">
        <v>0</v>
      </c>
      <c r="AA159">
        <v>0</v>
      </c>
      <c r="AB159">
        <v>0</v>
      </c>
      <c r="AE159">
        <v>0</v>
      </c>
      <c r="AF159">
        <v>0</v>
      </c>
      <c r="AI159">
        <f t="shared" si="8"/>
        <v>2001</v>
      </c>
      <c r="AJ159" t="str">
        <f t="shared" si="9"/>
        <v>Non-pine Units</v>
      </c>
      <c r="AK159" t="str">
        <f t="shared" si="10"/>
        <v>FortNelson</v>
      </c>
      <c r="AL159" t="str">
        <f t="shared" si="11"/>
        <v>Fort Nelson TSA</v>
      </c>
    </row>
    <row r="160" spans="1:38">
      <c r="A160">
        <v>2</v>
      </c>
      <c r="B160">
        <v>11</v>
      </c>
      <c r="C160">
        <v>352</v>
      </c>
      <c r="D160">
        <v>992</v>
      </c>
      <c r="G160">
        <v>656</v>
      </c>
      <c r="H160">
        <v>1120</v>
      </c>
      <c r="K160">
        <v>1600</v>
      </c>
      <c r="L160">
        <v>2240</v>
      </c>
      <c r="O160">
        <v>1072</v>
      </c>
      <c r="P160">
        <v>2032</v>
      </c>
      <c r="S160">
        <v>416</v>
      </c>
      <c r="T160">
        <v>1712</v>
      </c>
      <c r="W160">
        <v>608</v>
      </c>
      <c r="X160">
        <v>2016</v>
      </c>
      <c r="AA160">
        <v>368</v>
      </c>
      <c r="AB160">
        <v>1392</v>
      </c>
      <c r="AE160">
        <v>1440</v>
      </c>
      <c r="AF160">
        <v>2144</v>
      </c>
      <c r="AI160">
        <f t="shared" si="8"/>
        <v>2001</v>
      </c>
      <c r="AJ160" t="str">
        <f t="shared" si="9"/>
        <v>Non-pine Units</v>
      </c>
      <c r="AK160" t="str">
        <f t="shared" si="10"/>
        <v>Fraser</v>
      </c>
      <c r="AL160" t="str">
        <f t="shared" si="11"/>
        <v>Fraser TSA</v>
      </c>
    </row>
    <row r="161" spans="1:38">
      <c r="A161">
        <v>2</v>
      </c>
      <c r="B161">
        <v>12</v>
      </c>
      <c r="C161">
        <v>1139984</v>
      </c>
      <c r="D161">
        <v>2624720</v>
      </c>
      <c r="G161">
        <v>1198960</v>
      </c>
      <c r="H161">
        <v>3416096</v>
      </c>
      <c r="K161">
        <v>1202704</v>
      </c>
      <c r="L161">
        <v>3398496</v>
      </c>
      <c r="O161">
        <v>1180624</v>
      </c>
      <c r="P161">
        <v>3390256</v>
      </c>
      <c r="S161">
        <v>1197696</v>
      </c>
      <c r="T161">
        <v>3410880</v>
      </c>
      <c r="W161">
        <v>1187632</v>
      </c>
      <c r="X161">
        <v>3392160</v>
      </c>
      <c r="AA161">
        <v>1187520</v>
      </c>
      <c r="AB161">
        <v>3409856</v>
      </c>
      <c r="AE161">
        <v>1188192</v>
      </c>
      <c r="AF161">
        <v>3401392</v>
      </c>
      <c r="AI161">
        <f t="shared" si="8"/>
        <v>2001</v>
      </c>
      <c r="AJ161" t="str">
        <f t="shared" si="9"/>
        <v>Pine Units</v>
      </c>
      <c r="AK161" t="str">
        <f t="shared" si="10"/>
        <v>FtStJames</v>
      </c>
      <c r="AL161" t="str">
        <f t="shared" si="11"/>
        <v>Ft. St. James Forest District</v>
      </c>
    </row>
    <row r="162" spans="1:38">
      <c r="A162">
        <v>2</v>
      </c>
      <c r="B162">
        <v>13</v>
      </c>
      <c r="C162">
        <v>32</v>
      </c>
      <c r="D162">
        <v>32</v>
      </c>
      <c r="G162">
        <v>80</v>
      </c>
      <c r="H162">
        <v>80</v>
      </c>
      <c r="K162">
        <v>80</v>
      </c>
      <c r="L162">
        <v>80</v>
      </c>
      <c r="O162">
        <v>128</v>
      </c>
      <c r="P162">
        <v>128</v>
      </c>
      <c r="S162">
        <v>128</v>
      </c>
      <c r="T162">
        <v>128</v>
      </c>
      <c r="W162">
        <v>128</v>
      </c>
      <c r="X162">
        <v>128</v>
      </c>
      <c r="AA162">
        <v>128</v>
      </c>
      <c r="AB162">
        <v>128</v>
      </c>
      <c r="AE162">
        <v>128</v>
      </c>
      <c r="AF162">
        <v>128</v>
      </c>
      <c r="AI162">
        <f t="shared" si="8"/>
        <v>2001</v>
      </c>
      <c r="AJ162" t="str">
        <f t="shared" si="9"/>
        <v>Non-pine Units</v>
      </c>
      <c r="AK162" t="str">
        <f t="shared" si="10"/>
        <v>FtStJohn</v>
      </c>
      <c r="AL162" t="str">
        <f t="shared" si="11"/>
        <v>Ft. St. John TSA</v>
      </c>
    </row>
    <row r="163" spans="1:38">
      <c r="A163">
        <v>2</v>
      </c>
      <c r="B163">
        <v>14</v>
      </c>
      <c r="C163">
        <v>14608</v>
      </c>
      <c r="D163">
        <v>164336</v>
      </c>
      <c r="G163">
        <v>28560</v>
      </c>
      <c r="H163">
        <v>184704</v>
      </c>
      <c r="K163">
        <v>31680</v>
      </c>
      <c r="L163">
        <v>196096</v>
      </c>
      <c r="O163">
        <v>33744</v>
      </c>
      <c r="P163">
        <v>196208</v>
      </c>
      <c r="S163">
        <v>27920</v>
      </c>
      <c r="T163">
        <v>190112</v>
      </c>
      <c r="W163">
        <v>27840</v>
      </c>
      <c r="X163">
        <v>188752</v>
      </c>
      <c r="AA163">
        <v>33584</v>
      </c>
      <c r="AB163">
        <v>195984</v>
      </c>
      <c r="AE163">
        <v>30560</v>
      </c>
      <c r="AF163">
        <v>193184</v>
      </c>
      <c r="AI163">
        <f t="shared" si="8"/>
        <v>2001</v>
      </c>
      <c r="AJ163" t="str">
        <f t="shared" si="9"/>
        <v>Pine Units</v>
      </c>
      <c r="AK163" t="str">
        <f t="shared" si="10"/>
        <v>Golden</v>
      </c>
      <c r="AL163" t="str">
        <f t="shared" si="11"/>
        <v>Golden TSA</v>
      </c>
    </row>
    <row r="164" spans="1:38">
      <c r="A164">
        <v>2</v>
      </c>
      <c r="B164">
        <v>15</v>
      </c>
      <c r="C164">
        <v>14352</v>
      </c>
      <c r="D164">
        <v>57264</v>
      </c>
      <c r="G164">
        <v>23984</v>
      </c>
      <c r="H164">
        <v>104640</v>
      </c>
      <c r="K164">
        <v>24080</v>
      </c>
      <c r="L164">
        <v>99360</v>
      </c>
      <c r="O164">
        <v>22560</v>
      </c>
      <c r="P164">
        <v>99456</v>
      </c>
      <c r="S164">
        <v>24848</v>
      </c>
      <c r="T164">
        <v>105088</v>
      </c>
      <c r="W164">
        <v>24096</v>
      </c>
      <c r="X164">
        <v>105936</v>
      </c>
      <c r="AA164">
        <v>27040</v>
      </c>
      <c r="AB164">
        <v>105024</v>
      </c>
      <c r="AE164">
        <v>23680</v>
      </c>
      <c r="AF164">
        <v>116448</v>
      </c>
      <c r="AI164">
        <f t="shared" si="8"/>
        <v>2001</v>
      </c>
      <c r="AJ164" t="str">
        <f t="shared" si="9"/>
        <v>Pine Units</v>
      </c>
      <c r="AK164" t="str">
        <f t="shared" si="10"/>
        <v>Invermere</v>
      </c>
      <c r="AL164" t="str">
        <f t="shared" si="11"/>
        <v>Invermere TSA</v>
      </c>
    </row>
    <row r="165" spans="1:38">
      <c r="A165">
        <v>2</v>
      </c>
      <c r="B165">
        <v>16</v>
      </c>
      <c r="C165">
        <v>0</v>
      </c>
      <c r="D165">
        <v>1376</v>
      </c>
      <c r="G165">
        <v>0</v>
      </c>
      <c r="H165">
        <v>352</v>
      </c>
      <c r="K165">
        <v>0</v>
      </c>
      <c r="L165">
        <v>1376</v>
      </c>
      <c r="O165">
        <v>0</v>
      </c>
      <c r="P165">
        <v>432</v>
      </c>
      <c r="S165">
        <v>0</v>
      </c>
      <c r="T165">
        <v>384</v>
      </c>
      <c r="W165">
        <v>0</v>
      </c>
      <c r="X165">
        <v>1376</v>
      </c>
      <c r="AA165">
        <v>0</v>
      </c>
      <c r="AB165">
        <v>1760</v>
      </c>
      <c r="AE165">
        <v>0</v>
      </c>
      <c r="AF165">
        <v>1520</v>
      </c>
      <c r="AI165">
        <f t="shared" si="8"/>
        <v>2001</v>
      </c>
      <c r="AJ165" t="str">
        <f t="shared" si="9"/>
        <v>Non-pine Units</v>
      </c>
      <c r="AK165" t="str">
        <f t="shared" si="10"/>
        <v>Kalum</v>
      </c>
      <c r="AL165" t="str">
        <f t="shared" si="11"/>
        <v>Kalum TSA</v>
      </c>
    </row>
    <row r="166" spans="1:38">
      <c r="A166">
        <v>2</v>
      </c>
      <c r="B166">
        <v>17</v>
      </c>
      <c r="C166">
        <v>209968</v>
      </c>
      <c r="D166">
        <v>419280</v>
      </c>
      <c r="G166">
        <v>278112</v>
      </c>
      <c r="H166">
        <v>573408</v>
      </c>
      <c r="K166">
        <v>277392</v>
      </c>
      <c r="L166">
        <v>588128</v>
      </c>
      <c r="O166">
        <v>275872</v>
      </c>
      <c r="P166">
        <v>600336</v>
      </c>
      <c r="S166">
        <v>273120</v>
      </c>
      <c r="T166">
        <v>604144</v>
      </c>
      <c r="W166">
        <v>280352</v>
      </c>
      <c r="X166">
        <v>602064</v>
      </c>
      <c r="AA166">
        <v>285792</v>
      </c>
      <c r="AB166">
        <v>598832</v>
      </c>
      <c r="AE166">
        <v>272048</v>
      </c>
      <c r="AF166">
        <v>595072</v>
      </c>
      <c r="AI166">
        <f t="shared" si="8"/>
        <v>2001</v>
      </c>
      <c r="AJ166" t="str">
        <f t="shared" si="9"/>
        <v>Pine Units</v>
      </c>
      <c r="AK166" t="str">
        <f t="shared" si="10"/>
        <v>Kamloops</v>
      </c>
      <c r="AL166" t="str">
        <f t="shared" si="11"/>
        <v>Kamloops TSA</v>
      </c>
    </row>
    <row r="167" spans="1:38">
      <c r="A167">
        <v>2</v>
      </c>
      <c r="B167">
        <v>18</v>
      </c>
      <c r="C167">
        <v>0</v>
      </c>
      <c r="D167">
        <v>0</v>
      </c>
      <c r="G167">
        <v>0</v>
      </c>
      <c r="H167">
        <v>0</v>
      </c>
      <c r="K167">
        <v>0</v>
      </c>
      <c r="L167">
        <v>0</v>
      </c>
      <c r="O167">
        <v>0</v>
      </c>
      <c r="P167">
        <v>0</v>
      </c>
      <c r="S167">
        <v>0</v>
      </c>
      <c r="T167">
        <v>0</v>
      </c>
      <c r="W167">
        <v>0</v>
      </c>
      <c r="X167">
        <v>0</v>
      </c>
      <c r="AA167">
        <v>0</v>
      </c>
      <c r="AB167">
        <v>0</v>
      </c>
      <c r="AE167">
        <v>0</v>
      </c>
      <c r="AF167">
        <v>0</v>
      </c>
      <c r="AI167">
        <f t="shared" si="8"/>
        <v>2001</v>
      </c>
      <c r="AJ167" t="str">
        <f t="shared" si="9"/>
        <v>Non-pine Units</v>
      </c>
      <c r="AK167" t="str">
        <f t="shared" si="10"/>
        <v>Kingcome</v>
      </c>
      <c r="AL167" t="str">
        <f t="shared" si="11"/>
        <v>Kingcome TSA</v>
      </c>
    </row>
    <row r="168" spans="1:38">
      <c r="A168">
        <v>2</v>
      </c>
      <c r="B168">
        <v>19</v>
      </c>
      <c r="C168">
        <v>432</v>
      </c>
      <c r="D168">
        <v>2848</v>
      </c>
      <c r="G168">
        <v>864</v>
      </c>
      <c r="H168">
        <v>3456</v>
      </c>
      <c r="K168">
        <v>624</v>
      </c>
      <c r="L168">
        <v>624</v>
      </c>
      <c r="O168">
        <v>464</v>
      </c>
      <c r="P168">
        <v>1936</v>
      </c>
      <c r="S168">
        <v>464</v>
      </c>
      <c r="T168">
        <v>3632</v>
      </c>
      <c r="W168">
        <v>672</v>
      </c>
      <c r="X168">
        <v>2496</v>
      </c>
      <c r="AA168">
        <v>800</v>
      </c>
      <c r="AB168">
        <v>3824</v>
      </c>
      <c r="AE168">
        <v>912</v>
      </c>
      <c r="AF168">
        <v>912</v>
      </c>
      <c r="AI168">
        <f t="shared" si="8"/>
        <v>2001</v>
      </c>
      <c r="AJ168" t="str">
        <f t="shared" si="9"/>
        <v>Non-pine Units</v>
      </c>
      <c r="AK168" t="str">
        <f t="shared" si="10"/>
        <v>Kispiox</v>
      </c>
      <c r="AL168" t="str">
        <f t="shared" si="11"/>
        <v>Kispiox TSA</v>
      </c>
    </row>
    <row r="169" spans="1:38">
      <c r="A169">
        <v>2</v>
      </c>
      <c r="B169">
        <v>20</v>
      </c>
      <c r="C169">
        <v>16064</v>
      </c>
      <c r="D169">
        <v>29504</v>
      </c>
      <c r="G169">
        <v>36848</v>
      </c>
      <c r="H169">
        <v>59904</v>
      </c>
      <c r="K169">
        <v>34800</v>
      </c>
      <c r="L169">
        <v>61376</v>
      </c>
      <c r="O169">
        <v>35792</v>
      </c>
      <c r="P169">
        <v>62128</v>
      </c>
      <c r="S169">
        <v>34880</v>
      </c>
      <c r="T169">
        <v>60512</v>
      </c>
      <c r="W169">
        <v>40752</v>
      </c>
      <c r="X169">
        <v>67792</v>
      </c>
      <c r="AA169">
        <v>34208</v>
      </c>
      <c r="AB169">
        <v>59968</v>
      </c>
      <c r="AE169">
        <v>36176</v>
      </c>
      <c r="AF169">
        <v>61136</v>
      </c>
      <c r="AI169">
        <f t="shared" si="8"/>
        <v>2001</v>
      </c>
      <c r="AJ169" t="str">
        <f t="shared" si="9"/>
        <v>Pine Units</v>
      </c>
      <c r="AK169" t="str">
        <f t="shared" si="10"/>
        <v>KootenayLake</v>
      </c>
      <c r="AL169" t="str">
        <f t="shared" si="11"/>
        <v>Kootenay Lake TSA</v>
      </c>
    </row>
    <row r="170" spans="1:38">
      <c r="A170">
        <v>2</v>
      </c>
      <c r="B170">
        <v>21</v>
      </c>
      <c r="C170">
        <v>2541040</v>
      </c>
      <c r="D170">
        <v>3182000</v>
      </c>
      <c r="G170">
        <v>2577888</v>
      </c>
      <c r="H170">
        <v>3047568</v>
      </c>
      <c r="K170">
        <v>2579312</v>
      </c>
      <c r="L170">
        <v>3042624</v>
      </c>
      <c r="O170">
        <v>2554432</v>
      </c>
      <c r="P170">
        <v>3031600</v>
      </c>
      <c r="S170">
        <v>2535808</v>
      </c>
      <c r="T170">
        <v>3007552</v>
      </c>
      <c r="W170">
        <v>2481840</v>
      </c>
      <c r="X170">
        <v>2960416</v>
      </c>
      <c r="AA170">
        <v>2545056</v>
      </c>
      <c r="AB170">
        <v>3025488</v>
      </c>
      <c r="AE170">
        <v>2491968</v>
      </c>
      <c r="AF170">
        <v>2967136</v>
      </c>
      <c r="AI170">
        <f t="shared" si="8"/>
        <v>2001</v>
      </c>
      <c r="AJ170" t="str">
        <f t="shared" si="9"/>
        <v>Pine Units</v>
      </c>
      <c r="AK170" t="str">
        <f t="shared" si="10"/>
        <v>Lakes</v>
      </c>
      <c r="AL170" t="str">
        <f t="shared" si="11"/>
        <v>Lakes TSA</v>
      </c>
    </row>
    <row r="171" spans="1:38">
      <c r="A171">
        <v>2</v>
      </c>
      <c r="B171">
        <v>22</v>
      </c>
      <c r="C171">
        <v>18272</v>
      </c>
      <c r="D171">
        <v>33808</v>
      </c>
      <c r="G171">
        <v>31744</v>
      </c>
      <c r="H171">
        <v>65104</v>
      </c>
      <c r="K171">
        <v>34176</v>
      </c>
      <c r="L171">
        <v>66960</v>
      </c>
      <c r="O171">
        <v>33728</v>
      </c>
      <c r="P171">
        <v>67728</v>
      </c>
      <c r="S171">
        <v>34112</v>
      </c>
      <c r="T171">
        <v>69872</v>
      </c>
      <c r="W171">
        <v>33120</v>
      </c>
      <c r="X171">
        <v>67552</v>
      </c>
      <c r="AA171">
        <v>37264</v>
      </c>
      <c r="AB171">
        <v>70672</v>
      </c>
      <c r="AE171">
        <v>29824</v>
      </c>
      <c r="AF171">
        <v>61072</v>
      </c>
      <c r="AI171">
        <f t="shared" si="8"/>
        <v>2001</v>
      </c>
      <c r="AJ171" t="str">
        <f t="shared" si="9"/>
        <v>Pine Units</v>
      </c>
      <c r="AK171" t="str">
        <f t="shared" si="10"/>
        <v>Lillooet</v>
      </c>
      <c r="AL171" t="str">
        <f t="shared" si="11"/>
        <v>Lillooet TSA</v>
      </c>
    </row>
    <row r="172" spans="1:38">
      <c r="A172">
        <v>2</v>
      </c>
      <c r="B172">
        <v>23</v>
      </c>
      <c r="C172">
        <v>21600</v>
      </c>
      <c r="D172">
        <v>147600</v>
      </c>
      <c r="G172">
        <v>30064</v>
      </c>
      <c r="H172">
        <v>239696</v>
      </c>
      <c r="K172">
        <v>30880</v>
      </c>
      <c r="L172">
        <v>250912</v>
      </c>
      <c r="O172">
        <v>28976</v>
      </c>
      <c r="P172">
        <v>248064</v>
      </c>
      <c r="S172">
        <v>29120</v>
      </c>
      <c r="T172">
        <v>251136</v>
      </c>
      <c r="W172">
        <v>33200</v>
      </c>
      <c r="X172">
        <v>251536</v>
      </c>
      <c r="AA172">
        <v>28368</v>
      </c>
      <c r="AB172">
        <v>253744</v>
      </c>
      <c r="AE172">
        <v>31696</v>
      </c>
      <c r="AF172">
        <v>252112</v>
      </c>
      <c r="AI172">
        <f t="shared" si="8"/>
        <v>2001</v>
      </c>
      <c r="AJ172" t="str">
        <f t="shared" si="9"/>
        <v>Pine Units</v>
      </c>
      <c r="AK172" t="str">
        <f t="shared" si="10"/>
        <v>Mackenzie</v>
      </c>
      <c r="AL172" t="str">
        <f t="shared" si="11"/>
        <v>Mackenzie TSA</v>
      </c>
    </row>
    <row r="173" spans="1:38">
      <c r="A173">
        <v>2</v>
      </c>
      <c r="B173">
        <v>24</v>
      </c>
      <c r="C173">
        <v>339072</v>
      </c>
      <c r="D173">
        <v>743616</v>
      </c>
      <c r="G173">
        <v>385680</v>
      </c>
      <c r="H173">
        <v>890048</v>
      </c>
      <c r="K173">
        <v>391264</v>
      </c>
      <c r="L173">
        <v>923808</v>
      </c>
      <c r="O173">
        <v>377744</v>
      </c>
      <c r="P173">
        <v>904144</v>
      </c>
      <c r="S173">
        <v>377632</v>
      </c>
      <c r="T173">
        <v>897888</v>
      </c>
      <c r="W173">
        <v>390400</v>
      </c>
      <c r="X173">
        <v>924192</v>
      </c>
      <c r="AA173">
        <v>385280</v>
      </c>
      <c r="AB173">
        <v>919872</v>
      </c>
      <c r="AE173">
        <v>368720</v>
      </c>
      <c r="AF173">
        <v>907312</v>
      </c>
      <c r="AI173">
        <f t="shared" si="8"/>
        <v>2001</v>
      </c>
      <c r="AJ173" t="str">
        <f t="shared" si="9"/>
        <v>Pine Units</v>
      </c>
      <c r="AK173" t="str">
        <f t="shared" si="10"/>
        <v>Merritt</v>
      </c>
      <c r="AL173" t="str">
        <f t="shared" si="11"/>
        <v>Merritt TSA</v>
      </c>
    </row>
    <row r="174" spans="1:38">
      <c r="A174">
        <v>2</v>
      </c>
      <c r="B174">
        <v>25</v>
      </c>
      <c r="C174">
        <v>1040</v>
      </c>
      <c r="D174">
        <v>4240</v>
      </c>
      <c r="G174">
        <v>1104</v>
      </c>
      <c r="H174">
        <v>2752</v>
      </c>
      <c r="K174">
        <v>1536</v>
      </c>
      <c r="L174">
        <v>6352</v>
      </c>
      <c r="O174">
        <v>688</v>
      </c>
      <c r="P174">
        <v>5584</v>
      </c>
      <c r="S174">
        <v>3088</v>
      </c>
      <c r="T174">
        <v>11664</v>
      </c>
      <c r="W174">
        <v>1200</v>
      </c>
      <c r="X174">
        <v>5360</v>
      </c>
      <c r="AA174">
        <v>1472</v>
      </c>
      <c r="AB174">
        <v>3584</v>
      </c>
      <c r="AE174">
        <v>1568</v>
      </c>
      <c r="AF174">
        <v>8192</v>
      </c>
      <c r="AI174">
        <f t="shared" si="8"/>
        <v>2001</v>
      </c>
      <c r="AJ174" t="str">
        <f t="shared" si="9"/>
        <v>Non-pine Units</v>
      </c>
      <c r="AK174" t="str">
        <f t="shared" si="10"/>
        <v>MidCoast</v>
      </c>
      <c r="AL174" t="str">
        <f t="shared" si="11"/>
        <v>Mid Coast TSA</v>
      </c>
    </row>
    <row r="175" spans="1:38">
      <c r="A175">
        <v>2</v>
      </c>
      <c r="B175">
        <v>26</v>
      </c>
      <c r="C175">
        <v>789392</v>
      </c>
      <c r="D175">
        <v>1411888</v>
      </c>
      <c r="G175">
        <v>953824</v>
      </c>
      <c r="H175">
        <v>1838288</v>
      </c>
      <c r="K175">
        <v>956896</v>
      </c>
      <c r="L175">
        <v>1856288</v>
      </c>
      <c r="O175">
        <v>960640</v>
      </c>
      <c r="P175">
        <v>1862592</v>
      </c>
      <c r="S175">
        <v>933760</v>
      </c>
      <c r="T175">
        <v>1835888</v>
      </c>
      <c r="W175">
        <v>931888</v>
      </c>
      <c r="X175">
        <v>1834528</v>
      </c>
      <c r="AA175">
        <v>921840</v>
      </c>
      <c r="AB175">
        <v>1824032</v>
      </c>
      <c r="AE175">
        <v>934016</v>
      </c>
      <c r="AF175">
        <v>1834784</v>
      </c>
      <c r="AI175">
        <f t="shared" si="8"/>
        <v>2001</v>
      </c>
      <c r="AJ175" t="str">
        <f t="shared" si="9"/>
        <v>Pine Units</v>
      </c>
      <c r="AK175" t="str">
        <f t="shared" si="10"/>
        <v>Morice</v>
      </c>
      <c r="AL175" t="str">
        <f t="shared" si="11"/>
        <v>Morice TSA</v>
      </c>
    </row>
    <row r="176" spans="1:38">
      <c r="A176">
        <v>2</v>
      </c>
      <c r="B176">
        <v>27</v>
      </c>
      <c r="C176">
        <v>0</v>
      </c>
      <c r="D176">
        <v>1568</v>
      </c>
      <c r="G176">
        <v>0</v>
      </c>
      <c r="H176">
        <v>2208</v>
      </c>
      <c r="K176">
        <v>0</v>
      </c>
      <c r="L176">
        <v>2208</v>
      </c>
      <c r="O176">
        <v>0</v>
      </c>
      <c r="P176">
        <v>2208</v>
      </c>
      <c r="S176">
        <v>0</v>
      </c>
      <c r="T176">
        <v>2208</v>
      </c>
      <c r="W176">
        <v>0</v>
      </c>
      <c r="X176">
        <v>2208</v>
      </c>
      <c r="AA176">
        <v>0</v>
      </c>
      <c r="AB176">
        <v>2208</v>
      </c>
      <c r="AE176">
        <v>0</v>
      </c>
      <c r="AF176">
        <v>2208</v>
      </c>
      <c r="AI176">
        <f t="shared" si="8"/>
        <v>2001</v>
      </c>
      <c r="AJ176" t="str">
        <f t="shared" si="9"/>
        <v>Non-pine Units</v>
      </c>
      <c r="AK176" t="str">
        <f t="shared" si="10"/>
        <v>Nass</v>
      </c>
      <c r="AL176" t="str">
        <f t="shared" si="11"/>
        <v>Nass TSA</v>
      </c>
    </row>
    <row r="177" spans="1:38">
      <c r="A177">
        <v>2</v>
      </c>
      <c r="B177">
        <v>28</v>
      </c>
      <c r="C177">
        <v>0</v>
      </c>
      <c r="D177">
        <v>0</v>
      </c>
      <c r="G177">
        <v>0</v>
      </c>
      <c r="H177">
        <v>0</v>
      </c>
      <c r="K177">
        <v>0</v>
      </c>
      <c r="L177">
        <v>0</v>
      </c>
      <c r="O177">
        <v>0</v>
      </c>
      <c r="P177">
        <v>0</v>
      </c>
      <c r="S177">
        <v>0</v>
      </c>
      <c r="T177">
        <v>0</v>
      </c>
      <c r="W177">
        <v>0</v>
      </c>
      <c r="X177">
        <v>0</v>
      </c>
      <c r="AA177">
        <v>0</v>
      </c>
      <c r="AB177">
        <v>0</v>
      </c>
      <c r="AE177">
        <v>0</v>
      </c>
      <c r="AF177">
        <v>0</v>
      </c>
      <c r="AI177">
        <f t="shared" si="8"/>
        <v>2001</v>
      </c>
      <c r="AJ177" t="str">
        <f t="shared" si="9"/>
        <v>Non-pine Units</v>
      </c>
      <c r="AK177" t="str">
        <f t="shared" si="10"/>
        <v>NorthCoast</v>
      </c>
      <c r="AL177" t="str">
        <f t="shared" si="11"/>
        <v>North Coast TSA</v>
      </c>
    </row>
    <row r="178" spans="1:38">
      <c r="A178">
        <v>2</v>
      </c>
      <c r="B178">
        <v>29</v>
      </c>
      <c r="C178">
        <v>117120</v>
      </c>
      <c r="D178">
        <v>225568</v>
      </c>
      <c r="G178">
        <v>158480</v>
      </c>
      <c r="H178">
        <v>287312</v>
      </c>
      <c r="K178">
        <v>149680</v>
      </c>
      <c r="L178">
        <v>287440</v>
      </c>
      <c r="O178">
        <v>152080</v>
      </c>
      <c r="P178">
        <v>293712</v>
      </c>
      <c r="S178">
        <v>150448</v>
      </c>
      <c r="T178">
        <v>285712</v>
      </c>
      <c r="W178">
        <v>165088</v>
      </c>
      <c r="X178">
        <v>303520</v>
      </c>
      <c r="AA178">
        <v>152528</v>
      </c>
      <c r="AB178">
        <v>289552</v>
      </c>
      <c r="AE178">
        <v>160768</v>
      </c>
      <c r="AF178">
        <v>299856</v>
      </c>
      <c r="AI178">
        <f t="shared" si="8"/>
        <v>2001</v>
      </c>
      <c r="AJ178" t="str">
        <f t="shared" si="9"/>
        <v>Pine Units</v>
      </c>
      <c r="AK178" t="str">
        <f t="shared" si="10"/>
        <v>Okanagan</v>
      </c>
      <c r="AL178" t="str">
        <f t="shared" si="11"/>
        <v>Okanagan TSA</v>
      </c>
    </row>
    <row r="179" spans="1:38">
      <c r="A179">
        <v>2</v>
      </c>
      <c r="B179">
        <v>30</v>
      </c>
      <c r="C179">
        <v>526880</v>
      </c>
      <c r="D179">
        <v>1749216</v>
      </c>
      <c r="G179">
        <v>701088</v>
      </c>
      <c r="H179">
        <v>1731392</v>
      </c>
      <c r="K179">
        <v>700672</v>
      </c>
      <c r="L179">
        <v>1704832</v>
      </c>
      <c r="O179">
        <v>707888</v>
      </c>
      <c r="P179">
        <v>1693088</v>
      </c>
      <c r="S179">
        <v>681360</v>
      </c>
      <c r="T179">
        <v>1663648</v>
      </c>
      <c r="W179">
        <v>680560</v>
      </c>
      <c r="X179">
        <v>1679984</v>
      </c>
      <c r="AA179">
        <v>684256</v>
      </c>
      <c r="AB179">
        <v>1684064</v>
      </c>
      <c r="AE179">
        <v>677072</v>
      </c>
      <c r="AF179">
        <v>1663136</v>
      </c>
      <c r="AI179">
        <f t="shared" si="8"/>
        <v>2001</v>
      </c>
      <c r="AJ179" t="str">
        <f t="shared" si="9"/>
        <v>Pine Units</v>
      </c>
      <c r="AK179" t="str">
        <f t="shared" si="10"/>
        <v>PrinceGeorge</v>
      </c>
      <c r="AL179" t="str">
        <f t="shared" si="11"/>
        <v>Prince George Forest District</v>
      </c>
    </row>
    <row r="180" spans="1:38">
      <c r="A180">
        <v>2</v>
      </c>
      <c r="B180">
        <v>31</v>
      </c>
      <c r="C180">
        <v>0</v>
      </c>
      <c r="D180">
        <v>0</v>
      </c>
      <c r="G180">
        <v>0</v>
      </c>
      <c r="H180">
        <v>0</v>
      </c>
      <c r="K180">
        <v>0</v>
      </c>
      <c r="L180">
        <v>0</v>
      </c>
      <c r="O180">
        <v>0</v>
      </c>
      <c r="P180">
        <v>0</v>
      </c>
      <c r="S180">
        <v>0</v>
      </c>
      <c r="T180">
        <v>0</v>
      </c>
      <c r="W180">
        <v>0</v>
      </c>
      <c r="X180">
        <v>0</v>
      </c>
      <c r="AA180">
        <v>0</v>
      </c>
      <c r="AB180">
        <v>0</v>
      </c>
      <c r="AE180">
        <v>0</v>
      </c>
      <c r="AF180">
        <v>0</v>
      </c>
      <c r="AI180">
        <f t="shared" si="8"/>
        <v>2001</v>
      </c>
      <c r="AJ180" t="str">
        <f t="shared" si="9"/>
        <v>Non-pine Units</v>
      </c>
      <c r="AK180" t="str">
        <f t="shared" si="10"/>
        <v>QueenCharlotte</v>
      </c>
      <c r="AL180" t="str">
        <f t="shared" si="11"/>
        <v>Queen Charlotte TSA</v>
      </c>
    </row>
    <row r="181" spans="1:38">
      <c r="A181">
        <v>2</v>
      </c>
      <c r="B181">
        <v>32</v>
      </c>
      <c r="C181">
        <v>2817024</v>
      </c>
      <c r="D181">
        <v>4894208</v>
      </c>
      <c r="G181">
        <v>2910192</v>
      </c>
      <c r="H181">
        <v>5413536</v>
      </c>
      <c r="K181">
        <v>2844192</v>
      </c>
      <c r="L181">
        <v>5326896</v>
      </c>
      <c r="O181">
        <v>2848320</v>
      </c>
      <c r="P181">
        <v>5433168</v>
      </c>
      <c r="S181">
        <v>2885920</v>
      </c>
      <c r="T181">
        <v>5399360</v>
      </c>
      <c r="W181">
        <v>2865344</v>
      </c>
      <c r="X181">
        <v>5423504</v>
      </c>
      <c r="AA181">
        <v>2862816</v>
      </c>
      <c r="AB181">
        <v>5374832</v>
      </c>
      <c r="AE181">
        <v>2851568</v>
      </c>
      <c r="AF181">
        <v>5386864</v>
      </c>
      <c r="AI181">
        <f t="shared" si="8"/>
        <v>2001</v>
      </c>
      <c r="AJ181" t="str">
        <f t="shared" si="9"/>
        <v>Pine Units</v>
      </c>
      <c r="AK181" t="str">
        <f t="shared" si="10"/>
        <v>Quesnel</v>
      </c>
      <c r="AL181" t="str">
        <f t="shared" si="11"/>
        <v>Quesnel TSA</v>
      </c>
    </row>
    <row r="182" spans="1:38">
      <c r="A182">
        <v>2</v>
      </c>
      <c r="B182">
        <v>33</v>
      </c>
      <c r="C182">
        <v>128</v>
      </c>
      <c r="D182">
        <v>128</v>
      </c>
      <c r="G182">
        <v>112</v>
      </c>
      <c r="H182">
        <v>112</v>
      </c>
      <c r="K182">
        <v>112</v>
      </c>
      <c r="L182">
        <v>112</v>
      </c>
      <c r="O182">
        <v>320</v>
      </c>
      <c r="P182">
        <v>320</v>
      </c>
      <c r="S182">
        <v>320</v>
      </c>
      <c r="T182">
        <v>320</v>
      </c>
      <c r="W182">
        <v>112</v>
      </c>
      <c r="X182">
        <v>112</v>
      </c>
      <c r="AA182">
        <v>112</v>
      </c>
      <c r="AB182">
        <v>112</v>
      </c>
      <c r="AE182">
        <v>320</v>
      </c>
      <c r="AF182">
        <v>320</v>
      </c>
      <c r="AI182">
        <f t="shared" si="8"/>
        <v>2001</v>
      </c>
      <c r="AJ182" t="str">
        <f t="shared" si="9"/>
        <v>Non-pine Units</v>
      </c>
      <c r="AK182" t="str">
        <f t="shared" si="10"/>
        <v>Revelstoke</v>
      </c>
      <c r="AL182" t="str">
        <f t="shared" si="11"/>
        <v>Revelstoke TSA</v>
      </c>
    </row>
    <row r="183" spans="1:38">
      <c r="A183">
        <v>2</v>
      </c>
      <c r="B183">
        <v>34</v>
      </c>
      <c r="C183">
        <v>51872</v>
      </c>
      <c r="D183">
        <v>109920</v>
      </c>
      <c r="G183">
        <v>62320</v>
      </c>
      <c r="H183">
        <v>132880</v>
      </c>
      <c r="K183">
        <v>67120</v>
      </c>
      <c r="L183">
        <v>142768</v>
      </c>
      <c r="O183">
        <v>67120</v>
      </c>
      <c r="P183">
        <v>143616</v>
      </c>
      <c r="S183">
        <v>64608</v>
      </c>
      <c r="T183">
        <v>129840</v>
      </c>
      <c r="W183">
        <v>64944</v>
      </c>
      <c r="X183">
        <v>138880</v>
      </c>
      <c r="AA183">
        <v>62784</v>
      </c>
      <c r="AB183">
        <v>135104</v>
      </c>
      <c r="AE183">
        <v>65904</v>
      </c>
      <c r="AF183">
        <v>135968</v>
      </c>
      <c r="AI183">
        <f t="shared" si="8"/>
        <v>2001</v>
      </c>
      <c r="AJ183" t="str">
        <f t="shared" si="9"/>
        <v>Pine Units</v>
      </c>
      <c r="AK183" t="str">
        <f t="shared" si="10"/>
        <v>RobsonValley</v>
      </c>
      <c r="AL183" t="str">
        <f t="shared" si="11"/>
        <v>Robson Valley TSA</v>
      </c>
    </row>
    <row r="184" spans="1:38">
      <c r="A184">
        <v>2</v>
      </c>
      <c r="B184">
        <v>35</v>
      </c>
      <c r="C184">
        <v>18736</v>
      </c>
      <c r="D184">
        <v>57248</v>
      </c>
      <c r="G184">
        <v>19040</v>
      </c>
      <c r="H184">
        <v>63920</v>
      </c>
      <c r="K184">
        <v>20432</v>
      </c>
      <c r="L184">
        <v>71696</v>
      </c>
      <c r="O184">
        <v>18384</v>
      </c>
      <c r="P184">
        <v>67168</v>
      </c>
      <c r="S184">
        <v>22768</v>
      </c>
      <c r="T184">
        <v>71584</v>
      </c>
      <c r="W184">
        <v>18880</v>
      </c>
      <c r="X184">
        <v>71856</v>
      </c>
      <c r="AA184">
        <v>21280</v>
      </c>
      <c r="AB184">
        <v>64576</v>
      </c>
      <c r="AE184">
        <v>21360</v>
      </c>
      <c r="AF184">
        <v>70144</v>
      </c>
      <c r="AI184">
        <f t="shared" si="8"/>
        <v>2001</v>
      </c>
      <c r="AJ184" t="str">
        <f t="shared" si="9"/>
        <v>Non-pine Units</v>
      </c>
      <c r="AK184" t="str">
        <f t="shared" si="10"/>
        <v>Soo</v>
      </c>
      <c r="AL184" t="str">
        <f t="shared" si="11"/>
        <v>Soo TSA</v>
      </c>
    </row>
    <row r="185" spans="1:38">
      <c r="A185">
        <v>2</v>
      </c>
      <c r="B185">
        <v>36</v>
      </c>
      <c r="C185">
        <v>0</v>
      </c>
      <c r="D185">
        <v>0</v>
      </c>
      <c r="G185">
        <v>0</v>
      </c>
      <c r="H185">
        <v>0</v>
      </c>
      <c r="K185">
        <v>0</v>
      </c>
      <c r="L185">
        <v>0</v>
      </c>
      <c r="O185">
        <v>0</v>
      </c>
      <c r="P185">
        <v>0</v>
      </c>
      <c r="S185">
        <v>0</v>
      </c>
      <c r="T185">
        <v>0</v>
      </c>
      <c r="W185">
        <v>0</v>
      </c>
      <c r="X185">
        <v>0</v>
      </c>
      <c r="AA185">
        <v>0</v>
      </c>
      <c r="AB185">
        <v>0</v>
      </c>
      <c r="AE185">
        <v>0</v>
      </c>
      <c r="AF185">
        <v>0</v>
      </c>
      <c r="AI185">
        <f t="shared" si="8"/>
        <v>2001</v>
      </c>
      <c r="AJ185" t="str">
        <f t="shared" si="9"/>
        <v>Non-pine Units</v>
      </c>
      <c r="AK185" t="str">
        <f t="shared" si="10"/>
        <v>Strathcona</v>
      </c>
      <c r="AL185" t="str">
        <f t="shared" si="11"/>
        <v>Strathcona TSA</v>
      </c>
    </row>
    <row r="186" spans="1:38">
      <c r="A186">
        <v>2</v>
      </c>
      <c r="B186">
        <v>37</v>
      </c>
      <c r="C186">
        <v>0</v>
      </c>
      <c r="D186">
        <v>0</v>
      </c>
      <c r="G186">
        <v>0</v>
      </c>
      <c r="H186">
        <v>0</v>
      </c>
      <c r="K186">
        <v>0</v>
      </c>
      <c r="L186">
        <v>0</v>
      </c>
      <c r="O186">
        <v>0</v>
      </c>
      <c r="P186">
        <v>0</v>
      </c>
      <c r="S186">
        <v>0</v>
      </c>
      <c r="T186">
        <v>0</v>
      </c>
      <c r="W186">
        <v>0</v>
      </c>
      <c r="X186">
        <v>0</v>
      </c>
      <c r="AA186">
        <v>0</v>
      </c>
      <c r="AB186">
        <v>0</v>
      </c>
      <c r="AE186">
        <v>0</v>
      </c>
      <c r="AF186">
        <v>0</v>
      </c>
      <c r="AI186">
        <f t="shared" si="8"/>
        <v>2001</v>
      </c>
      <c r="AJ186" t="str">
        <f t="shared" si="9"/>
        <v>Non-pine Units</v>
      </c>
      <c r="AK186" t="str">
        <f t="shared" si="10"/>
        <v>SunshineCoast</v>
      </c>
      <c r="AL186" t="str">
        <f t="shared" si="11"/>
        <v>Sunshine Coast TSA</v>
      </c>
    </row>
    <row r="187" spans="1:38">
      <c r="A187">
        <v>2</v>
      </c>
      <c r="B187">
        <v>38</v>
      </c>
      <c r="C187">
        <v>909584</v>
      </c>
      <c r="D187">
        <v>2311616</v>
      </c>
      <c r="G187">
        <v>1035552</v>
      </c>
      <c r="H187">
        <v>2035088</v>
      </c>
      <c r="K187">
        <v>1045760</v>
      </c>
      <c r="L187">
        <v>2040272</v>
      </c>
      <c r="O187">
        <v>1020240</v>
      </c>
      <c r="P187">
        <v>2060624</v>
      </c>
      <c r="S187">
        <v>1025952</v>
      </c>
      <c r="T187">
        <v>2066288</v>
      </c>
      <c r="W187">
        <v>1032384</v>
      </c>
      <c r="X187">
        <v>2062480</v>
      </c>
      <c r="AA187">
        <v>1026752</v>
      </c>
      <c r="AB187">
        <v>2081504</v>
      </c>
      <c r="AE187">
        <v>1022656</v>
      </c>
      <c r="AF187">
        <v>2048608</v>
      </c>
      <c r="AI187">
        <f t="shared" si="8"/>
        <v>2001</v>
      </c>
      <c r="AJ187" t="str">
        <f t="shared" si="9"/>
        <v>Pine Units</v>
      </c>
      <c r="AK187" t="str">
        <f t="shared" si="10"/>
        <v>Vanderhoof</v>
      </c>
      <c r="AL187" t="str">
        <f t="shared" si="11"/>
        <v>Vanderhoof Forest District</v>
      </c>
    </row>
    <row r="188" spans="1:38">
      <c r="A188">
        <v>2</v>
      </c>
      <c r="B188">
        <v>39</v>
      </c>
      <c r="C188">
        <v>1182304</v>
      </c>
      <c r="D188">
        <v>1634528</v>
      </c>
      <c r="G188">
        <v>1054464</v>
      </c>
      <c r="H188">
        <v>1883808</v>
      </c>
      <c r="K188">
        <v>1038176</v>
      </c>
      <c r="L188">
        <v>1894512</v>
      </c>
      <c r="O188">
        <v>1079808</v>
      </c>
      <c r="P188">
        <v>1979648</v>
      </c>
      <c r="S188">
        <v>1086416</v>
      </c>
      <c r="T188">
        <v>1981472</v>
      </c>
      <c r="W188">
        <v>1097648</v>
      </c>
      <c r="X188">
        <v>1991104</v>
      </c>
      <c r="AA188">
        <v>1079904</v>
      </c>
      <c r="AB188">
        <v>1958784</v>
      </c>
      <c r="AE188">
        <v>1072224</v>
      </c>
      <c r="AF188">
        <v>1967552</v>
      </c>
      <c r="AI188">
        <f t="shared" si="8"/>
        <v>2001</v>
      </c>
      <c r="AJ188" t="str">
        <f t="shared" si="9"/>
        <v>Pine Units</v>
      </c>
      <c r="AK188" t="str">
        <f t="shared" si="10"/>
        <v>WilliamsLake</v>
      </c>
      <c r="AL188" t="str">
        <f t="shared" si="11"/>
        <v>Williams Lake TSA</v>
      </c>
    </row>
    <row r="189" spans="1:38">
      <c r="A189">
        <v>2</v>
      </c>
      <c r="B189">
        <v>40</v>
      </c>
      <c r="C189">
        <v>0</v>
      </c>
      <c r="D189">
        <v>4640</v>
      </c>
      <c r="G189">
        <v>0</v>
      </c>
      <c r="H189">
        <v>1280</v>
      </c>
      <c r="K189">
        <v>0</v>
      </c>
      <c r="L189">
        <v>1280</v>
      </c>
      <c r="O189">
        <v>0</v>
      </c>
      <c r="P189">
        <v>1280</v>
      </c>
      <c r="S189">
        <v>0</v>
      </c>
      <c r="T189">
        <v>1280</v>
      </c>
      <c r="W189">
        <v>0</v>
      </c>
      <c r="X189">
        <v>1280</v>
      </c>
      <c r="AA189">
        <v>0</v>
      </c>
      <c r="AB189">
        <v>1280</v>
      </c>
      <c r="AE189">
        <v>0</v>
      </c>
      <c r="AF189">
        <v>1280</v>
      </c>
      <c r="AI189">
        <f t="shared" si="8"/>
        <v>2001</v>
      </c>
      <c r="AJ189" t="str">
        <f t="shared" si="9"/>
        <v>Interior TFLs</v>
      </c>
      <c r="AK189" t="str">
        <f t="shared" si="10"/>
        <v>InteriorTFLs</v>
      </c>
      <c r="AL189" t="str">
        <f t="shared" si="11"/>
        <v>Interior TFLs</v>
      </c>
    </row>
    <row r="190" spans="1:38">
      <c r="A190">
        <v>2</v>
      </c>
      <c r="B190">
        <v>40</v>
      </c>
      <c r="C190">
        <v>0</v>
      </c>
      <c r="D190">
        <v>0</v>
      </c>
      <c r="G190">
        <v>0</v>
      </c>
      <c r="H190">
        <v>0</v>
      </c>
      <c r="K190">
        <v>0</v>
      </c>
      <c r="L190">
        <v>0</v>
      </c>
      <c r="O190">
        <v>0</v>
      </c>
      <c r="P190">
        <v>0</v>
      </c>
      <c r="S190">
        <v>0</v>
      </c>
      <c r="T190">
        <v>0</v>
      </c>
      <c r="W190">
        <v>0</v>
      </c>
      <c r="X190">
        <v>0</v>
      </c>
      <c r="AA190">
        <v>0</v>
      </c>
      <c r="AB190">
        <v>0</v>
      </c>
      <c r="AE190">
        <v>0</v>
      </c>
      <c r="AF190">
        <v>0</v>
      </c>
      <c r="AI190">
        <f t="shared" si="8"/>
        <v>2001</v>
      </c>
      <c r="AJ190" t="str">
        <f t="shared" si="9"/>
        <v>Interior TFLs</v>
      </c>
      <c r="AK190" t="str">
        <f t="shared" si="10"/>
        <v>InteriorTFLs</v>
      </c>
      <c r="AL190" t="str">
        <f t="shared" si="11"/>
        <v>Interior TFLs</v>
      </c>
    </row>
    <row r="191" spans="1:38">
      <c r="A191">
        <v>2</v>
      </c>
      <c r="B191">
        <v>40</v>
      </c>
      <c r="C191">
        <v>0</v>
      </c>
      <c r="D191">
        <v>0</v>
      </c>
      <c r="G191">
        <v>0</v>
      </c>
      <c r="H191">
        <v>0</v>
      </c>
      <c r="K191">
        <v>0</v>
      </c>
      <c r="L191">
        <v>0</v>
      </c>
      <c r="O191">
        <v>0</v>
      </c>
      <c r="P191">
        <v>0</v>
      </c>
      <c r="S191">
        <v>0</v>
      </c>
      <c r="T191">
        <v>0</v>
      </c>
      <c r="W191">
        <v>0</v>
      </c>
      <c r="X191">
        <v>0</v>
      </c>
      <c r="AA191">
        <v>0</v>
      </c>
      <c r="AB191">
        <v>0</v>
      </c>
      <c r="AE191">
        <v>0</v>
      </c>
      <c r="AF191">
        <v>0</v>
      </c>
      <c r="AI191">
        <f t="shared" si="8"/>
        <v>2001</v>
      </c>
      <c r="AJ191" t="str">
        <f t="shared" si="9"/>
        <v>Interior TFLs</v>
      </c>
      <c r="AK191" t="str">
        <f t="shared" si="10"/>
        <v>InteriorTFLs</v>
      </c>
      <c r="AL191" t="str">
        <f t="shared" si="11"/>
        <v>Interior TFLs</v>
      </c>
    </row>
    <row r="192" spans="1:38">
      <c r="A192">
        <v>2</v>
      </c>
      <c r="B192">
        <v>40</v>
      </c>
      <c r="C192">
        <v>0</v>
      </c>
      <c r="D192">
        <v>80</v>
      </c>
      <c r="G192">
        <v>0</v>
      </c>
      <c r="H192">
        <v>256</v>
      </c>
      <c r="K192">
        <v>0</v>
      </c>
      <c r="L192">
        <v>256</v>
      </c>
      <c r="O192">
        <v>0</v>
      </c>
      <c r="P192">
        <v>256</v>
      </c>
      <c r="S192">
        <v>0</v>
      </c>
      <c r="T192">
        <v>256</v>
      </c>
      <c r="W192">
        <v>0</v>
      </c>
      <c r="X192">
        <v>256</v>
      </c>
      <c r="AA192">
        <v>0</v>
      </c>
      <c r="AB192">
        <v>256</v>
      </c>
      <c r="AE192">
        <v>0</v>
      </c>
      <c r="AF192">
        <v>256</v>
      </c>
      <c r="AI192">
        <f t="shared" si="8"/>
        <v>2001</v>
      </c>
      <c r="AJ192" t="str">
        <f t="shared" si="9"/>
        <v>Interior TFLs</v>
      </c>
      <c r="AK192" t="str">
        <f t="shared" si="10"/>
        <v>InteriorTFLs</v>
      </c>
      <c r="AL192" t="str">
        <f t="shared" si="11"/>
        <v>Interior TFLs</v>
      </c>
    </row>
    <row r="193" spans="1:38">
      <c r="A193">
        <v>2</v>
      </c>
      <c r="B193">
        <v>40</v>
      </c>
      <c r="C193">
        <v>0</v>
      </c>
      <c r="D193">
        <v>0</v>
      </c>
      <c r="G193">
        <v>0</v>
      </c>
      <c r="H193">
        <v>0</v>
      </c>
      <c r="K193">
        <v>0</v>
      </c>
      <c r="L193">
        <v>0</v>
      </c>
      <c r="O193">
        <v>0</v>
      </c>
      <c r="P193">
        <v>0</v>
      </c>
      <c r="S193">
        <v>0</v>
      </c>
      <c r="T193">
        <v>0</v>
      </c>
      <c r="W193">
        <v>0</v>
      </c>
      <c r="X193">
        <v>0</v>
      </c>
      <c r="AA193">
        <v>0</v>
      </c>
      <c r="AB193">
        <v>0</v>
      </c>
      <c r="AE193">
        <v>0</v>
      </c>
      <c r="AF193">
        <v>0</v>
      </c>
      <c r="AI193">
        <f t="shared" si="8"/>
        <v>2001</v>
      </c>
      <c r="AJ193" t="str">
        <f t="shared" si="9"/>
        <v>Interior TFLs</v>
      </c>
      <c r="AK193" t="str">
        <f t="shared" si="10"/>
        <v>InteriorTFLs</v>
      </c>
      <c r="AL193" t="str">
        <f t="shared" si="11"/>
        <v>Interior TFLs</v>
      </c>
    </row>
    <row r="194" spans="1:38">
      <c r="A194">
        <v>2</v>
      </c>
      <c r="B194">
        <v>40</v>
      </c>
      <c r="C194">
        <v>0</v>
      </c>
      <c r="D194">
        <v>0</v>
      </c>
      <c r="G194">
        <v>0</v>
      </c>
      <c r="H194">
        <v>0</v>
      </c>
      <c r="K194">
        <v>0</v>
      </c>
      <c r="L194">
        <v>0</v>
      </c>
      <c r="O194">
        <v>0</v>
      </c>
      <c r="P194">
        <v>0</v>
      </c>
      <c r="S194">
        <v>0</v>
      </c>
      <c r="T194">
        <v>0</v>
      </c>
      <c r="W194">
        <v>0</v>
      </c>
      <c r="X194">
        <v>0</v>
      </c>
      <c r="AA194">
        <v>0</v>
      </c>
      <c r="AB194">
        <v>0</v>
      </c>
      <c r="AE194">
        <v>0</v>
      </c>
      <c r="AF194">
        <v>0</v>
      </c>
      <c r="AI194">
        <f t="shared" ref="AI194:AI257" si="12">A194+1999</f>
        <v>2001</v>
      </c>
      <c r="AJ194" t="str">
        <f t="shared" ref="AJ194:AJ257" si="13">VLOOKUP(B194,$AO$2:$AS$42,4)</f>
        <v>Interior TFLs</v>
      </c>
      <c r="AK194" t="str">
        <f t="shared" ref="AK194:AK257" si="14">VLOOKUP(B194,$AO$2:$AT$42,2)</f>
        <v>InteriorTFLs</v>
      </c>
      <c r="AL194" t="str">
        <f t="shared" ref="AL194:AL257" si="15">VLOOKUP(B194,$AO$2:$AT$42,3)</f>
        <v>Interior TFLs</v>
      </c>
    </row>
    <row r="195" spans="1:38">
      <c r="A195">
        <v>2</v>
      </c>
      <c r="B195">
        <v>40</v>
      </c>
      <c r="C195">
        <v>0</v>
      </c>
      <c r="D195">
        <v>512</v>
      </c>
      <c r="G195">
        <v>0</v>
      </c>
      <c r="H195">
        <v>1168</v>
      </c>
      <c r="K195">
        <v>0</v>
      </c>
      <c r="L195">
        <v>1040</v>
      </c>
      <c r="O195">
        <v>0</v>
      </c>
      <c r="P195">
        <v>1264</v>
      </c>
      <c r="S195">
        <v>0</v>
      </c>
      <c r="T195">
        <v>1264</v>
      </c>
      <c r="W195">
        <v>0</v>
      </c>
      <c r="X195">
        <v>1264</v>
      </c>
      <c r="AA195">
        <v>0</v>
      </c>
      <c r="AB195">
        <v>1264</v>
      </c>
      <c r="AE195">
        <v>0</v>
      </c>
      <c r="AF195">
        <v>1264</v>
      </c>
      <c r="AI195">
        <f t="shared" si="12"/>
        <v>2001</v>
      </c>
      <c r="AJ195" t="str">
        <f t="shared" si="13"/>
        <v>Interior TFLs</v>
      </c>
      <c r="AK195" t="str">
        <f t="shared" si="14"/>
        <v>InteriorTFLs</v>
      </c>
      <c r="AL195" t="str">
        <f t="shared" si="15"/>
        <v>Interior TFLs</v>
      </c>
    </row>
    <row r="196" spans="1:38">
      <c r="A196">
        <v>2</v>
      </c>
      <c r="B196">
        <v>40</v>
      </c>
      <c r="C196">
        <v>32</v>
      </c>
      <c r="D196">
        <v>336</v>
      </c>
      <c r="G196">
        <v>352</v>
      </c>
      <c r="H196">
        <v>656</v>
      </c>
      <c r="K196">
        <v>352</v>
      </c>
      <c r="L196">
        <v>656</v>
      </c>
      <c r="O196">
        <v>512</v>
      </c>
      <c r="P196">
        <v>816</v>
      </c>
      <c r="S196">
        <v>512</v>
      </c>
      <c r="T196">
        <v>816</v>
      </c>
      <c r="W196">
        <v>512</v>
      </c>
      <c r="X196">
        <v>816</v>
      </c>
      <c r="AA196">
        <v>512</v>
      </c>
      <c r="AB196">
        <v>816</v>
      </c>
      <c r="AE196">
        <v>512</v>
      </c>
      <c r="AF196">
        <v>816</v>
      </c>
      <c r="AI196">
        <f t="shared" si="12"/>
        <v>2001</v>
      </c>
      <c r="AJ196" t="str">
        <f t="shared" si="13"/>
        <v>Interior TFLs</v>
      </c>
      <c r="AK196" t="str">
        <f t="shared" si="14"/>
        <v>InteriorTFLs</v>
      </c>
      <c r="AL196" t="str">
        <f t="shared" si="15"/>
        <v>Interior TFLs</v>
      </c>
    </row>
    <row r="197" spans="1:38">
      <c r="A197">
        <v>2</v>
      </c>
      <c r="B197">
        <v>40</v>
      </c>
      <c r="C197">
        <v>48</v>
      </c>
      <c r="D197">
        <v>8288</v>
      </c>
      <c r="G197">
        <v>432</v>
      </c>
      <c r="H197">
        <v>15040</v>
      </c>
      <c r="K197">
        <v>432</v>
      </c>
      <c r="L197">
        <v>15040</v>
      </c>
      <c r="O197">
        <v>448</v>
      </c>
      <c r="P197">
        <v>15056</v>
      </c>
      <c r="S197">
        <v>560</v>
      </c>
      <c r="T197">
        <v>15168</v>
      </c>
      <c r="W197">
        <v>576</v>
      </c>
      <c r="X197">
        <v>15184</v>
      </c>
      <c r="AA197">
        <v>576</v>
      </c>
      <c r="AB197">
        <v>15184</v>
      </c>
      <c r="AE197">
        <v>576</v>
      </c>
      <c r="AF197">
        <v>15184</v>
      </c>
      <c r="AI197">
        <f t="shared" si="12"/>
        <v>2001</v>
      </c>
      <c r="AJ197" t="str">
        <f t="shared" si="13"/>
        <v>Interior TFLs</v>
      </c>
      <c r="AK197" t="str">
        <f t="shared" si="14"/>
        <v>InteriorTFLs</v>
      </c>
      <c r="AL197" t="str">
        <f t="shared" si="15"/>
        <v>Interior TFLs</v>
      </c>
    </row>
    <row r="198" spans="1:38">
      <c r="A198">
        <v>2</v>
      </c>
      <c r="B198">
        <v>40</v>
      </c>
      <c r="C198">
        <v>416</v>
      </c>
      <c r="D198">
        <v>416</v>
      </c>
      <c r="G198">
        <v>0</v>
      </c>
      <c r="H198">
        <v>0</v>
      </c>
      <c r="K198">
        <v>560</v>
      </c>
      <c r="L198">
        <v>560</v>
      </c>
      <c r="O198">
        <v>0</v>
      </c>
      <c r="P198">
        <v>0</v>
      </c>
      <c r="S198">
        <v>0</v>
      </c>
      <c r="T198">
        <v>0</v>
      </c>
      <c r="W198">
        <v>640</v>
      </c>
      <c r="X198">
        <v>640</v>
      </c>
      <c r="AA198">
        <v>1424</v>
      </c>
      <c r="AB198">
        <v>1424</v>
      </c>
      <c r="AE198">
        <v>1424</v>
      </c>
      <c r="AF198">
        <v>1424</v>
      </c>
      <c r="AI198">
        <f t="shared" si="12"/>
        <v>2001</v>
      </c>
      <c r="AJ198" t="str">
        <f t="shared" si="13"/>
        <v>Interior TFLs</v>
      </c>
      <c r="AK198" t="str">
        <f t="shared" si="14"/>
        <v>InteriorTFLs</v>
      </c>
      <c r="AL198" t="str">
        <f t="shared" si="15"/>
        <v>Interior TFLs</v>
      </c>
    </row>
    <row r="199" spans="1:38">
      <c r="A199">
        <v>2</v>
      </c>
      <c r="B199">
        <v>40</v>
      </c>
      <c r="C199">
        <v>2800</v>
      </c>
      <c r="D199">
        <v>34928</v>
      </c>
      <c r="G199">
        <v>5744</v>
      </c>
      <c r="H199">
        <v>49088</v>
      </c>
      <c r="K199">
        <v>4896</v>
      </c>
      <c r="L199">
        <v>50496</v>
      </c>
      <c r="O199">
        <v>5712</v>
      </c>
      <c r="P199">
        <v>51280</v>
      </c>
      <c r="S199">
        <v>5680</v>
      </c>
      <c r="T199">
        <v>48336</v>
      </c>
      <c r="W199">
        <v>5216</v>
      </c>
      <c r="X199">
        <v>48080</v>
      </c>
      <c r="AA199">
        <v>4320</v>
      </c>
      <c r="AB199">
        <v>46368</v>
      </c>
      <c r="AE199">
        <v>7056</v>
      </c>
      <c r="AF199">
        <v>47536</v>
      </c>
      <c r="AI199">
        <f t="shared" si="12"/>
        <v>2001</v>
      </c>
      <c r="AJ199" t="str">
        <f t="shared" si="13"/>
        <v>Interior TFLs</v>
      </c>
      <c r="AK199" t="str">
        <f t="shared" si="14"/>
        <v>InteriorTFLs</v>
      </c>
      <c r="AL199" t="str">
        <f t="shared" si="15"/>
        <v>Interior TFLs</v>
      </c>
    </row>
    <row r="200" spans="1:38">
      <c r="A200">
        <v>2</v>
      </c>
      <c r="B200">
        <v>40</v>
      </c>
      <c r="C200">
        <v>7488</v>
      </c>
      <c r="D200">
        <v>34256</v>
      </c>
      <c r="G200">
        <v>11616</v>
      </c>
      <c r="H200">
        <v>58544</v>
      </c>
      <c r="K200">
        <v>11616</v>
      </c>
      <c r="L200">
        <v>56672</v>
      </c>
      <c r="O200">
        <v>10096</v>
      </c>
      <c r="P200">
        <v>58960</v>
      </c>
      <c r="S200">
        <v>8784</v>
      </c>
      <c r="T200">
        <v>53904</v>
      </c>
      <c r="W200">
        <v>7024</v>
      </c>
      <c r="X200">
        <v>60144</v>
      </c>
      <c r="AA200">
        <v>12864</v>
      </c>
      <c r="AB200">
        <v>58272</v>
      </c>
      <c r="AE200">
        <v>9632</v>
      </c>
      <c r="AF200">
        <v>58768</v>
      </c>
      <c r="AI200">
        <f t="shared" si="12"/>
        <v>2001</v>
      </c>
      <c r="AJ200" t="str">
        <f t="shared" si="13"/>
        <v>Interior TFLs</v>
      </c>
      <c r="AK200" t="str">
        <f t="shared" si="14"/>
        <v>InteriorTFLs</v>
      </c>
      <c r="AL200" t="str">
        <f t="shared" si="15"/>
        <v>Interior TFLs</v>
      </c>
    </row>
    <row r="201" spans="1:38">
      <c r="A201">
        <v>2</v>
      </c>
      <c r="B201">
        <v>40</v>
      </c>
      <c r="C201">
        <v>10528</v>
      </c>
      <c r="D201">
        <v>29824</v>
      </c>
      <c r="G201">
        <v>10016</v>
      </c>
      <c r="H201">
        <v>35008</v>
      </c>
      <c r="K201">
        <v>9312</v>
      </c>
      <c r="L201">
        <v>37440</v>
      </c>
      <c r="O201">
        <v>11744</v>
      </c>
      <c r="P201">
        <v>41808</v>
      </c>
      <c r="S201">
        <v>12272</v>
      </c>
      <c r="T201">
        <v>39536</v>
      </c>
      <c r="W201">
        <v>9872</v>
      </c>
      <c r="X201">
        <v>36768</v>
      </c>
      <c r="AA201">
        <v>7888</v>
      </c>
      <c r="AB201">
        <v>41664</v>
      </c>
      <c r="AE201">
        <v>10928</v>
      </c>
      <c r="AF201">
        <v>39760</v>
      </c>
      <c r="AI201">
        <f t="shared" si="12"/>
        <v>2001</v>
      </c>
      <c r="AJ201" t="str">
        <f t="shared" si="13"/>
        <v>Interior TFLs</v>
      </c>
      <c r="AK201" t="str">
        <f t="shared" si="14"/>
        <v>InteriorTFLs</v>
      </c>
      <c r="AL201" t="str">
        <f t="shared" si="15"/>
        <v>Interior TFLs</v>
      </c>
    </row>
    <row r="202" spans="1:38">
      <c r="A202">
        <v>2</v>
      </c>
      <c r="B202">
        <v>40</v>
      </c>
      <c r="C202">
        <v>4464</v>
      </c>
      <c r="D202">
        <v>67296</v>
      </c>
      <c r="G202">
        <v>12624</v>
      </c>
      <c r="H202">
        <v>58752</v>
      </c>
      <c r="K202">
        <v>12432</v>
      </c>
      <c r="L202">
        <v>60832</v>
      </c>
      <c r="O202">
        <v>12528</v>
      </c>
      <c r="P202">
        <v>59680</v>
      </c>
      <c r="S202">
        <v>12256</v>
      </c>
      <c r="T202">
        <v>60336</v>
      </c>
      <c r="W202">
        <v>12352</v>
      </c>
      <c r="X202">
        <v>60320</v>
      </c>
      <c r="AA202">
        <v>12240</v>
      </c>
      <c r="AB202">
        <v>60288</v>
      </c>
      <c r="AE202">
        <v>12368</v>
      </c>
      <c r="AF202">
        <v>60768</v>
      </c>
      <c r="AI202">
        <f t="shared" si="12"/>
        <v>2001</v>
      </c>
      <c r="AJ202" t="str">
        <f t="shared" si="13"/>
        <v>Interior TFLs</v>
      </c>
      <c r="AK202" t="str">
        <f t="shared" si="14"/>
        <v>InteriorTFLs</v>
      </c>
      <c r="AL202" t="str">
        <f t="shared" si="15"/>
        <v>Interior TFLs</v>
      </c>
    </row>
    <row r="203" spans="1:38">
      <c r="A203">
        <v>2</v>
      </c>
      <c r="B203">
        <v>40</v>
      </c>
      <c r="C203">
        <v>38320</v>
      </c>
      <c r="D203">
        <v>150592</v>
      </c>
      <c r="G203">
        <v>68384</v>
      </c>
      <c r="H203">
        <v>246416</v>
      </c>
      <c r="K203">
        <v>69584</v>
      </c>
      <c r="L203">
        <v>250064</v>
      </c>
      <c r="O203">
        <v>65488</v>
      </c>
      <c r="P203">
        <v>246768</v>
      </c>
      <c r="S203">
        <v>71904</v>
      </c>
      <c r="T203">
        <v>248896</v>
      </c>
      <c r="W203">
        <v>58256</v>
      </c>
      <c r="X203">
        <v>242928</v>
      </c>
      <c r="AA203">
        <v>63008</v>
      </c>
      <c r="AB203">
        <v>239856</v>
      </c>
      <c r="AE203">
        <v>57552</v>
      </c>
      <c r="AF203">
        <v>238544</v>
      </c>
      <c r="AI203">
        <f t="shared" si="12"/>
        <v>2001</v>
      </c>
      <c r="AJ203" t="str">
        <f t="shared" si="13"/>
        <v>Interior TFLs</v>
      </c>
      <c r="AK203" t="str">
        <f t="shared" si="14"/>
        <v>InteriorTFLs</v>
      </c>
      <c r="AL203" t="str">
        <f t="shared" si="15"/>
        <v>Interior TFLs</v>
      </c>
    </row>
    <row r="204" spans="1:38">
      <c r="A204">
        <v>2</v>
      </c>
      <c r="B204">
        <v>40</v>
      </c>
      <c r="C204">
        <v>63424</v>
      </c>
      <c r="D204">
        <v>146928</v>
      </c>
      <c r="G204">
        <v>75712</v>
      </c>
      <c r="H204">
        <v>176272</v>
      </c>
      <c r="K204">
        <v>74640</v>
      </c>
      <c r="L204">
        <v>182208</v>
      </c>
      <c r="O204">
        <v>74640</v>
      </c>
      <c r="P204">
        <v>180864</v>
      </c>
      <c r="S204">
        <v>66752</v>
      </c>
      <c r="T204">
        <v>175664</v>
      </c>
      <c r="W204">
        <v>71280</v>
      </c>
      <c r="X204">
        <v>180912</v>
      </c>
      <c r="AA204">
        <v>79408</v>
      </c>
      <c r="AB204">
        <v>190000</v>
      </c>
      <c r="AE204">
        <v>67376</v>
      </c>
      <c r="AF204">
        <v>172544</v>
      </c>
      <c r="AI204">
        <f t="shared" si="12"/>
        <v>2001</v>
      </c>
      <c r="AJ204" t="str">
        <f t="shared" si="13"/>
        <v>Interior TFLs</v>
      </c>
      <c r="AK204" t="str">
        <f t="shared" si="14"/>
        <v>InteriorTFLs</v>
      </c>
      <c r="AL204" t="str">
        <f t="shared" si="15"/>
        <v>Interior TFLs</v>
      </c>
    </row>
    <row r="205" spans="1:38">
      <c r="A205">
        <v>2</v>
      </c>
      <c r="B205">
        <v>40</v>
      </c>
      <c r="C205">
        <v>116880</v>
      </c>
      <c r="D205">
        <v>288528</v>
      </c>
      <c r="G205">
        <v>88928</v>
      </c>
      <c r="H205">
        <v>300096</v>
      </c>
      <c r="K205">
        <v>89040</v>
      </c>
      <c r="L205">
        <v>302160</v>
      </c>
      <c r="O205">
        <v>88800</v>
      </c>
      <c r="P205">
        <v>315360</v>
      </c>
      <c r="S205">
        <v>80128</v>
      </c>
      <c r="T205">
        <v>307616</v>
      </c>
      <c r="W205">
        <v>97056</v>
      </c>
      <c r="X205">
        <v>303840</v>
      </c>
      <c r="AA205">
        <v>94960</v>
      </c>
      <c r="AB205">
        <v>324320</v>
      </c>
      <c r="AE205">
        <v>88624</v>
      </c>
      <c r="AF205">
        <v>316704</v>
      </c>
      <c r="AI205">
        <f t="shared" si="12"/>
        <v>2001</v>
      </c>
      <c r="AJ205" t="str">
        <f t="shared" si="13"/>
        <v>Interior TFLs</v>
      </c>
      <c r="AK205" t="str">
        <f t="shared" si="14"/>
        <v>InteriorTFLs</v>
      </c>
      <c r="AL205" t="str">
        <f t="shared" si="15"/>
        <v>Interior TFLs</v>
      </c>
    </row>
    <row r="206" spans="1:38">
      <c r="A206">
        <v>2</v>
      </c>
      <c r="B206">
        <v>40</v>
      </c>
      <c r="C206">
        <v>103392</v>
      </c>
      <c r="D206">
        <v>208400</v>
      </c>
      <c r="G206">
        <v>125504</v>
      </c>
      <c r="H206">
        <v>256720</v>
      </c>
      <c r="K206">
        <v>126048</v>
      </c>
      <c r="L206">
        <v>256608</v>
      </c>
      <c r="O206">
        <v>123904</v>
      </c>
      <c r="P206">
        <v>253776</v>
      </c>
      <c r="S206">
        <v>116544</v>
      </c>
      <c r="T206">
        <v>244576</v>
      </c>
      <c r="W206">
        <v>121632</v>
      </c>
      <c r="X206">
        <v>253552</v>
      </c>
      <c r="AA206">
        <v>121200</v>
      </c>
      <c r="AB206">
        <v>245312</v>
      </c>
      <c r="AE206">
        <v>120464</v>
      </c>
      <c r="AF206">
        <v>255216</v>
      </c>
      <c r="AI206">
        <f t="shared" si="12"/>
        <v>2001</v>
      </c>
      <c r="AJ206" t="str">
        <f t="shared" si="13"/>
        <v>Interior TFLs</v>
      </c>
      <c r="AK206" t="str">
        <f t="shared" si="14"/>
        <v>InteriorTFLs</v>
      </c>
      <c r="AL206" t="str">
        <f t="shared" si="15"/>
        <v>Interior TFLs</v>
      </c>
    </row>
    <row r="207" spans="1:38">
      <c r="A207">
        <v>2</v>
      </c>
      <c r="B207">
        <v>40</v>
      </c>
      <c r="C207">
        <v>365008</v>
      </c>
      <c r="D207">
        <v>514592</v>
      </c>
      <c r="G207">
        <v>296496</v>
      </c>
      <c r="H207">
        <v>549728</v>
      </c>
      <c r="K207">
        <v>306192</v>
      </c>
      <c r="L207">
        <v>576912</v>
      </c>
      <c r="O207">
        <v>297808</v>
      </c>
      <c r="P207">
        <v>566704</v>
      </c>
      <c r="S207">
        <v>299808</v>
      </c>
      <c r="T207">
        <v>569712</v>
      </c>
      <c r="W207">
        <v>285552</v>
      </c>
      <c r="X207">
        <v>544064</v>
      </c>
      <c r="AA207">
        <v>292480</v>
      </c>
      <c r="AB207">
        <v>549872</v>
      </c>
      <c r="AE207">
        <v>300880</v>
      </c>
      <c r="AF207">
        <v>558496</v>
      </c>
      <c r="AI207">
        <f t="shared" si="12"/>
        <v>2001</v>
      </c>
      <c r="AJ207" t="str">
        <f t="shared" si="13"/>
        <v>Interior TFLs</v>
      </c>
      <c r="AK207" t="str">
        <f t="shared" si="14"/>
        <v>InteriorTFLs</v>
      </c>
      <c r="AL207" t="str">
        <f t="shared" si="15"/>
        <v>Interior TFLs</v>
      </c>
    </row>
    <row r="208" spans="1:38">
      <c r="A208">
        <v>2</v>
      </c>
      <c r="B208">
        <v>41</v>
      </c>
      <c r="C208">
        <v>0</v>
      </c>
      <c r="D208">
        <v>0</v>
      </c>
      <c r="G208">
        <v>0</v>
      </c>
      <c r="H208">
        <v>0</v>
      </c>
      <c r="K208">
        <v>0</v>
      </c>
      <c r="L208">
        <v>0</v>
      </c>
      <c r="O208">
        <v>0</v>
      </c>
      <c r="P208">
        <v>0</v>
      </c>
      <c r="S208">
        <v>0</v>
      </c>
      <c r="T208">
        <v>0</v>
      </c>
      <c r="W208">
        <v>0</v>
      </c>
      <c r="X208">
        <v>0</v>
      </c>
      <c r="AA208">
        <v>0</v>
      </c>
      <c r="AB208">
        <v>0</v>
      </c>
      <c r="AE208">
        <v>0</v>
      </c>
      <c r="AF208">
        <v>0</v>
      </c>
      <c r="AI208">
        <f t="shared" si="12"/>
        <v>2001</v>
      </c>
      <c r="AJ208" t="str">
        <f t="shared" si="13"/>
        <v>Coast TFLs</v>
      </c>
      <c r="AK208" t="str">
        <f t="shared" si="14"/>
        <v>CoastTFLs</v>
      </c>
      <c r="AL208" t="str">
        <f t="shared" si="15"/>
        <v>Coast TFLs</v>
      </c>
    </row>
    <row r="209" spans="1:38">
      <c r="A209">
        <v>2</v>
      </c>
      <c r="B209">
        <v>41</v>
      </c>
      <c r="C209">
        <v>0</v>
      </c>
      <c r="D209">
        <v>0</v>
      </c>
      <c r="G209">
        <v>0</v>
      </c>
      <c r="H209">
        <v>0</v>
      </c>
      <c r="K209">
        <v>0</v>
      </c>
      <c r="L209">
        <v>0</v>
      </c>
      <c r="O209">
        <v>0</v>
      </c>
      <c r="P209">
        <v>0</v>
      </c>
      <c r="S209">
        <v>0</v>
      </c>
      <c r="T209">
        <v>0</v>
      </c>
      <c r="W209">
        <v>0</v>
      </c>
      <c r="X209">
        <v>0</v>
      </c>
      <c r="AA209">
        <v>0</v>
      </c>
      <c r="AB209">
        <v>0</v>
      </c>
      <c r="AE209">
        <v>0</v>
      </c>
      <c r="AF209">
        <v>0</v>
      </c>
      <c r="AI209">
        <f t="shared" si="12"/>
        <v>2001</v>
      </c>
      <c r="AJ209" t="str">
        <f t="shared" si="13"/>
        <v>Coast TFLs</v>
      </c>
      <c r="AK209" t="str">
        <f t="shared" si="14"/>
        <v>CoastTFLs</v>
      </c>
      <c r="AL209" t="str">
        <f t="shared" si="15"/>
        <v>Coast TFLs</v>
      </c>
    </row>
    <row r="210" spans="1:38">
      <c r="A210">
        <v>2</v>
      </c>
      <c r="B210">
        <v>41</v>
      </c>
      <c r="C210">
        <v>0</v>
      </c>
      <c r="D210">
        <v>0</v>
      </c>
      <c r="G210">
        <v>0</v>
      </c>
      <c r="H210">
        <v>0</v>
      </c>
      <c r="K210">
        <v>0</v>
      </c>
      <c r="L210">
        <v>0</v>
      </c>
      <c r="O210">
        <v>0</v>
      </c>
      <c r="P210">
        <v>0</v>
      </c>
      <c r="S210">
        <v>0</v>
      </c>
      <c r="T210">
        <v>0</v>
      </c>
      <c r="W210">
        <v>0</v>
      </c>
      <c r="X210">
        <v>0</v>
      </c>
      <c r="AA210">
        <v>0</v>
      </c>
      <c r="AB210">
        <v>0</v>
      </c>
      <c r="AE210">
        <v>0</v>
      </c>
      <c r="AF210">
        <v>0</v>
      </c>
      <c r="AI210">
        <f t="shared" si="12"/>
        <v>2001</v>
      </c>
      <c r="AJ210" t="str">
        <f t="shared" si="13"/>
        <v>Coast TFLs</v>
      </c>
      <c r="AK210" t="str">
        <f t="shared" si="14"/>
        <v>CoastTFLs</v>
      </c>
      <c r="AL210" t="str">
        <f t="shared" si="15"/>
        <v>Coast TFLs</v>
      </c>
    </row>
    <row r="211" spans="1:38">
      <c r="A211">
        <v>2</v>
      </c>
      <c r="B211">
        <v>41</v>
      </c>
      <c r="C211">
        <v>0</v>
      </c>
      <c r="D211">
        <v>0</v>
      </c>
      <c r="G211">
        <v>0</v>
      </c>
      <c r="H211">
        <v>0</v>
      </c>
      <c r="K211">
        <v>0</v>
      </c>
      <c r="L211">
        <v>0</v>
      </c>
      <c r="O211">
        <v>0</v>
      </c>
      <c r="P211">
        <v>0</v>
      </c>
      <c r="S211">
        <v>0</v>
      </c>
      <c r="T211">
        <v>0</v>
      </c>
      <c r="W211">
        <v>0</v>
      </c>
      <c r="X211">
        <v>0</v>
      </c>
      <c r="AA211">
        <v>0</v>
      </c>
      <c r="AB211">
        <v>0</v>
      </c>
      <c r="AE211">
        <v>0</v>
      </c>
      <c r="AF211">
        <v>0</v>
      </c>
      <c r="AI211">
        <f t="shared" si="12"/>
        <v>2001</v>
      </c>
      <c r="AJ211" t="str">
        <f t="shared" si="13"/>
        <v>Coast TFLs</v>
      </c>
      <c r="AK211" t="str">
        <f t="shared" si="14"/>
        <v>CoastTFLs</v>
      </c>
      <c r="AL211" t="str">
        <f t="shared" si="15"/>
        <v>Coast TFLs</v>
      </c>
    </row>
    <row r="212" spans="1:38">
      <c r="A212">
        <v>2</v>
      </c>
      <c r="B212">
        <v>41</v>
      </c>
      <c r="C212">
        <v>0</v>
      </c>
      <c r="D212">
        <v>0</v>
      </c>
      <c r="G212">
        <v>0</v>
      </c>
      <c r="H212">
        <v>0</v>
      </c>
      <c r="K212">
        <v>0</v>
      </c>
      <c r="L212">
        <v>0</v>
      </c>
      <c r="O212">
        <v>0</v>
      </c>
      <c r="P212">
        <v>0</v>
      </c>
      <c r="S212">
        <v>0</v>
      </c>
      <c r="T212">
        <v>0</v>
      </c>
      <c r="W212">
        <v>0</v>
      </c>
      <c r="X212">
        <v>0</v>
      </c>
      <c r="AA212">
        <v>0</v>
      </c>
      <c r="AB212">
        <v>0</v>
      </c>
      <c r="AE212">
        <v>0</v>
      </c>
      <c r="AF212">
        <v>0</v>
      </c>
      <c r="AI212">
        <f t="shared" si="12"/>
        <v>2001</v>
      </c>
      <c r="AJ212" t="str">
        <f t="shared" si="13"/>
        <v>Coast TFLs</v>
      </c>
      <c r="AK212" t="str">
        <f t="shared" si="14"/>
        <v>CoastTFLs</v>
      </c>
      <c r="AL212" t="str">
        <f t="shared" si="15"/>
        <v>Coast TFLs</v>
      </c>
    </row>
    <row r="213" spans="1:38">
      <c r="A213">
        <v>2</v>
      </c>
      <c r="B213">
        <v>41</v>
      </c>
      <c r="C213">
        <v>0</v>
      </c>
      <c r="D213">
        <v>0</v>
      </c>
      <c r="G213">
        <v>0</v>
      </c>
      <c r="H213">
        <v>0</v>
      </c>
      <c r="K213">
        <v>0</v>
      </c>
      <c r="L213">
        <v>0</v>
      </c>
      <c r="O213">
        <v>0</v>
      </c>
      <c r="P213">
        <v>0</v>
      </c>
      <c r="S213">
        <v>0</v>
      </c>
      <c r="T213">
        <v>0</v>
      </c>
      <c r="W213">
        <v>0</v>
      </c>
      <c r="X213">
        <v>0</v>
      </c>
      <c r="AA213">
        <v>0</v>
      </c>
      <c r="AB213">
        <v>0</v>
      </c>
      <c r="AE213">
        <v>0</v>
      </c>
      <c r="AF213">
        <v>0</v>
      </c>
      <c r="AI213">
        <f t="shared" si="12"/>
        <v>2001</v>
      </c>
      <c r="AJ213" t="str">
        <f t="shared" si="13"/>
        <v>Coast TFLs</v>
      </c>
      <c r="AK213" t="str">
        <f t="shared" si="14"/>
        <v>CoastTFLs</v>
      </c>
      <c r="AL213" t="str">
        <f t="shared" si="15"/>
        <v>Coast TFLs</v>
      </c>
    </row>
    <row r="214" spans="1:38">
      <c r="A214">
        <v>2</v>
      </c>
      <c r="B214">
        <v>41</v>
      </c>
      <c r="C214">
        <v>0</v>
      </c>
      <c r="D214">
        <v>0</v>
      </c>
      <c r="G214">
        <v>0</v>
      </c>
      <c r="H214">
        <v>0</v>
      </c>
      <c r="K214">
        <v>0</v>
      </c>
      <c r="L214">
        <v>0</v>
      </c>
      <c r="O214">
        <v>0</v>
      </c>
      <c r="P214">
        <v>0</v>
      </c>
      <c r="S214">
        <v>0</v>
      </c>
      <c r="T214">
        <v>0</v>
      </c>
      <c r="W214">
        <v>0</v>
      </c>
      <c r="X214">
        <v>0</v>
      </c>
      <c r="AA214">
        <v>0</v>
      </c>
      <c r="AB214">
        <v>0</v>
      </c>
      <c r="AE214">
        <v>0</v>
      </c>
      <c r="AF214">
        <v>0</v>
      </c>
      <c r="AI214">
        <f t="shared" si="12"/>
        <v>2001</v>
      </c>
      <c r="AJ214" t="str">
        <f t="shared" si="13"/>
        <v>Coast TFLs</v>
      </c>
      <c r="AK214" t="str">
        <f t="shared" si="14"/>
        <v>CoastTFLs</v>
      </c>
      <c r="AL214" t="str">
        <f t="shared" si="15"/>
        <v>Coast TFLs</v>
      </c>
    </row>
    <row r="215" spans="1:38">
      <c r="A215">
        <v>2</v>
      </c>
      <c r="B215">
        <v>41</v>
      </c>
      <c r="C215">
        <v>0</v>
      </c>
      <c r="D215">
        <v>0</v>
      </c>
      <c r="G215">
        <v>0</v>
      </c>
      <c r="H215">
        <v>0</v>
      </c>
      <c r="K215">
        <v>0</v>
      </c>
      <c r="L215">
        <v>0</v>
      </c>
      <c r="O215">
        <v>0</v>
      </c>
      <c r="P215">
        <v>0</v>
      </c>
      <c r="S215">
        <v>0</v>
      </c>
      <c r="T215">
        <v>0</v>
      </c>
      <c r="W215">
        <v>0</v>
      </c>
      <c r="X215">
        <v>0</v>
      </c>
      <c r="AA215">
        <v>0</v>
      </c>
      <c r="AB215">
        <v>0</v>
      </c>
      <c r="AE215">
        <v>0</v>
      </c>
      <c r="AF215">
        <v>0</v>
      </c>
      <c r="AI215">
        <f t="shared" si="12"/>
        <v>2001</v>
      </c>
      <c r="AJ215" t="str">
        <f t="shared" si="13"/>
        <v>Coast TFLs</v>
      </c>
      <c r="AK215" t="str">
        <f t="shared" si="14"/>
        <v>CoastTFLs</v>
      </c>
      <c r="AL215" t="str">
        <f t="shared" si="15"/>
        <v>Coast TFLs</v>
      </c>
    </row>
    <row r="216" spans="1:38">
      <c r="A216">
        <v>2</v>
      </c>
      <c r="B216">
        <v>41</v>
      </c>
      <c r="C216">
        <v>0</v>
      </c>
      <c r="D216">
        <v>0</v>
      </c>
      <c r="G216">
        <v>0</v>
      </c>
      <c r="H216">
        <v>0</v>
      </c>
      <c r="K216">
        <v>0</v>
      </c>
      <c r="L216">
        <v>0</v>
      </c>
      <c r="O216">
        <v>0</v>
      </c>
      <c r="P216">
        <v>0</v>
      </c>
      <c r="S216">
        <v>0</v>
      </c>
      <c r="T216">
        <v>0</v>
      </c>
      <c r="W216">
        <v>0</v>
      </c>
      <c r="X216">
        <v>0</v>
      </c>
      <c r="AA216">
        <v>0</v>
      </c>
      <c r="AB216">
        <v>0</v>
      </c>
      <c r="AE216">
        <v>0</v>
      </c>
      <c r="AF216">
        <v>0</v>
      </c>
      <c r="AI216">
        <f t="shared" si="12"/>
        <v>2001</v>
      </c>
      <c r="AJ216" t="str">
        <f t="shared" si="13"/>
        <v>Coast TFLs</v>
      </c>
      <c r="AK216" t="str">
        <f t="shared" si="14"/>
        <v>CoastTFLs</v>
      </c>
      <c r="AL216" t="str">
        <f t="shared" si="15"/>
        <v>Coast TFLs</v>
      </c>
    </row>
    <row r="217" spans="1:38">
      <c r="A217">
        <v>2</v>
      </c>
      <c r="B217">
        <v>41</v>
      </c>
      <c r="C217">
        <v>0</v>
      </c>
      <c r="D217">
        <v>0</v>
      </c>
      <c r="G217">
        <v>0</v>
      </c>
      <c r="H217">
        <v>0</v>
      </c>
      <c r="K217">
        <v>0</v>
      </c>
      <c r="L217">
        <v>0</v>
      </c>
      <c r="O217">
        <v>0</v>
      </c>
      <c r="P217">
        <v>0</v>
      </c>
      <c r="S217">
        <v>0</v>
      </c>
      <c r="T217">
        <v>0</v>
      </c>
      <c r="W217">
        <v>0</v>
      </c>
      <c r="X217">
        <v>0</v>
      </c>
      <c r="AA217">
        <v>0</v>
      </c>
      <c r="AB217">
        <v>0</v>
      </c>
      <c r="AE217">
        <v>0</v>
      </c>
      <c r="AF217">
        <v>0</v>
      </c>
      <c r="AI217">
        <f t="shared" si="12"/>
        <v>2001</v>
      </c>
      <c r="AJ217" t="str">
        <f t="shared" si="13"/>
        <v>Coast TFLs</v>
      </c>
      <c r="AK217" t="str">
        <f t="shared" si="14"/>
        <v>CoastTFLs</v>
      </c>
      <c r="AL217" t="str">
        <f t="shared" si="15"/>
        <v>Coast TFLs</v>
      </c>
    </row>
    <row r="218" spans="1:38">
      <c r="A218">
        <v>2</v>
      </c>
      <c r="B218">
        <v>41</v>
      </c>
      <c r="C218">
        <v>0</v>
      </c>
      <c r="D218">
        <v>0</v>
      </c>
      <c r="G218">
        <v>0</v>
      </c>
      <c r="H218">
        <v>0</v>
      </c>
      <c r="K218">
        <v>0</v>
      </c>
      <c r="L218">
        <v>0</v>
      </c>
      <c r="O218">
        <v>0</v>
      </c>
      <c r="P218">
        <v>0</v>
      </c>
      <c r="S218">
        <v>0</v>
      </c>
      <c r="T218">
        <v>0</v>
      </c>
      <c r="W218">
        <v>0</v>
      </c>
      <c r="X218">
        <v>0</v>
      </c>
      <c r="AA218">
        <v>0</v>
      </c>
      <c r="AB218">
        <v>0</v>
      </c>
      <c r="AE218">
        <v>0</v>
      </c>
      <c r="AF218">
        <v>0</v>
      </c>
      <c r="AI218">
        <f t="shared" si="12"/>
        <v>2001</v>
      </c>
      <c r="AJ218" t="str">
        <f t="shared" si="13"/>
        <v>Coast TFLs</v>
      </c>
      <c r="AK218" t="str">
        <f t="shared" si="14"/>
        <v>CoastTFLs</v>
      </c>
      <c r="AL218" t="str">
        <f t="shared" si="15"/>
        <v>Coast TFLs</v>
      </c>
    </row>
    <row r="219" spans="1:38">
      <c r="A219">
        <v>2</v>
      </c>
      <c r="B219">
        <v>41</v>
      </c>
      <c r="C219">
        <v>0</v>
      </c>
      <c r="D219">
        <v>0</v>
      </c>
      <c r="G219">
        <v>0</v>
      </c>
      <c r="H219">
        <v>0</v>
      </c>
      <c r="K219">
        <v>0</v>
      </c>
      <c r="L219">
        <v>0</v>
      </c>
      <c r="O219">
        <v>0</v>
      </c>
      <c r="P219">
        <v>0</v>
      </c>
      <c r="S219">
        <v>0</v>
      </c>
      <c r="T219">
        <v>0</v>
      </c>
      <c r="W219">
        <v>0</v>
      </c>
      <c r="X219">
        <v>0</v>
      </c>
      <c r="AA219">
        <v>0</v>
      </c>
      <c r="AB219">
        <v>0</v>
      </c>
      <c r="AE219">
        <v>0</v>
      </c>
      <c r="AF219">
        <v>0</v>
      </c>
      <c r="AI219">
        <f t="shared" si="12"/>
        <v>2001</v>
      </c>
      <c r="AJ219" t="str">
        <f t="shared" si="13"/>
        <v>Coast TFLs</v>
      </c>
      <c r="AK219" t="str">
        <f t="shared" si="14"/>
        <v>CoastTFLs</v>
      </c>
      <c r="AL219" t="str">
        <f t="shared" si="15"/>
        <v>Coast TFLs</v>
      </c>
    </row>
    <row r="220" spans="1:38">
      <c r="A220">
        <v>2</v>
      </c>
      <c r="B220">
        <v>41</v>
      </c>
      <c r="C220">
        <v>0</v>
      </c>
      <c r="D220">
        <v>0</v>
      </c>
      <c r="G220">
        <v>0</v>
      </c>
      <c r="H220">
        <v>0</v>
      </c>
      <c r="K220">
        <v>0</v>
      </c>
      <c r="L220">
        <v>0</v>
      </c>
      <c r="O220">
        <v>0</v>
      </c>
      <c r="P220">
        <v>0</v>
      </c>
      <c r="S220">
        <v>0</v>
      </c>
      <c r="T220">
        <v>0</v>
      </c>
      <c r="W220">
        <v>0</v>
      </c>
      <c r="X220">
        <v>0</v>
      </c>
      <c r="AA220">
        <v>0</v>
      </c>
      <c r="AB220">
        <v>0</v>
      </c>
      <c r="AE220">
        <v>0</v>
      </c>
      <c r="AF220">
        <v>0</v>
      </c>
      <c r="AI220">
        <f t="shared" si="12"/>
        <v>2001</v>
      </c>
      <c r="AJ220" t="str">
        <f t="shared" si="13"/>
        <v>Coast TFLs</v>
      </c>
      <c r="AK220" t="str">
        <f t="shared" si="14"/>
        <v>CoastTFLs</v>
      </c>
      <c r="AL220" t="str">
        <f t="shared" si="15"/>
        <v>Coast TFLs</v>
      </c>
    </row>
    <row r="221" spans="1:38">
      <c r="A221">
        <v>2</v>
      </c>
      <c r="B221">
        <v>41</v>
      </c>
      <c r="C221">
        <v>0</v>
      </c>
      <c r="D221">
        <v>0</v>
      </c>
      <c r="G221">
        <v>0</v>
      </c>
      <c r="H221">
        <v>0</v>
      </c>
      <c r="K221">
        <v>0</v>
      </c>
      <c r="L221">
        <v>0</v>
      </c>
      <c r="O221">
        <v>0</v>
      </c>
      <c r="P221">
        <v>0</v>
      </c>
      <c r="S221">
        <v>0</v>
      </c>
      <c r="T221">
        <v>0</v>
      </c>
      <c r="W221">
        <v>0</v>
      </c>
      <c r="X221">
        <v>0</v>
      </c>
      <c r="AA221">
        <v>0</v>
      </c>
      <c r="AB221">
        <v>0</v>
      </c>
      <c r="AE221">
        <v>0</v>
      </c>
      <c r="AF221">
        <v>0</v>
      </c>
      <c r="AI221">
        <f t="shared" si="12"/>
        <v>2001</v>
      </c>
      <c r="AJ221" t="str">
        <f t="shared" si="13"/>
        <v>Coast TFLs</v>
      </c>
      <c r="AK221" t="str">
        <f t="shared" si="14"/>
        <v>CoastTFLs</v>
      </c>
      <c r="AL221" t="str">
        <f t="shared" si="15"/>
        <v>Coast TFLs</v>
      </c>
    </row>
    <row r="222" spans="1:38">
      <c r="A222">
        <v>2</v>
      </c>
      <c r="B222">
        <v>41</v>
      </c>
      <c r="C222">
        <v>0</v>
      </c>
      <c r="D222">
        <v>0</v>
      </c>
      <c r="G222">
        <v>0</v>
      </c>
      <c r="H222">
        <v>0</v>
      </c>
      <c r="K222">
        <v>0</v>
      </c>
      <c r="L222">
        <v>0</v>
      </c>
      <c r="O222">
        <v>0</v>
      </c>
      <c r="P222">
        <v>0</v>
      </c>
      <c r="S222">
        <v>0</v>
      </c>
      <c r="T222">
        <v>0</v>
      </c>
      <c r="W222">
        <v>0</v>
      </c>
      <c r="X222">
        <v>0</v>
      </c>
      <c r="AA222">
        <v>0</v>
      </c>
      <c r="AB222">
        <v>0</v>
      </c>
      <c r="AE222">
        <v>0</v>
      </c>
      <c r="AF222">
        <v>0</v>
      </c>
      <c r="AI222">
        <f t="shared" si="12"/>
        <v>2001</v>
      </c>
      <c r="AJ222" t="str">
        <f t="shared" si="13"/>
        <v>Coast TFLs</v>
      </c>
      <c r="AK222" t="str">
        <f t="shared" si="14"/>
        <v>CoastTFLs</v>
      </c>
      <c r="AL222" t="str">
        <f t="shared" si="15"/>
        <v>Coast TFLs</v>
      </c>
    </row>
    <row r="223" spans="1:38">
      <c r="A223">
        <v>2</v>
      </c>
      <c r="B223">
        <v>41</v>
      </c>
      <c r="C223">
        <v>0</v>
      </c>
      <c r="D223">
        <v>0</v>
      </c>
      <c r="G223">
        <v>0</v>
      </c>
      <c r="H223">
        <v>0</v>
      </c>
      <c r="K223">
        <v>0</v>
      </c>
      <c r="L223">
        <v>0</v>
      </c>
      <c r="O223">
        <v>0</v>
      </c>
      <c r="P223">
        <v>0</v>
      </c>
      <c r="S223">
        <v>0</v>
      </c>
      <c r="T223">
        <v>0</v>
      </c>
      <c r="W223">
        <v>0</v>
      </c>
      <c r="X223">
        <v>0</v>
      </c>
      <c r="AA223">
        <v>0</v>
      </c>
      <c r="AB223">
        <v>0</v>
      </c>
      <c r="AE223">
        <v>0</v>
      </c>
      <c r="AF223">
        <v>0</v>
      </c>
      <c r="AI223">
        <f t="shared" si="12"/>
        <v>2001</v>
      </c>
      <c r="AJ223" t="str">
        <f t="shared" si="13"/>
        <v>Coast TFLs</v>
      </c>
      <c r="AK223" t="str">
        <f t="shared" si="14"/>
        <v>CoastTFLs</v>
      </c>
      <c r="AL223" t="str">
        <f t="shared" si="15"/>
        <v>Coast TFLs</v>
      </c>
    </row>
    <row r="224" spans="1:38">
      <c r="A224">
        <v>3</v>
      </c>
      <c r="B224">
        <v>1</v>
      </c>
      <c r="C224">
        <v>168752</v>
      </c>
      <c r="D224">
        <v>442656</v>
      </c>
      <c r="G224">
        <v>293488</v>
      </c>
      <c r="H224">
        <v>842576</v>
      </c>
      <c r="K224">
        <v>298176</v>
      </c>
      <c r="L224">
        <v>858864</v>
      </c>
      <c r="O224">
        <v>302768</v>
      </c>
      <c r="P224">
        <v>889760</v>
      </c>
      <c r="S224">
        <v>296880</v>
      </c>
      <c r="T224">
        <v>880928</v>
      </c>
      <c r="W224">
        <v>307856</v>
      </c>
      <c r="X224">
        <v>885744</v>
      </c>
      <c r="AA224">
        <v>294032</v>
      </c>
      <c r="AB224">
        <v>878880</v>
      </c>
      <c r="AE224">
        <v>308944</v>
      </c>
      <c r="AF224">
        <v>892704</v>
      </c>
      <c r="AI224">
        <f t="shared" si="12"/>
        <v>2002</v>
      </c>
      <c r="AJ224" t="str">
        <f t="shared" si="13"/>
        <v>Pine Units</v>
      </c>
      <c r="AK224" t="str">
        <f t="shared" si="14"/>
        <v>100MileHouse</v>
      </c>
      <c r="AL224" t="str">
        <f t="shared" si="15"/>
        <v>100 Mile House TSA</v>
      </c>
    </row>
    <row r="225" spans="1:38">
      <c r="A225">
        <v>3</v>
      </c>
      <c r="B225">
        <v>2</v>
      </c>
      <c r="C225">
        <v>35648</v>
      </c>
      <c r="D225">
        <v>126640</v>
      </c>
      <c r="G225">
        <v>53472</v>
      </c>
      <c r="H225">
        <v>197296</v>
      </c>
      <c r="K225">
        <v>60336</v>
      </c>
      <c r="L225">
        <v>212624</v>
      </c>
      <c r="O225">
        <v>60624</v>
      </c>
      <c r="P225">
        <v>209328</v>
      </c>
      <c r="S225">
        <v>59808</v>
      </c>
      <c r="T225">
        <v>202992</v>
      </c>
      <c r="W225">
        <v>61568</v>
      </c>
      <c r="X225">
        <v>203920</v>
      </c>
      <c r="AA225">
        <v>63616</v>
      </c>
      <c r="AB225">
        <v>219424</v>
      </c>
      <c r="AE225">
        <v>62368</v>
      </c>
      <c r="AF225">
        <v>208528</v>
      </c>
      <c r="AI225">
        <f t="shared" si="12"/>
        <v>2002</v>
      </c>
      <c r="AJ225" t="str">
        <f t="shared" si="13"/>
        <v>Pine Units</v>
      </c>
      <c r="AK225" t="str">
        <f t="shared" si="14"/>
        <v>Arrow</v>
      </c>
      <c r="AL225" t="str">
        <f t="shared" si="15"/>
        <v>Arrow TSA</v>
      </c>
    </row>
    <row r="226" spans="1:38">
      <c r="A226">
        <v>3</v>
      </c>
      <c r="B226">
        <v>3</v>
      </c>
      <c r="C226">
        <v>0</v>
      </c>
      <c r="D226">
        <v>0</v>
      </c>
      <c r="G226">
        <v>0</v>
      </c>
      <c r="H226">
        <v>0</v>
      </c>
      <c r="K226">
        <v>0</v>
      </c>
      <c r="L226">
        <v>0</v>
      </c>
      <c r="O226">
        <v>0</v>
      </c>
      <c r="P226">
        <v>0</v>
      </c>
      <c r="S226">
        <v>0</v>
      </c>
      <c r="T226">
        <v>0</v>
      </c>
      <c r="W226">
        <v>0</v>
      </c>
      <c r="X226">
        <v>0</v>
      </c>
      <c r="AA226">
        <v>0</v>
      </c>
      <c r="AB226">
        <v>0</v>
      </c>
      <c r="AE226">
        <v>0</v>
      </c>
      <c r="AF226">
        <v>0</v>
      </c>
      <c r="AI226">
        <f t="shared" si="12"/>
        <v>2002</v>
      </c>
      <c r="AJ226" t="str">
        <f t="shared" si="13"/>
        <v>Non-pine Units</v>
      </c>
      <c r="AK226" t="str">
        <f t="shared" si="14"/>
        <v>Arrowsmith</v>
      </c>
      <c r="AL226" t="str">
        <f t="shared" si="15"/>
        <v>Arrowsmith TSA</v>
      </c>
    </row>
    <row r="227" spans="1:38">
      <c r="A227">
        <v>3</v>
      </c>
      <c r="B227">
        <v>4</v>
      </c>
      <c r="C227">
        <v>928</v>
      </c>
      <c r="D227">
        <v>11232</v>
      </c>
      <c r="G227">
        <v>4848</v>
      </c>
      <c r="H227">
        <v>23248</v>
      </c>
      <c r="K227">
        <v>4816</v>
      </c>
      <c r="L227">
        <v>23488</v>
      </c>
      <c r="O227">
        <v>4256</v>
      </c>
      <c r="P227">
        <v>23856</v>
      </c>
      <c r="S227">
        <v>4496</v>
      </c>
      <c r="T227">
        <v>22928</v>
      </c>
      <c r="W227">
        <v>4448</v>
      </c>
      <c r="X227">
        <v>21456</v>
      </c>
      <c r="AA227">
        <v>4240</v>
      </c>
      <c r="AB227">
        <v>24320</v>
      </c>
      <c r="AE227">
        <v>4688</v>
      </c>
      <c r="AF227">
        <v>24704</v>
      </c>
      <c r="AI227">
        <f t="shared" si="12"/>
        <v>2002</v>
      </c>
      <c r="AJ227" t="str">
        <f t="shared" si="13"/>
        <v>Pine Units</v>
      </c>
      <c r="AK227" t="str">
        <f t="shared" si="14"/>
        <v>Boundary</v>
      </c>
      <c r="AL227" t="str">
        <f t="shared" si="15"/>
        <v>Boundary TSA</v>
      </c>
    </row>
    <row r="228" spans="1:38">
      <c r="A228">
        <v>3</v>
      </c>
      <c r="B228">
        <v>5</v>
      </c>
      <c r="C228">
        <v>17344</v>
      </c>
      <c r="D228">
        <v>131648</v>
      </c>
      <c r="G228">
        <v>28592</v>
      </c>
      <c r="H228">
        <v>205808</v>
      </c>
      <c r="K228">
        <v>24544</v>
      </c>
      <c r="L228">
        <v>206768</v>
      </c>
      <c r="O228">
        <v>21920</v>
      </c>
      <c r="P228">
        <v>203216</v>
      </c>
      <c r="S228">
        <v>26176</v>
      </c>
      <c r="T228">
        <v>208304</v>
      </c>
      <c r="W228">
        <v>23568</v>
      </c>
      <c r="X228">
        <v>208400</v>
      </c>
      <c r="AA228">
        <v>24224</v>
      </c>
      <c r="AB228">
        <v>206816</v>
      </c>
      <c r="AE228">
        <v>21808</v>
      </c>
      <c r="AF228">
        <v>202944</v>
      </c>
      <c r="AI228">
        <f t="shared" si="12"/>
        <v>2002</v>
      </c>
      <c r="AJ228" t="str">
        <f t="shared" si="13"/>
        <v>Pine Units</v>
      </c>
      <c r="AK228" t="str">
        <f t="shared" si="14"/>
        <v>Bulkley</v>
      </c>
      <c r="AL228" t="str">
        <f t="shared" si="15"/>
        <v>Bulkley TSA</v>
      </c>
    </row>
    <row r="229" spans="1:38">
      <c r="A229">
        <v>3</v>
      </c>
      <c r="B229">
        <v>6</v>
      </c>
      <c r="C229">
        <v>0</v>
      </c>
      <c r="D229">
        <v>64</v>
      </c>
      <c r="G229">
        <v>0</v>
      </c>
      <c r="H229">
        <v>352</v>
      </c>
      <c r="K229">
        <v>0</v>
      </c>
      <c r="L229">
        <v>352</v>
      </c>
      <c r="O229">
        <v>0</v>
      </c>
      <c r="P229">
        <v>352</v>
      </c>
      <c r="S229">
        <v>0</v>
      </c>
      <c r="T229">
        <v>352</v>
      </c>
      <c r="W229">
        <v>0</v>
      </c>
      <c r="X229">
        <v>352</v>
      </c>
      <c r="AA229">
        <v>0</v>
      </c>
      <c r="AB229">
        <v>352</v>
      </c>
      <c r="AE229">
        <v>0</v>
      </c>
      <c r="AF229">
        <v>352</v>
      </c>
      <c r="AI229">
        <f t="shared" si="12"/>
        <v>2002</v>
      </c>
      <c r="AJ229" t="str">
        <f t="shared" si="13"/>
        <v>Non-pine Units</v>
      </c>
      <c r="AK229" t="str">
        <f t="shared" si="14"/>
        <v>Cassiar</v>
      </c>
      <c r="AL229" t="str">
        <f t="shared" si="15"/>
        <v>Cassiar TSA</v>
      </c>
    </row>
    <row r="230" spans="1:38">
      <c r="A230">
        <v>3</v>
      </c>
      <c r="B230">
        <v>7</v>
      </c>
      <c r="C230">
        <v>0</v>
      </c>
      <c r="D230">
        <v>0</v>
      </c>
      <c r="G230">
        <v>0</v>
      </c>
      <c r="H230">
        <v>0</v>
      </c>
      <c r="K230">
        <v>0</v>
      </c>
      <c r="L230">
        <v>0</v>
      </c>
      <c r="O230">
        <v>0</v>
      </c>
      <c r="P230">
        <v>0</v>
      </c>
      <c r="S230">
        <v>0</v>
      </c>
      <c r="T230">
        <v>0</v>
      </c>
      <c r="W230">
        <v>0</v>
      </c>
      <c r="X230">
        <v>0</v>
      </c>
      <c r="AA230">
        <v>0</v>
      </c>
      <c r="AB230">
        <v>0</v>
      </c>
      <c r="AE230">
        <v>0</v>
      </c>
      <c r="AF230">
        <v>0</v>
      </c>
      <c r="AI230">
        <f t="shared" si="12"/>
        <v>2002</v>
      </c>
      <c r="AJ230" t="str">
        <f t="shared" si="13"/>
        <v>Non-pine Units</v>
      </c>
      <c r="AK230" t="str">
        <f t="shared" si="14"/>
        <v>Cranberry</v>
      </c>
      <c r="AL230" t="str">
        <f t="shared" si="15"/>
        <v>Cranberry TSA</v>
      </c>
    </row>
    <row r="231" spans="1:38">
      <c r="A231">
        <v>3</v>
      </c>
      <c r="B231">
        <v>8</v>
      </c>
      <c r="C231">
        <v>61456</v>
      </c>
      <c r="D231">
        <v>152144</v>
      </c>
      <c r="G231">
        <v>112096</v>
      </c>
      <c r="H231">
        <v>344352</v>
      </c>
      <c r="K231">
        <v>117296</v>
      </c>
      <c r="L231">
        <v>347264</v>
      </c>
      <c r="O231">
        <v>120304</v>
      </c>
      <c r="P231">
        <v>352368</v>
      </c>
      <c r="S231">
        <v>113600</v>
      </c>
      <c r="T231">
        <v>337984</v>
      </c>
      <c r="W231">
        <v>120512</v>
      </c>
      <c r="X231">
        <v>354304</v>
      </c>
      <c r="AA231">
        <v>117024</v>
      </c>
      <c r="AB231">
        <v>347584</v>
      </c>
      <c r="AE231">
        <v>114208</v>
      </c>
      <c r="AF231">
        <v>367328</v>
      </c>
      <c r="AI231">
        <f t="shared" si="12"/>
        <v>2002</v>
      </c>
      <c r="AJ231" t="str">
        <f t="shared" si="13"/>
        <v>Pine Units</v>
      </c>
      <c r="AK231" t="str">
        <f t="shared" si="14"/>
        <v>Cranbrook</v>
      </c>
      <c r="AL231" t="str">
        <f t="shared" si="15"/>
        <v>Cranbrook TSA</v>
      </c>
    </row>
    <row r="232" spans="1:38">
      <c r="A232">
        <v>3</v>
      </c>
      <c r="B232">
        <v>9</v>
      </c>
      <c r="C232">
        <v>208</v>
      </c>
      <c r="D232">
        <v>2736</v>
      </c>
      <c r="G232">
        <v>144</v>
      </c>
      <c r="H232">
        <v>5424</v>
      </c>
      <c r="K232">
        <v>304</v>
      </c>
      <c r="L232">
        <v>6128</v>
      </c>
      <c r="O232">
        <v>144</v>
      </c>
      <c r="P232">
        <v>6208</v>
      </c>
      <c r="S232">
        <v>144</v>
      </c>
      <c r="T232">
        <v>5680</v>
      </c>
      <c r="W232">
        <v>144</v>
      </c>
      <c r="X232">
        <v>6000</v>
      </c>
      <c r="AA232">
        <v>272</v>
      </c>
      <c r="AB232">
        <v>4912</v>
      </c>
      <c r="AE232">
        <v>144</v>
      </c>
      <c r="AF232">
        <v>5408</v>
      </c>
      <c r="AI232">
        <f t="shared" si="12"/>
        <v>2002</v>
      </c>
      <c r="AJ232" t="str">
        <f t="shared" si="13"/>
        <v>Pine Units</v>
      </c>
      <c r="AK232" t="str">
        <f t="shared" si="14"/>
        <v>DawsonCreek</v>
      </c>
      <c r="AL232" t="str">
        <f t="shared" si="15"/>
        <v>Dawson Creek TSA</v>
      </c>
    </row>
    <row r="233" spans="1:38">
      <c r="A233">
        <v>3</v>
      </c>
      <c r="B233">
        <v>10</v>
      </c>
      <c r="C233">
        <v>0</v>
      </c>
      <c r="D233">
        <v>0</v>
      </c>
      <c r="G233">
        <v>0</v>
      </c>
      <c r="H233">
        <v>0</v>
      </c>
      <c r="K233">
        <v>0</v>
      </c>
      <c r="L233">
        <v>0</v>
      </c>
      <c r="O233">
        <v>0</v>
      </c>
      <c r="P233">
        <v>0</v>
      </c>
      <c r="S233">
        <v>0</v>
      </c>
      <c r="T233">
        <v>0</v>
      </c>
      <c r="W233">
        <v>0</v>
      </c>
      <c r="X233">
        <v>0</v>
      </c>
      <c r="AA233">
        <v>0</v>
      </c>
      <c r="AB233">
        <v>0</v>
      </c>
      <c r="AE233">
        <v>0</v>
      </c>
      <c r="AF233">
        <v>0</v>
      </c>
      <c r="AI233">
        <f t="shared" si="12"/>
        <v>2002</v>
      </c>
      <c r="AJ233" t="str">
        <f t="shared" si="13"/>
        <v>Non-pine Units</v>
      </c>
      <c r="AK233" t="str">
        <f t="shared" si="14"/>
        <v>FortNelson</v>
      </c>
      <c r="AL233" t="str">
        <f t="shared" si="15"/>
        <v>Fort Nelson TSA</v>
      </c>
    </row>
    <row r="234" spans="1:38">
      <c r="A234">
        <v>3</v>
      </c>
      <c r="B234">
        <v>11</v>
      </c>
      <c r="C234">
        <v>2080</v>
      </c>
      <c r="D234">
        <v>3072</v>
      </c>
      <c r="G234">
        <v>4464</v>
      </c>
      <c r="H234">
        <v>5584</v>
      </c>
      <c r="K234">
        <v>3568</v>
      </c>
      <c r="L234">
        <v>5808</v>
      </c>
      <c r="O234">
        <v>3360</v>
      </c>
      <c r="P234">
        <v>5392</v>
      </c>
      <c r="S234">
        <v>4048</v>
      </c>
      <c r="T234">
        <v>5760</v>
      </c>
      <c r="W234">
        <v>3040</v>
      </c>
      <c r="X234">
        <v>5056</v>
      </c>
      <c r="AA234">
        <v>3504</v>
      </c>
      <c r="AB234">
        <v>4896</v>
      </c>
      <c r="AE234">
        <v>4304</v>
      </c>
      <c r="AF234">
        <v>6448</v>
      </c>
      <c r="AI234">
        <f t="shared" si="12"/>
        <v>2002</v>
      </c>
      <c r="AJ234" t="str">
        <f t="shared" si="13"/>
        <v>Non-pine Units</v>
      </c>
      <c r="AK234" t="str">
        <f t="shared" si="14"/>
        <v>Fraser</v>
      </c>
      <c r="AL234" t="str">
        <f t="shared" si="15"/>
        <v>Fraser TSA</v>
      </c>
    </row>
    <row r="235" spans="1:38">
      <c r="A235">
        <v>3</v>
      </c>
      <c r="B235">
        <v>12</v>
      </c>
      <c r="C235">
        <v>1086000</v>
      </c>
      <c r="D235">
        <v>3710720</v>
      </c>
      <c r="G235">
        <v>1307184</v>
      </c>
      <c r="H235">
        <v>4723280</v>
      </c>
      <c r="K235">
        <v>1262400</v>
      </c>
      <c r="L235">
        <v>4660896</v>
      </c>
      <c r="O235">
        <v>1276608</v>
      </c>
      <c r="P235">
        <v>4666864</v>
      </c>
      <c r="S235">
        <v>1274608</v>
      </c>
      <c r="T235">
        <v>4685488</v>
      </c>
      <c r="W235">
        <v>1268032</v>
      </c>
      <c r="X235">
        <v>4660192</v>
      </c>
      <c r="AA235">
        <v>1238640</v>
      </c>
      <c r="AB235">
        <v>4648496</v>
      </c>
      <c r="AE235">
        <v>1242032</v>
      </c>
      <c r="AF235">
        <v>4643424</v>
      </c>
      <c r="AI235">
        <f t="shared" si="12"/>
        <v>2002</v>
      </c>
      <c r="AJ235" t="str">
        <f t="shared" si="13"/>
        <v>Pine Units</v>
      </c>
      <c r="AK235" t="str">
        <f t="shared" si="14"/>
        <v>FtStJames</v>
      </c>
      <c r="AL235" t="str">
        <f t="shared" si="15"/>
        <v>Ft. St. James Forest District</v>
      </c>
    </row>
    <row r="236" spans="1:38">
      <c r="A236">
        <v>3</v>
      </c>
      <c r="B236">
        <v>13</v>
      </c>
      <c r="C236">
        <v>0</v>
      </c>
      <c r="D236">
        <v>32</v>
      </c>
      <c r="G236">
        <v>0</v>
      </c>
      <c r="H236">
        <v>80</v>
      </c>
      <c r="K236">
        <v>0</v>
      </c>
      <c r="L236">
        <v>80</v>
      </c>
      <c r="O236">
        <v>0</v>
      </c>
      <c r="P236">
        <v>128</v>
      </c>
      <c r="S236">
        <v>0</v>
      </c>
      <c r="T236">
        <v>128</v>
      </c>
      <c r="W236">
        <v>0</v>
      </c>
      <c r="X236">
        <v>128</v>
      </c>
      <c r="AA236">
        <v>0</v>
      </c>
      <c r="AB236">
        <v>128</v>
      </c>
      <c r="AE236">
        <v>0</v>
      </c>
      <c r="AF236">
        <v>128</v>
      </c>
      <c r="AI236">
        <f t="shared" si="12"/>
        <v>2002</v>
      </c>
      <c r="AJ236" t="str">
        <f t="shared" si="13"/>
        <v>Non-pine Units</v>
      </c>
      <c r="AK236" t="str">
        <f t="shared" si="14"/>
        <v>FtStJohn</v>
      </c>
      <c r="AL236" t="str">
        <f t="shared" si="15"/>
        <v>Ft. St. John TSA</v>
      </c>
    </row>
    <row r="237" spans="1:38">
      <c r="A237">
        <v>3</v>
      </c>
      <c r="B237">
        <v>14</v>
      </c>
      <c r="C237">
        <v>25808</v>
      </c>
      <c r="D237">
        <v>190144</v>
      </c>
      <c r="G237">
        <v>39104</v>
      </c>
      <c r="H237">
        <v>223808</v>
      </c>
      <c r="K237">
        <v>39440</v>
      </c>
      <c r="L237">
        <v>235536</v>
      </c>
      <c r="O237">
        <v>38864</v>
      </c>
      <c r="P237">
        <v>235072</v>
      </c>
      <c r="S237">
        <v>40000</v>
      </c>
      <c r="T237">
        <v>230112</v>
      </c>
      <c r="W237">
        <v>39808</v>
      </c>
      <c r="X237">
        <v>228560</v>
      </c>
      <c r="AA237">
        <v>39680</v>
      </c>
      <c r="AB237">
        <v>235664</v>
      </c>
      <c r="AE237">
        <v>35792</v>
      </c>
      <c r="AF237">
        <v>228976</v>
      </c>
      <c r="AI237">
        <f t="shared" si="12"/>
        <v>2002</v>
      </c>
      <c r="AJ237" t="str">
        <f t="shared" si="13"/>
        <v>Pine Units</v>
      </c>
      <c r="AK237" t="str">
        <f t="shared" si="14"/>
        <v>Golden</v>
      </c>
      <c r="AL237" t="str">
        <f t="shared" si="15"/>
        <v>Golden TSA</v>
      </c>
    </row>
    <row r="238" spans="1:38">
      <c r="A238">
        <v>3</v>
      </c>
      <c r="B238">
        <v>15</v>
      </c>
      <c r="C238">
        <v>18912</v>
      </c>
      <c r="D238">
        <v>76176</v>
      </c>
      <c r="G238">
        <v>45808</v>
      </c>
      <c r="H238">
        <v>150448</v>
      </c>
      <c r="K238">
        <v>40160</v>
      </c>
      <c r="L238">
        <v>139520</v>
      </c>
      <c r="O238">
        <v>45424</v>
      </c>
      <c r="P238">
        <v>144880</v>
      </c>
      <c r="S238">
        <v>40320</v>
      </c>
      <c r="T238">
        <v>145408</v>
      </c>
      <c r="W238">
        <v>43968</v>
      </c>
      <c r="X238">
        <v>149904</v>
      </c>
      <c r="AA238">
        <v>45248</v>
      </c>
      <c r="AB238">
        <v>150272</v>
      </c>
      <c r="AE238">
        <v>43600</v>
      </c>
      <c r="AF238">
        <v>160048</v>
      </c>
      <c r="AI238">
        <f t="shared" si="12"/>
        <v>2002</v>
      </c>
      <c r="AJ238" t="str">
        <f t="shared" si="13"/>
        <v>Pine Units</v>
      </c>
      <c r="AK238" t="str">
        <f t="shared" si="14"/>
        <v>Invermere</v>
      </c>
      <c r="AL238" t="str">
        <f t="shared" si="15"/>
        <v>Invermere TSA</v>
      </c>
    </row>
    <row r="239" spans="1:38">
      <c r="A239">
        <v>3</v>
      </c>
      <c r="B239">
        <v>16</v>
      </c>
      <c r="C239">
        <v>256</v>
      </c>
      <c r="D239">
        <v>1632</v>
      </c>
      <c r="G239">
        <v>160</v>
      </c>
      <c r="H239">
        <v>512</v>
      </c>
      <c r="K239">
        <v>192</v>
      </c>
      <c r="L239">
        <v>1568</v>
      </c>
      <c r="O239">
        <v>160</v>
      </c>
      <c r="P239">
        <v>592</v>
      </c>
      <c r="S239">
        <v>0</v>
      </c>
      <c r="T239">
        <v>384</v>
      </c>
      <c r="W239">
        <v>0</v>
      </c>
      <c r="X239">
        <v>1376</v>
      </c>
      <c r="AA239">
        <v>192</v>
      </c>
      <c r="AB239">
        <v>1952</v>
      </c>
      <c r="AE239">
        <v>192</v>
      </c>
      <c r="AF239">
        <v>1712</v>
      </c>
      <c r="AI239">
        <f t="shared" si="12"/>
        <v>2002</v>
      </c>
      <c r="AJ239" t="str">
        <f t="shared" si="13"/>
        <v>Non-pine Units</v>
      </c>
      <c r="AK239" t="str">
        <f t="shared" si="14"/>
        <v>Kalum</v>
      </c>
      <c r="AL239" t="str">
        <f t="shared" si="15"/>
        <v>Kalum TSA</v>
      </c>
    </row>
    <row r="240" spans="1:38">
      <c r="A240">
        <v>3</v>
      </c>
      <c r="B240">
        <v>17</v>
      </c>
      <c r="C240">
        <v>398368</v>
      </c>
      <c r="D240">
        <v>817648</v>
      </c>
      <c r="G240">
        <v>470816</v>
      </c>
      <c r="H240">
        <v>1044224</v>
      </c>
      <c r="K240">
        <v>477440</v>
      </c>
      <c r="L240">
        <v>1065568</v>
      </c>
      <c r="O240">
        <v>493968</v>
      </c>
      <c r="P240">
        <v>1094304</v>
      </c>
      <c r="S240">
        <v>461680</v>
      </c>
      <c r="T240">
        <v>1065824</v>
      </c>
      <c r="W240">
        <v>487216</v>
      </c>
      <c r="X240">
        <v>1089280</v>
      </c>
      <c r="AA240">
        <v>481824</v>
      </c>
      <c r="AB240">
        <v>1080656</v>
      </c>
      <c r="AE240">
        <v>471936</v>
      </c>
      <c r="AF240">
        <v>1067008</v>
      </c>
      <c r="AI240">
        <f t="shared" si="12"/>
        <v>2002</v>
      </c>
      <c r="AJ240" t="str">
        <f t="shared" si="13"/>
        <v>Pine Units</v>
      </c>
      <c r="AK240" t="str">
        <f t="shared" si="14"/>
        <v>Kamloops</v>
      </c>
      <c r="AL240" t="str">
        <f t="shared" si="15"/>
        <v>Kamloops TSA</v>
      </c>
    </row>
    <row r="241" spans="1:38">
      <c r="A241">
        <v>3</v>
      </c>
      <c r="B241">
        <v>18</v>
      </c>
      <c r="C241">
        <v>0</v>
      </c>
      <c r="D241">
        <v>0</v>
      </c>
      <c r="G241">
        <v>0</v>
      </c>
      <c r="H241">
        <v>0</v>
      </c>
      <c r="K241">
        <v>0</v>
      </c>
      <c r="L241">
        <v>0</v>
      </c>
      <c r="O241">
        <v>0</v>
      </c>
      <c r="P241">
        <v>0</v>
      </c>
      <c r="S241">
        <v>0</v>
      </c>
      <c r="T241">
        <v>0</v>
      </c>
      <c r="W241">
        <v>0</v>
      </c>
      <c r="X241">
        <v>0</v>
      </c>
      <c r="AA241">
        <v>0</v>
      </c>
      <c r="AB241">
        <v>0</v>
      </c>
      <c r="AE241">
        <v>0</v>
      </c>
      <c r="AF241">
        <v>0</v>
      </c>
      <c r="AI241">
        <f t="shared" si="12"/>
        <v>2002</v>
      </c>
      <c r="AJ241" t="str">
        <f t="shared" si="13"/>
        <v>Non-pine Units</v>
      </c>
      <c r="AK241" t="str">
        <f t="shared" si="14"/>
        <v>Kingcome</v>
      </c>
      <c r="AL241" t="str">
        <f t="shared" si="15"/>
        <v>Kingcome TSA</v>
      </c>
    </row>
    <row r="242" spans="1:38">
      <c r="A242">
        <v>3</v>
      </c>
      <c r="B242">
        <v>19</v>
      </c>
      <c r="C242">
        <v>352</v>
      </c>
      <c r="D242">
        <v>3200</v>
      </c>
      <c r="G242">
        <v>336</v>
      </c>
      <c r="H242">
        <v>3792</v>
      </c>
      <c r="K242">
        <v>80</v>
      </c>
      <c r="L242">
        <v>704</v>
      </c>
      <c r="O242">
        <v>336</v>
      </c>
      <c r="P242">
        <v>2272</v>
      </c>
      <c r="S242">
        <v>368</v>
      </c>
      <c r="T242">
        <v>4000</v>
      </c>
      <c r="W242">
        <v>304</v>
      </c>
      <c r="X242">
        <v>2800</v>
      </c>
      <c r="AA242">
        <v>304</v>
      </c>
      <c r="AB242">
        <v>4128</v>
      </c>
      <c r="AE242">
        <v>288</v>
      </c>
      <c r="AF242">
        <v>1200</v>
      </c>
      <c r="AI242">
        <f t="shared" si="12"/>
        <v>2002</v>
      </c>
      <c r="AJ242" t="str">
        <f t="shared" si="13"/>
        <v>Non-pine Units</v>
      </c>
      <c r="AK242" t="str">
        <f t="shared" si="14"/>
        <v>Kispiox</v>
      </c>
      <c r="AL242" t="str">
        <f t="shared" si="15"/>
        <v>Kispiox TSA</v>
      </c>
    </row>
    <row r="243" spans="1:38">
      <c r="A243">
        <v>3</v>
      </c>
      <c r="B243">
        <v>20</v>
      </c>
      <c r="C243">
        <v>25808</v>
      </c>
      <c r="D243">
        <v>55312</v>
      </c>
      <c r="G243">
        <v>50672</v>
      </c>
      <c r="H243">
        <v>110576</v>
      </c>
      <c r="K243">
        <v>48720</v>
      </c>
      <c r="L243">
        <v>110096</v>
      </c>
      <c r="O243">
        <v>48928</v>
      </c>
      <c r="P243">
        <v>111056</v>
      </c>
      <c r="S243">
        <v>52384</v>
      </c>
      <c r="T243">
        <v>112896</v>
      </c>
      <c r="W243">
        <v>48944</v>
      </c>
      <c r="X243">
        <v>116736</v>
      </c>
      <c r="AA243">
        <v>47744</v>
      </c>
      <c r="AB243">
        <v>107712</v>
      </c>
      <c r="AE243">
        <v>51184</v>
      </c>
      <c r="AF243">
        <v>112320</v>
      </c>
      <c r="AI243">
        <f t="shared" si="12"/>
        <v>2002</v>
      </c>
      <c r="AJ243" t="str">
        <f t="shared" si="13"/>
        <v>Pine Units</v>
      </c>
      <c r="AK243" t="str">
        <f t="shared" si="14"/>
        <v>KootenayLake</v>
      </c>
      <c r="AL243" t="str">
        <f t="shared" si="15"/>
        <v>Kootenay Lake TSA</v>
      </c>
    </row>
    <row r="244" spans="1:38">
      <c r="A244">
        <v>3</v>
      </c>
      <c r="B244">
        <v>21</v>
      </c>
      <c r="C244">
        <v>6014704</v>
      </c>
      <c r="D244">
        <v>9196704</v>
      </c>
      <c r="G244">
        <v>6107136</v>
      </c>
      <c r="H244">
        <v>9154704</v>
      </c>
      <c r="K244">
        <v>5935104</v>
      </c>
      <c r="L244">
        <v>8977728</v>
      </c>
      <c r="O244">
        <v>5989440</v>
      </c>
      <c r="P244">
        <v>9021040</v>
      </c>
      <c r="S244">
        <v>5923024</v>
      </c>
      <c r="T244">
        <v>8930576</v>
      </c>
      <c r="W244">
        <v>5929968</v>
      </c>
      <c r="X244">
        <v>8890384</v>
      </c>
      <c r="AA244">
        <v>5909504</v>
      </c>
      <c r="AB244">
        <v>8934992</v>
      </c>
      <c r="AE244">
        <v>5867440</v>
      </c>
      <c r="AF244">
        <v>8834576</v>
      </c>
      <c r="AI244">
        <f t="shared" si="12"/>
        <v>2002</v>
      </c>
      <c r="AJ244" t="str">
        <f t="shared" si="13"/>
        <v>Pine Units</v>
      </c>
      <c r="AK244" t="str">
        <f t="shared" si="14"/>
        <v>Lakes</v>
      </c>
      <c r="AL244" t="str">
        <f t="shared" si="15"/>
        <v>Lakes TSA</v>
      </c>
    </row>
    <row r="245" spans="1:38">
      <c r="A245">
        <v>3</v>
      </c>
      <c r="B245">
        <v>22</v>
      </c>
      <c r="C245">
        <v>28944</v>
      </c>
      <c r="D245">
        <v>62752</v>
      </c>
      <c r="G245">
        <v>48256</v>
      </c>
      <c r="H245">
        <v>113360</v>
      </c>
      <c r="K245">
        <v>50944</v>
      </c>
      <c r="L245">
        <v>117904</v>
      </c>
      <c r="O245">
        <v>46000</v>
      </c>
      <c r="P245">
        <v>113728</v>
      </c>
      <c r="S245">
        <v>53984</v>
      </c>
      <c r="T245">
        <v>123856</v>
      </c>
      <c r="W245">
        <v>51168</v>
      </c>
      <c r="X245">
        <v>118720</v>
      </c>
      <c r="AA245">
        <v>51424</v>
      </c>
      <c r="AB245">
        <v>122096</v>
      </c>
      <c r="AE245">
        <v>45584</v>
      </c>
      <c r="AF245">
        <v>106656</v>
      </c>
      <c r="AI245">
        <f t="shared" si="12"/>
        <v>2002</v>
      </c>
      <c r="AJ245" t="str">
        <f t="shared" si="13"/>
        <v>Pine Units</v>
      </c>
      <c r="AK245" t="str">
        <f t="shared" si="14"/>
        <v>Lillooet</v>
      </c>
      <c r="AL245" t="str">
        <f t="shared" si="15"/>
        <v>Lillooet TSA</v>
      </c>
    </row>
    <row r="246" spans="1:38">
      <c r="A246">
        <v>3</v>
      </c>
      <c r="B246">
        <v>23</v>
      </c>
      <c r="C246">
        <v>66464</v>
      </c>
      <c r="D246">
        <v>214064</v>
      </c>
      <c r="G246">
        <v>68992</v>
      </c>
      <c r="H246">
        <v>308688</v>
      </c>
      <c r="K246">
        <v>69808</v>
      </c>
      <c r="L246">
        <v>320720</v>
      </c>
      <c r="O246">
        <v>74096</v>
      </c>
      <c r="P246">
        <v>322160</v>
      </c>
      <c r="S246">
        <v>70720</v>
      </c>
      <c r="T246">
        <v>321856</v>
      </c>
      <c r="W246">
        <v>78688</v>
      </c>
      <c r="X246">
        <v>330224</v>
      </c>
      <c r="AA246">
        <v>71904</v>
      </c>
      <c r="AB246">
        <v>325648</v>
      </c>
      <c r="AE246">
        <v>69088</v>
      </c>
      <c r="AF246">
        <v>321200</v>
      </c>
      <c r="AI246">
        <f t="shared" si="12"/>
        <v>2002</v>
      </c>
      <c r="AJ246" t="str">
        <f t="shared" si="13"/>
        <v>Pine Units</v>
      </c>
      <c r="AK246" t="str">
        <f t="shared" si="14"/>
        <v>Mackenzie</v>
      </c>
      <c r="AL246" t="str">
        <f t="shared" si="15"/>
        <v>Mackenzie TSA</v>
      </c>
    </row>
    <row r="247" spans="1:38">
      <c r="A247">
        <v>3</v>
      </c>
      <c r="B247">
        <v>24</v>
      </c>
      <c r="C247">
        <v>278576</v>
      </c>
      <c r="D247">
        <v>1022192</v>
      </c>
      <c r="G247">
        <v>305920</v>
      </c>
      <c r="H247">
        <v>1195968</v>
      </c>
      <c r="K247">
        <v>304480</v>
      </c>
      <c r="L247">
        <v>1228288</v>
      </c>
      <c r="O247">
        <v>306256</v>
      </c>
      <c r="P247">
        <v>1210400</v>
      </c>
      <c r="S247">
        <v>307680</v>
      </c>
      <c r="T247">
        <v>1205568</v>
      </c>
      <c r="W247">
        <v>313072</v>
      </c>
      <c r="X247">
        <v>1237264</v>
      </c>
      <c r="AA247">
        <v>295856</v>
      </c>
      <c r="AB247">
        <v>1215728</v>
      </c>
      <c r="AE247">
        <v>301232</v>
      </c>
      <c r="AF247">
        <v>1208544</v>
      </c>
      <c r="AI247">
        <f t="shared" si="12"/>
        <v>2002</v>
      </c>
      <c r="AJ247" t="str">
        <f t="shared" si="13"/>
        <v>Pine Units</v>
      </c>
      <c r="AK247" t="str">
        <f t="shared" si="14"/>
        <v>Merritt</v>
      </c>
      <c r="AL247" t="str">
        <f t="shared" si="15"/>
        <v>Merritt TSA</v>
      </c>
    </row>
    <row r="248" spans="1:38">
      <c r="A248">
        <v>3</v>
      </c>
      <c r="B248">
        <v>25</v>
      </c>
      <c r="C248">
        <v>6576</v>
      </c>
      <c r="D248">
        <v>10816</v>
      </c>
      <c r="G248">
        <v>8224</v>
      </c>
      <c r="H248">
        <v>10976</v>
      </c>
      <c r="K248">
        <v>9376</v>
      </c>
      <c r="L248">
        <v>15728</v>
      </c>
      <c r="O248">
        <v>6880</v>
      </c>
      <c r="P248">
        <v>12464</v>
      </c>
      <c r="S248">
        <v>7440</v>
      </c>
      <c r="T248">
        <v>19104</v>
      </c>
      <c r="W248">
        <v>6992</v>
      </c>
      <c r="X248">
        <v>12352</v>
      </c>
      <c r="AA248">
        <v>8464</v>
      </c>
      <c r="AB248">
        <v>12048</v>
      </c>
      <c r="AE248">
        <v>10800</v>
      </c>
      <c r="AF248">
        <v>18992</v>
      </c>
      <c r="AI248">
        <f t="shared" si="12"/>
        <v>2002</v>
      </c>
      <c r="AJ248" t="str">
        <f t="shared" si="13"/>
        <v>Non-pine Units</v>
      </c>
      <c r="AK248" t="str">
        <f t="shared" si="14"/>
        <v>MidCoast</v>
      </c>
      <c r="AL248" t="str">
        <f t="shared" si="15"/>
        <v>Mid Coast TSA</v>
      </c>
    </row>
    <row r="249" spans="1:38">
      <c r="A249">
        <v>3</v>
      </c>
      <c r="B249">
        <v>26</v>
      </c>
      <c r="C249">
        <v>255504</v>
      </c>
      <c r="D249">
        <v>1667392</v>
      </c>
      <c r="G249">
        <v>372640</v>
      </c>
      <c r="H249">
        <v>2210928</v>
      </c>
      <c r="K249">
        <v>341920</v>
      </c>
      <c r="L249">
        <v>2198208</v>
      </c>
      <c r="O249">
        <v>340048</v>
      </c>
      <c r="P249">
        <v>2202640</v>
      </c>
      <c r="S249">
        <v>332560</v>
      </c>
      <c r="T249">
        <v>2168448</v>
      </c>
      <c r="W249">
        <v>320176</v>
      </c>
      <c r="X249">
        <v>2154704</v>
      </c>
      <c r="AA249">
        <v>333680</v>
      </c>
      <c r="AB249">
        <v>2157712</v>
      </c>
      <c r="AE249">
        <v>326544</v>
      </c>
      <c r="AF249">
        <v>2161328</v>
      </c>
      <c r="AI249">
        <f t="shared" si="12"/>
        <v>2002</v>
      </c>
      <c r="AJ249" t="str">
        <f t="shared" si="13"/>
        <v>Pine Units</v>
      </c>
      <c r="AK249" t="str">
        <f t="shared" si="14"/>
        <v>Morice</v>
      </c>
      <c r="AL249" t="str">
        <f t="shared" si="15"/>
        <v>Morice TSA</v>
      </c>
    </row>
    <row r="250" spans="1:38">
      <c r="A250">
        <v>3</v>
      </c>
      <c r="B250">
        <v>27</v>
      </c>
      <c r="C250">
        <v>320</v>
      </c>
      <c r="D250">
        <v>1888</v>
      </c>
      <c r="G250">
        <v>128</v>
      </c>
      <c r="H250">
        <v>2336</v>
      </c>
      <c r="K250">
        <v>512</v>
      </c>
      <c r="L250">
        <v>2720</v>
      </c>
      <c r="O250">
        <v>128</v>
      </c>
      <c r="P250">
        <v>2336</v>
      </c>
      <c r="S250">
        <v>512</v>
      </c>
      <c r="T250">
        <v>2720</v>
      </c>
      <c r="W250">
        <v>256</v>
      </c>
      <c r="X250">
        <v>2464</v>
      </c>
      <c r="AA250">
        <v>128</v>
      </c>
      <c r="AB250">
        <v>2336</v>
      </c>
      <c r="AE250">
        <v>512</v>
      </c>
      <c r="AF250">
        <v>2720</v>
      </c>
      <c r="AI250">
        <f t="shared" si="12"/>
        <v>2002</v>
      </c>
      <c r="AJ250" t="str">
        <f t="shared" si="13"/>
        <v>Non-pine Units</v>
      </c>
      <c r="AK250" t="str">
        <f t="shared" si="14"/>
        <v>Nass</v>
      </c>
      <c r="AL250" t="str">
        <f t="shared" si="15"/>
        <v>Nass TSA</v>
      </c>
    </row>
    <row r="251" spans="1:38">
      <c r="A251">
        <v>3</v>
      </c>
      <c r="B251">
        <v>28</v>
      </c>
      <c r="C251">
        <v>0</v>
      </c>
      <c r="D251">
        <v>0</v>
      </c>
      <c r="G251">
        <v>0</v>
      </c>
      <c r="H251">
        <v>0</v>
      </c>
      <c r="K251">
        <v>0</v>
      </c>
      <c r="L251">
        <v>0</v>
      </c>
      <c r="O251">
        <v>0</v>
      </c>
      <c r="P251">
        <v>0</v>
      </c>
      <c r="S251">
        <v>0</v>
      </c>
      <c r="T251">
        <v>0</v>
      </c>
      <c r="W251">
        <v>0</v>
      </c>
      <c r="X251">
        <v>0</v>
      </c>
      <c r="AA251">
        <v>0</v>
      </c>
      <c r="AB251">
        <v>0</v>
      </c>
      <c r="AE251">
        <v>0</v>
      </c>
      <c r="AF251">
        <v>0</v>
      </c>
      <c r="AI251">
        <f t="shared" si="12"/>
        <v>2002</v>
      </c>
      <c r="AJ251" t="str">
        <f t="shared" si="13"/>
        <v>Non-pine Units</v>
      </c>
      <c r="AK251" t="str">
        <f t="shared" si="14"/>
        <v>NorthCoast</v>
      </c>
      <c r="AL251" t="str">
        <f t="shared" si="15"/>
        <v>North Coast TSA</v>
      </c>
    </row>
    <row r="252" spans="1:38">
      <c r="A252">
        <v>3</v>
      </c>
      <c r="B252">
        <v>29</v>
      </c>
      <c r="C252">
        <v>134400</v>
      </c>
      <c r="D252">
        <v>359968</v>
      </c>
      <c r="G252">
        <v>173088</v>
      </c>
      <c r="H252">
        <v>460400</v>
      </c>
      <c r="K252">
        <v>166912</v>
      </c>
      <c r="L252">
        <v>454352</v>
      </c>
      <c r="O252">
        <v>173344</v>
      </c>
      <c r="P252">
        <v>467056</v>
      </c>
      <c r="S252">
        <v>170032</v>
      </c>
      <c r="T252">
        <v>455744</v>
      </c>
      <c r="W252">
        <v>165808</v>
      </c>
      <c r="X252">
        <v>469328</v>
      </c>
      <c r="AA252">
        <v>170032</v>
      </c>
      <c r="AB252">
        <v>459584</v>
      </c>
      <c r="AE252">
        <v>161248</v>
      </c>
      <c r="AF252">
        <v>461104</v>
      </c>
      <c r="AI252">
        <f t="shared" si="12"/>
        <v>2002</v>
      </c>
      <c r="AJ252" t="str">
        <f t="shared" si="13"/>
        <v>Pine Units</v>
      </c>
      <c r="AK252" t="str">
        <f t="shared" si="14"/>
        <v>Okanagan</v>
      </c>
      <c r="AL252" t="str">
        <f t="shared" si="15"/>
        <v>Okanagan TSA</v>
      </c>
    </row>
    <row r="253" spans="1:38">
      <c r="A253">
        <v>3</v>
      </c>
      <c r="B253">
        <v>30</v>
      </c>
      <c r="C253">
        <v>2933136</v>
      </c>
      <c r="D253">
        <v>4682352</v>
      </c>
      <c r="G253">
        <v>2930864</v>
      </c>
      <c r="H253">
        <v>4662256</v>
      </c>
      <c r="K253">
        <v>2870016</v>
      </c>
      <c r="L253">
        <v>4574848</v>
      </c>
      <c r="O253">
        <v>2877648</v>
      </c>
      <c r="P253">
        <v>4570736</v>
      </c>
      <c r="S253">
        <v>2810704</v>
      </c>
      <c r="T253">
        <v>4474352</v>
      </c>
      <c r="W253">
        <v>2840080</v>
      </c>
      <c r="X253">
        <v>4520064</v>
      </c>
      <c r="AA253">
        <v>2825600</v>
      </c>
      <c r="AB253">
        <v>4509664</v>
      </c>
      <c r="AE253">
        <v>2844224</v>
      </c>
      <c r="AF253">
        <v>4507360</v>
      </c>
      <c r="AI253">
        <f t="shared" si="12"/>
        <v>2002</v>
      </c>
      <c r="AJ253" t="str">
        <f t="shared" si="13"/>
        <v>Pine Units</v>
      </c>
      <c r="AK253" t="str">
        <f t="shared" si="14"/>
        <v>PrinceGeorge</v>
      </c>
      <c r="AL253" t="str">
        <f t="shared" si="15"/>
        <v>Prince George Forest District</v>
      </c>
    </row>
    <row r="254" spans="1:38">
      <c r="A254">
        <v>3</v>
      </c>
      <c r="B254">
        <v>31</v>
      </c>
      <c r="C254">
        <v>0</v>
      </c>
      <c r="D254">
        <v>0</v>
      </c>
      <c r="G254">
        <v>0</v>
      </c>
      <c r="H254">
        <v>0</v>
      </c>
      <c r="K254">
        <v>0</v>
      </c>
      <c r="L254">
        <v>0</v>
      </c>
      <c r="O254">
        <v>0</v>
      </c>
      <c r="P254">
        <v>0</v>
      </c>
      <c r="S254">
        <v>0</v>
      </c>
      <c r="T254">
        <v>0</v>
      </c>
      <c r="W254">
        <v>0</v>
      </c>
      <c r="X254">
        <v>0</v>
      </c>
      <c r="AA254">
        <v>0</v>
      </c>
      <c r="AB254">
        <v>0</v>
      </c>
      <c r="AE254">
        <v>0</v>
      </c>
      <c r="AF254">
        <v>0</v>
      </c>
      <c r="AI254">
        <f t="shared" si="12"/>
        <v>2002</v>
      </c>
      <c r="AJ254" t="str">
        <f t="shared" si="13"/>
        <v>Non-pine Units</v>
      </c>
      <c r="AK254" t="str">
        <f t="shared" si="14"/>
        <v>QueenCharlotte</v>
      </c>
      <c r="AL254" t="str">
        <f t="shared" si="15"/>
        <v>Queen Charlotte TSA</v>
      </c>
    </row>
    <row r="255" spans="1:38">
      <c r="A255">
        <v>3</v>
      </c>
      <c r="B255">
        <v>32</v>
      </c>
      <c r="C255">
        <v>6637600</v>
      </c>
      <c r="D255">
        <v>11531808</v>
      </c>
      <c r="G255">
        <v>6432912</v>
      </c>
      <c r="H255">
        <v>11846448</v>
      </c>
      <c r="K255">
        <v>6358528</v>
      </c>
      <c r="L255">
        <v>11685424</v>
      </c>
      <c r="O255">
        <v>6245296</v>
      </c>
      <c r="P255">
        <v>11678464</v>
      </c>
      <c r="S255">
        <v>6313136</v>
      </c>
      <c r="T255">
        <v>11712496</v>
      </c>
      <c r="W255">
        <v>6280416</v>
      </c>
      <c r="X255">
        <v>11703920</v>
      </c>
      <c r="AA255">
        <v>6289504</v>
      </c>
      <c r="AB255">
        <v>11664336</v>
      </c>
      <c r="AE255">
        <v>6265632</v>
      </c>
      <c r="AF255">
        <v>11652496</v>
      </c>
      <c r="AI255">
        <f t="shared" si="12"/>
        <v>2002</v>
      </c>
      <c r="AJ255" t="str">
        <f t="shared" si="13"/>
        <v>Pine Units</v>
      </c>
      <c r="AK255" t="str">
        <f t="shared" si="14"/>
        <v>Quesnel</v>
      </c>
      <c r="AL255" t="str">
        <f t="shared" si="15"/>
        <v>Quesnel TSA</v>
      </c>
    </row>
    <row r="256" spans="1:38">
      <c r="A256">
        <v>3</v>
      </c>
      <c r="B256">
        <v>33</v>
      </c>
      <c r="C256">
        <v>0</v>
      </c>
      <c r="D256">
        <v>128</v>
      </c>
      <c r="G256">
        <v>128</v>
      </c>
      <c r="H256">
        <v>240</v>
      </c>
      <c r="K256">
        <v>128</v>
      </c>
      <c r="L256">
        <v>240</v>
      </c>
      <c r="O256">
        <v>128</v>
      </c>
      <c r="P256">
        <v>448</v>
      </c>
      <c r="S256">
        <v>128</v>
      </c>
      <c r="T256">
        <v>448</v>
      </c>
      <c r="W256">
        <v>128</v>
      </c>
      <c r="X256">
        <v>240</v>
      </c>
      <c r="AA256">
        <v>128</v>
      </c>
      <c r="AB256">
        <v>240</v>
      </c>
      <c r="AE256">
        <v>128</v>
      </c>
      <c r="AF256">
        <v>448</v>
      </c>
      <c r="AI256">
        <f t="shared" si="12"/>
        <v>2002</v>
      </c>
      <c r="AJ256" t="str">
        <f t="shared" si="13"/>
        <v>Non-pine Units</v>
      </c>
      <c r="AK256" t="str">
        <f t="shared" si="14"/>
        <v>Revelstoke</v>
      </c>
      <c r="AL256" t="str">
        <f t="shared" si="15"/>
        <v>Revelstoke TSA</v>
      </c>
    </row>
    <row r="257" spans="1:38">
      <c r="A257">
        <v>3</v>
      </c>
      <c r="B257">
        <v>34</v>
      </c>
      <c r="C257">
        <v>62928</v>
      </c>
      <c r="D257">
        <v>172848</v>
      </c>
      <c r="G257">
        <v>65632</v>
      </c>
      <c r="H257">
        <v>198512</v>
      </c>
      <c r="K257">
        <v>64976</v>
      </c>
      <c r="L257">
        <v>207744</v>
      </c>
      <c r="O257">
        <v>65120</v>
      </c>
      <c r="P257">
        <v>208736</v>
      </c>
      <c r="S257">
        <v>63808</v>
      </c>
      <c r="T257">
        <v>193648</v>
      </c>
      <c r="W257">
        <v>66256</v>
      </c>
      <c r="X257">
        <v>205136</v>
      </c>
      <c r="AA257">
        <v>64992</v>
      </c>
      <c r="AB257">
        <v>200096</v>
      </c>
      <c r="AE257">
        <v>63104</v>
      </c>
      <c r="AF257">
        <v>199072</v>
      </c>
      <c r="AI257">
        <f t="shared" si="12"/>
        <v>2002</v>
      </c>
      <c r="AJ257" t="str">
        <f t="shared" si="13"/>
        <v>Pine Units</v>
      </c>
      <c r="AK257" t="str">
        <f t="shared" si="14"/>
        <v>RobsonValley</v>
      </c>
      <c r="AL257" t="str">
        <f t="shared" si="15"/>
        <v>Robson Valley TSA</v>
      </c>
    </row>
    <row r="258" spans="1:38">
      <c r="A258">
        <v>3</v>
      </c>
      <c r="B258">
        <v>35</v>
      </c>
      <c r="C258">
        <v>17440</v>
      </c>
      <c r="D258">
        <v>74688</v>
      </c>
      <c r="G258">
        <v>24144</v>
      </c>
      <c r="H258">
        <v>88064</v>
      </c>
      <c r="K258">
        <v>21792</v>
      </c>
      <c r="L258">
        <v>93488</v>
      </c>
      <c r="O258">
        <v>22464</v>
      </c>
      <c r="P258">
        <v>89632</v>
      </c>
      <c r="S258">
        <v>22320</v>
      </c>
      <c r="T258">
        <v>93904</v>
      </c>
      <c r="W258">
        <v>23312</v>
      </c>
      <c r="X258">
        <v>95168</v>
      </c>
      <c r="AA258">
        <v>23456</v>
      </c>
      <c r="AB258">
        <v>88032</v>
      </c>
      <c r="AE258">
        <v>23808</v>
      </c>
      <c r="AF258">
        <v>93952</v>
      </c>
      <c r="AI258">
        <f t="shared" ref="AI258:AI321" si="16">A258+1999</f>
        <v>2002</v>
      </c>
      <c r="AJ258" t="str">
        <f t="shared" ref="AJ258:AJ321" si="17">VLOOKUP(B258,$AO$2:$AS$42,4)</f>
        <v>Non-pine Units</v>
      </c>
      <c r="AK258" t="str">
        <f t="shared" ref="AK258:AK321" si="18">VLOOKUP(B258,$AO$2:$AT$42,2)</f>
        <v>Soo</v>
      </c>
      <c r="AL258" t="str">
        <f t="shared" ref="AL258:AL321" si="19">VLOOKUP(B258,$AO$2:$AT$42,3)</f>
        <v>Soo TSA</v>
      </c>
    </row>
    <row r="259" spans="1:38">
      <c r="A259">
        <v>3</v>
      </c>
      <c r="B259">
        <v>36</v>
      </c>
      <c r="C259">
        <v>0</v>
      </c>
      <c r="D259">
        <v>0</v>
      </c>
      <c r="G259">
        <v>0</v>
      </c>
      <c r="H259">
        <v>0</v>
      </c>
      <c r="K259">
        <v>0</v>
      </c>
      <c r="L259">
        <v>0</v>
      </c>
      <c r="O259">
        <v>0</v>
      </c>
      <c r="P259">
        <v>0</v>
      </c>
      <c r="S259">
        <v>0</v>
      </c>
      <c r="T259">
        <v>0</v>
      </c>
      <c r="W259">
        <v>0</v>
      </c>
      <c r="X259">
        <v>0</v>
      </c>
      <c r="AA259">
        <v>0</v>
      </c>
      <c r="AB259">
        <v>0</v>
      </c>
      <c r="AE259">
        <v>0</v>
      </c>
      <c r="AF259">
        <v>0</v>
      </c>
      <c r="AI259">
        <f t="shared" si="16"/>
        <v>2002</v>
      </c>
      <c r="AJ259" t="str">
        <f t="shared" si="17"/>
        <v>Non-pine Units</v>
      </c>
      <c r="AK259" t="str">
        <f t="shared" si="18"/>
        <v>Strathcona</v>
      </c>
      <c r="AL259" t="str">
        <f t="shared" si="19"/>
        <v>Strathcona TSA</v>
      </c>
    </row>
    <row r="260" spans="1:38">
      <c r="A260">
        <v>3</v>
      </c>
      <c r="B260">
        <v>37</v>
      </c>
      <c r="C260">
        <v>0</v>
      </c>
      <c r="D260">
        <v>0</v>
      </c>
      <c r="G260">
        <v>0</v>
      </c>
      <c r="H260">
        <v>0</v>
      </c>
      <c r="K260">
        <v>0</v>
      </c>
      <c r="L260">
        <v>0</v>
      </c>
      <c r="O260">
        <v>0</v>
      </c>
      <c r="P260">
        <v>0</v>
      </c>
      <c r="S260">
        <v>0</v>
      </c>
      <c r="T260">
        <v>0</v>
      </c>
      <c r="W260">
        <v>0</v>
      </c>
      <c r="X260">
        <v>0</v>
      </c>
      <c r="AA260">
        <v>0</v>
      </c>
      <c r="AB260">
        <v>0</v>
      </c>
      <c r="AE260">
        <v>0</v>
      </c>
      <c r="AF260">
        <v>0</v>
      </c>
      <c r="AI260">
        <f t="shared" si="16"/>
        <v>2002</v>
      </c>
      <c r="AJ260" t="str">
        <f t="shared" si="17"/>
        <v>Non-pine Units</v>
      </c>
      <c r="AK260" t="str">
        <f t="shared" si="18"/>
        <v>SunshineCoast</v>
      </c>
      <c r="AL260" t="str">
        <f t="shared" si="19"/>
        <v>Sunshine Coast TSA</v>
      </c>
    </row>
    <row r="261" spans="1:38">
      <c r="A261">
        <v>3</v>
      </c>
      <c r="B261">
        <v>38</v>
      </c>
      <c r="C261">
        <v>7000144</v>
      </c>
      <c r="D261">
        <v>9311760</v>
      </c>
      <c r="G261">
        <v>6488976</v>
      </c>
      <c r="H261">
        <v>8524064</v>
      </c>
      <c r="K261">
        <v>6383776</v>
      </c>
      <c r="L261">
        <v>8424048</v>
      </c>
      <c r="O261">
        <v>6361712</v>
      </c>
      <c r="P261">
        <v>8422336</v>
      </c>
      <c r="S261">
        <v>6288576</v>
      </c>
      <c r="T261">
        <v>8354864</v>
      </c>
      <c r="W261">
        <v>6316096</v>
      </c>
      <c r="X261">
        <v>8378576</v>
      </c>
      <c r="AA261">
        <v>6279920</v>
      </c>
      <c r="AB261">
        <v>8361424</v>
      </c>
      <c r="AE261">
        <v>6232496</v>
      </c>
      <c r="AF261">
        <v>8281104</v>
      </c>
      <c r="AI261">
        <f t="shared" si="16"/>
        <v>2002</v>
      </c>
      <c r="AJ261" t="str">
        <f t="shared" si="17"/>
        <v>Pine Units</v>
      </c>
      <c r="AK261" t="str">
        <f t="shared" si="18"/>
        <v>Vanderhoof</v>
      </c>
      <c r="AL261" t="str">
        <f t="shared" si="19"/>
        <v>Vanderhoof Forest District</v>
      </c>
    </row>
    <row r="262" spans="1:38">
      <c r="A262">
        <v>3</v>
      </c>
      <c r="B262">
        <v>39</v>
      </c>
      <c r="C262">
        <v>1831680</v>
      </c>
      <c r="D262">
        <v>3466208</v>
      </c>
      <c r="G262">
        <v>2152032</v>
      </c>
      <c r="H262">
        <v>4035840</v>
      </c>
      <c r="K262">
        <v>2080128</v>
      </c>
      <c r="L262">
        <v>3974640</v>
      </c>
      <c r="O262">
        <v>2134720</v>
      </c>
      <c r="P262">
        <v>4114368</v>
      </c>
      <c r="S262">
        <v>2118272</v>
      </c>
      <c r="T262">
        <v>4099744</v>
      </c>
      <c r="W262">
        <v>2137728</v>
      </c>
      <c r="X262">
        <v>4128832</v>
      </c>
      <c r="AA262">
        <v>2116320</v>
      </c>
      <c r="AB262">
        <v>4075104</v>
      </c>
      <c r="AE262">
        <v>2113568</v>
      </c>
      <c r="AF262">
        <v>4081120</v>
      </c>
      <c r="AI262">
        <f t="shared" si="16"/>
        <v>2002</v>
      </c>
      <c r="AJ262" t="str">
        <f t="shared" si="17"/>
        <v>Pine Units</v>
      </c>
      <c r="AK262" t="str">
        <f t="shared" si="18"/>
        <v>WilliamsLake</v>
      </c>
      <c r="AL262" t="str">
        <f t="shared" si="19"/>
        <v>Williams Lake TSA</v>
      </c>
    </row>
    <row r="263" spans="1:38">
      <c r="A263">
        <v>3</v>
      </c>
      <c r="B263">
        <v>40</v>
      </c>
      <c r="C263">
        <v>0</v>
      </c>
      <c r="D263">
        <v>4640</v>
      </c>
      <c r="G263">
        <v>0</v>
      </c>
      <c r="H263">
        <v>1280</v>
      </c>
      <c r="K263">
        <v>0</v>
      </c>
      <c r="L263">
        <v>1280</v>
      </c>
      <c r="O263">
        <v>0</v>
      </c>
      <c r="P263">
        <v>1280</v>
      </c>
      <c r="S263">
        <v>0</v>
      </c>
      <c r="T263">
        <v>1280</v>
      </c>
      <c r="W263">
        <v>0</v>
      </c>
      <c r="X263">
        <v>1280</v>
      </c>
      <c r="AA263">
        <v>0</v>
      </c>
      <c r="AB263">
        <v>1280</v>
      </c>
      <c r="AE263">
        <v>0</v>
      </c>
      <c r="AF263">
        <v>1280</v>
      </c>
      <c r="AI263">
        <f t="shared" si="16"/>
        <v>2002</v>
      </c>
      <c r="AJ263" t="str">
        <f t="shared" si="17"/>
        <v>Interior TFLs</v>
      </c>
      <c r="AK263" t="str">
        <f t="shared" si="18"/>
        <v>InteriorTFLs</v>
      </c>
      <c r="AL263" t="str">
        <f t="shared" si="19"/>
        <v>Interior TFLs</v>
      </c>
    </row>
    <row r="264" spans="1:38">
      <c r="A264">
        <v>3</v>
      </c>
      <c r="B264">
        <v>40</v>
      </c>
      <c r="C264">
        <v>0</v>
      </c>
      <c r="D264">
        <v>336</v>
      </c>
      <c r="G264">
        <v>0</v>
      </c>
      <c r="H264">
        <v>656</v>
      </c>
      <c r="K264">
        <v>0</v>
      </c>
      <c r="L264">
        <v>656</v>
      </c>
      <c r="O264">
        <v>0</v>
      </c>
      <c r="P264">
        <v>816</v>
      </c>
      <c r="S264">
        <v>0</v>
      </c>
      <c r="T264">
        <v>816</v>
      </c>
      <c r="W264">
        <v>0</v>
      </c>
      <c r="X264">
        <v>816</v>
      </c>
      <c r="AA264">
        <v>0</v>
      </c>
      <c r="AB264">
        <v>816</v>
      </c>
      <c r="AE264">
        <v>0</v>
      </c>
      <c r="AF264">
        <v>816</v>
      </c>
      <c r="AI264">
        <f t="shared" si="16"/>
        <v>2002</v>
      </c>
      <c r="AJ264" t="str">
        <f t="shared" si="17"/>
        <v>Interior TFLs</v>
      </c>
      <c r="AK264" t="str">
        <f t="shared" si="18"/>
        <v>InteriorTFLs</v>
      </c>
      <c r="AL264" t="str">
        <f t="shared" si="19"/>
        <v>Interior TFLs</v>
      </c>
    </row>
    <row r="265" spans="1:38">
      <c r="A265">
        <v>3</v>
      </c>
      <c r="B265">
        <v>40</v>
      </c>
      <c r="C265">
        <v>0</v>
      </c>
      <c r="D265">
        <v>0</v>
      </c>
      <c r="G265">
        <v>0</v>
      </c>
      <c r="H265">
        <v>0</v>
      </c>
      <c r="K265">
        <v>0</v>
      </c>
      <c r="L265">
        <v>0</v>
      </c>
      <c r="O265">
        <v>0</v>
      </c>
      <c r="P265">
        <v>0</v>
      </c>
      <c r="S265">
        <v>0</v>
      </c>
      <c r="T265">
        <v>0</v>
      </c>
      <c r="W265">
        <v>0</v>
      </c>
      <c r="X265">
        <v>0</v>
      </c>
      <c r="AA265">
        <v>0</v>
      </c>
      <c r="AB265">
        <v>0</v>
      </c>
      <c r="AE265">
        <v>0</v>
      </c>
      <c r="AF265">
        <v>0</v>
      </c>
      <c r="AI265">
        <f t="shared" si="16"/>
        <v>2002</v>
      </c>
      <c r="AJ265" t="str">
        <f t="shared" si="17"/>
        <v>Interior TFLs</v>
      </c>
      <c r="AK265" t="str">
        <f t="shared" si="18"/>
        <v>InteriorTFLs</v>
      </c>
      <c r="AL265" t="str">
        <f t="shared" si="19"/>
        <v>Interior TFLs</v>
      </c>
    </row>
    <row r="266" spans="1:38">
      <c r="A266">
        <v>3</v>
      </c>
      <c r="B266">
        <v>40</v>
      </c>
      <c r="C266">
        <v>0</v>
      </c>
      <c r="D266">
        <v>0</v>
      </c>
      <c r="G266">
        <v>0</v>
      </c>
      <c r="H266">
        <v>0</v>
      </c>
      <c r="K266">
        <v>0</v>
      </c>
      <c r="L266">
        <v>0</v>
      </c>
      <c r="O266">
        <v>0</v>
      </c>
      <c r="P266">
        <v>0</v>
      </c>
      <c r="S266">
        <v>0</v>
      </c>
      <c r="T266">
        <v>0</v>
      </c>
      <c r="W266">
        <v>0</v>
      </c>
      <c r="X266">
        <v>0</v>
      </c>
      <c r="AA266">
        <v>0</v>
      </c>
      <c r="AB266">
        <v>0</v>
      </c>
      <c r="AE266">
        <v>0</v>
      </c>
      <c r="AF266">
        <v>0</v>
      </c>
      <c r="AI266">
        <f t="shared" si="16"/>
        <v>2002</v>
      </c>
      <c r="AJ266" t="str">
        <f t="shared" si="17"/>
        <v>Interior TFLs</v>
      </c>
      <c r="AK266" t="str">
        <f t="shared" si="18"/>
        <v>InteriorTFLs</v>
      </c>
      <c r="AL266" t="str">
        <f t="shared" si="19"/>
        <v>Interior TFLs</v>
      </c>
    </row>
    <row r="267" spans="1:38">
      <c r="A267">
        <v>3</v>
      </c>
      <c r="B267">
        <v>40</v>
      </c>
      <c r="C267">
        <v>0</v>
      </c>
      <c r="D267">
        <v>0</v>
      </c>
      <c r="G267">
        <v>0</v>
      </c>
      <c r="H267">
        <v>0</v>
      </c>
      <c r="K267">
        <v>0</v>
      </c>
      <c r="L267">
        <v>0</v>
      </c>
      <c r="O267">
        <v>0</v>
      </c>
      <c r="P267">
        <v>0</v>
      </c>
      <c r="S267">
        <v>0</v>
      </c>
      <c r="T267">
        <v>0</v>
      </c>
      <c r="W267">
        <v>0</v>
      </c>
      <c r="X267">
        <v>0</v>
      </c>
      <c r="AA267">
        <v>0</v>
      </c>
      <c r="AB267">
        <v>0</v>
      </c>
      <c r="AE267">
        <v>0</v>
      </c>
      <c r="AF267">
        <v>0</v>
      </c>
      <c r="AI267">
        <f t="shared" si="16"/>
        <v>2002</v>
      </c>
      <c r="AJ267" t="str">
        <f t="shared" si="17"/>
        <v>Interior TFLs</v>
      </c>
      <c r="AK267" t="str">
        <f t="shared" si="18"/>
        <v>InteriorTFLs</v>
      </c>
      <c r="AL267" t="str">
        <f t="shared" si="19"/>
        <v>Interior TFLs</v>
      </c>
    </row>
    <row r="268" spans="1:38">
      <c r="A268">
        <v>3</v>
      </c>
      <c r="B268">
        <v>40</v>
      </c>
      <c r="C268">
        <v>0</v>
      </c>
      <c r="D268">
        <v>0</v>
      </c>
      <c r="G268">
        <v>0</v>
      </c>
      <c r="H268">
        <v>0</v>
      </c>
      <c r="K268">
        <v>0</v>
      </c>
      <c r="L268">
        <v>0</v>
      </c>
      <c r="O268">
        <v>0</v>
      </c>
      <c r="P268">
        <v>0</v>
      </c>
      <c r="S268">
        <v>0</v>
      </c>
      <c r="T268">
        <v>0</v>
      </c>
      <c r="W268">
        <v>0</v>
      </c>
      <c r="X268">
        <v>0</v>
      </c>
      <c r="AA268">
        <v>0</v>
      </c>
      <c r="AB268">
        <v>0</v>
      </c>
      <c r="AE268">
        <v>0</v>
      </c>
      <c r="AF268">
        <v>0</v>
      </c>
      <c r="AI268">
        <f t="shared" si="16"/>
        <v>2002</v>
      </c>
      <c r="AJ268" t="str">
        <f t="shared" si="17"/>
        <v>Interior TFLs</v>
      </c>
      <c r="AK268" t="str">
        <f t="shared" si="18"/>
        <v>InteriorTFLs</v>
      </c>
      <c r="AL268" t="str">
        <f t="shared" si="19"/>
        <v>Interior TFLs</v>
      </c>
    </row>
    <row r="269" spans="1:38">
      <c r="A269">
        <v>3</v>
      </c>
      <c r="B269">
        <v>40</v>
      </c>
      <c r="C269">
        <v>0</v>
      </c>
      <c r="D269">
        <v>512</v>
      </c>
      <c r="G269">
        <v>0</v>
      </c>
      <c r="H269">
        <v>1168</v>
      </c>
      <c r="K269">
        <v>0</v>
      </c>
      <c r="L269">
        <v>1040</v>
      </c>
      <c r="O269">
        <v>0</v>
      </c>
      <c r="P269">
        <v>1264</v>
      </c>
      <c r="S269">
        <v>0</v>
      </c>
      <c r="T269">
        <v>1264</v>
      </c>
      <c r="W269">
        <v>0</v>
      </c>
      <c r="X269">
        <v>1264</v>
      </c>
      <c r="AA269">
        <v>0</v>
      </c>
      <c r="AB269">
        <v>1264</v>
      </c>
      <c r="AE269">
        <v>0</v>
      </c>
      <c r="AF269">
        <v>1264</v>
      </c>
      <c r="AI269">
        <f t="shared" si="16"/>
        <v>2002</v>
      </c>
      <c r="AJ269" t="str">
        <f t="shared" si="17"/>
        <v>Interior TFLs</v>
      </c>
      <c r="AK269" t="str">
        <f t="shared" si="18"/>
        <v>InteriorTFLs</v>
      </c>
      <c r="AL269" t="str">
        <f t="shared" si="19"/>
        <v>Interior TFLs</v>
      </c>
    </row>
    <row r="270" spans="1:38">
      <c r="A270">
        <v>3</v>
      </c>
      <c r="B270">
        <v>40</v>
      </c>
      <c r="C270">
        <v>2560</v>
      </c>
      <c r="D270">
        <v>2976</v>
      </c>
      <c r="G270">
        <v>2656</v>
      </c>
      <c r="H270">
        <v>2656</v>
      </c>
      <c r="K270">
        <v>4000</v>
      </c>
      <c r="L270">
        <v>4560</v>
      </c>
      <c r="O270">
        <v>4112</v>
      </c>
      <c r="P270">
        <v>4112</v>
      </c>
      <c r="S270">
        <v>5216</v>
      </c>
      <c r="T270">
        <v>5216</v>
      </c>
      <c r="W270">
        <v>4112</v>
      </c>
      <c r="X270">
        <v>4752</v>
      </c>
      <c r="AA270">
        <v>1984</v>
      </c>
      <c r="AB270">
        <v>3408</v>
      </c>
      <c r="AE270">
        <v>2288</v>
      </c>
      <c r="AF270">
        <v>3712</v>
      </c>
      <c r="AI270">
        <f t="shared" si="16"/>
        <v>2002</v>
      </c>
      <c r="AJ270" t="str">
        <f t="shared" si="17"/>
        <v>Interior TFLs</v>
      </c>
      <c r="AK270" t="str">
        <f t="shared" si="18"/>
        <v>InteriorTFLs</v>
      </c>
      <c r="AL270" t="str">
        <f t="shared" si="19"/>
        <v>Interior TFLs</v>
      </c>
    </row>
    <row r="271" spans="1:38">
      <c r="A271">
        <v>3</v>
      </c>
      <c r="B271">
        <v>40</v>
      </c>
      <c r="C271">
        <v>1200</v>
      </c>
      <c r="D271">
        <v>1280</v>
      </c>
      <c r="G271">
        <v>2400</v>
      </c>
      <c r="H271">
        <v>2656</v>
      </c>
      <c r="K271">
        <v>2624</v>
      </c>
      <c r="L271">
        <v>2880</v>
      </c>
      <c r="O271">
        <v>2480</v>
      </c>
      <c r="P271">
        <v>2736</v>
      </c>
      <c r="S271">
        <v>2400</v>
      </c>
      <c r="T271">
        <v>2656</v>
      </c>
      <c r="W271">
        <v>2416</v>
      </c>
      <c r="X271">
        <v>2672</v>
      </c>
      <c r="AA271">
        <v>2416</v>
      </c>
      <c r="AB271">
        <v>2672</v>
      </c>
      <c r="AE271">
        <v>2480</v>
      </c>
      <c r="AF271">
        <v>2736</v>
      </c>
      <c r="AI271">
        <f t="shared" si="16"/>
        <v>2002</v>
      </c>
      <c r="AJ271" t="str">
        <f t="shared" si="17"/>
        <v>Interior TFLs</v>
      </c>
      <c r="AK271" t="str">
        <f t="shared" si="18"/>
        <v>InteriorTFLs</v>
      </c>
      <c r="AL271" t="str">
        <f t="shared" si="19"/>
        <v>Interior TFLs</v>
      </c>
    </row>
    <row r="272" spans="1:38">
      <c r="A272">
        <v>3</v>
      </c>
      <c r="B272">
        <v>40</v>
      </c>
      <c r="C272">
        <v>2992</v>
      </c>
      <c r="D272">
        <v>37920</v>
      </c>
      <c r="G272">
        <v>6720</v>
      </c>
      <c r="H272">
        <v>55808</v>
      </c>
      <c r="K272">
        <v>5024</v>
      </c>
      <c r="L272">
        <v>55520</v>
      </c>
      <c r="O272">
        <v>6096</v>
      </c>
      <c r="P272">
        <v>57376</v>
      </c>
      <c r="S272">
        <v>6064</v>
      </c>
      <c r="T272">
        <v>54400</v>
      </c>
      <c r="W272">
        <v>5904</v>
      </c>
      <c r="X272">
        <v>53984</v>
      </c>
      <c r="AA272">
        <v>5920</v>
      </c>
      <c r="AB272">
        <v>52288</v>
      </c>
      <c r="AE272">
        <v>6336</v>
      </c>
      <c r="AF272">
        <v>53872</v>
      </c>
      <c r="AI272">
        <f t="shared" si="16"/>
        <v>2002</v>
      </c>
      <c r="AJ272" t="str">
        <f t="shared" si="17"/>
        <v>Interior TFLs</v>
      </c>
      <c r="AK272" t="str">
        <f t="shared" si="18"/>
        <v>InteriorTFLs</v>
      </c>
      <c r="AL272" t="str">
        <f t="shared" si="19"/>
        <v>Interior TFLs</v>
      </c>
    </row>
    <row r="273" spans="1:38">
      <c r="A273">
        <v>3</v>
      </c>
      <c r="B273">
        <v>40</v>
      </c>
      <c r="C273">
        <v>5632</v>
      </c>
      <c r="D273">
        <v>13920</v>
      </c>
      <c r="G273">
        <v>7472</v>
      </c>
      <c r="H273">
        <v>22512</v>
      </c>
      <c r="K273">
        <v>8016</v>
      </c>
      <c r="L273">
        <v>23056</v>
      </c>
      <c r="O273">
        <v>8064</v>
      </c>
      <c r="P273">
        <v>23120</v>
      </c>
      <c r="S273">
        <v>7504</v>
      </c>
      <c r="T273">
        <v>22672</v>
      </c>
      <c r="W273">
        <v>8192</v>
      </c>
      <c r="X273">
        <v>23376</v>
      </c>
      <c r="AA273">
        <v>8096</v>
      </c>
      <c r="AB273">
        <v>23280</v>
      </c>
      <c r="AE273">
        <v>8704</v>
      </c>
      <c r="AF273">
        <v>23888</v>
      </c>
      <c r="AI273">
        <f t="shared" si="16"/>
        <v>2002</v>
      </c>
      <c r="AJ273" t="str">
        <f t="shared" si="17"/>
        <v>Interior TFLs</v>
      </c>
      <c r="AK273" t="str">
        <f t="shared" si="18"/>
        <v>InteriorTFLs</v>
      </c>
      <c r="AL273" t="str">
        <f t="shared" si="19"/>
        <v>Interior TFLs</v>
      </c>
    </row>
    <row r="274" spans="1:38">
      <c r="A274">
        <v>3</v>
      </c>
      <c r="B274">
        <v>40</v>
      </c>
      <c r="C274">
        <v>10912</v>
      </c>
      <c r="D274">
        <v>40736</v>
      </c>
      <c r="G274">
        <v>14320</v>
      </c>
      <c r="H274">
        <v>49328</v>
      </c>
      <c r="K274">
        <v>11824</v>
      </c>
      <c r="L274">
        <v>49264</v>
      </c>
      <c r="O274">
        <v>11728</v>
      </c>
      <c r="P274">
        <v>53536</v>
      </c>
      <c r="S274">
        <v>13152</v>
      </c>
      <c r="T274">
        <v>52688</v>
      </c>
      <c r="W274">
        <v>15040</v>
      </c>
      <c r="X274">
        <v>51808</v>
      </c>
      <c r="AA274">
        <v>15360</v>
      </c>
      <c r="AB274">
        <v>57024</v>
      </c>
      <c r="AE274">
        <v>12544</v>
      </c>
      <c r="AF274">
        <v>52304</v>
      </c>
      <c r="AI274">
        <f t="shared" si="16"/>
        <v>2002</v>
      </c>
      <c r="AJ274" t="str">
        <f t="shared" si="17"/>
        <v>Interior TFLs</v>
      </c>
      <c r="AK274" t="str">
        <f t="shared" si="18"/>
        <v>InteriorTFLs</v>
      </c>
      <c r="AL274" t="str">
        <f t="shared" si="19"/>
        <v>Interior TFLs</v>
      </c>
    </row>
    <row r="275" spans="1:38">
      <c r="A275">
        <v>3</v>
      </c>
      <c r="B275">
        <v>40</v>
      </c>
      <c r="C275">
        <v>28080</v>
      </c>
      <c r="D275">
        <v>62336</v>
      </c>
      <c r="G275">
        <v>36432</v>
      </c>
      <c r="H275">
        <v>94976</v>
      </c>
      <c r="K275">
        <v>39440</v>
      </c>
      <c r="L275">
        <v>96112</v>
      </c>
      <c r="O275">
        <v>35568</v>
      </c>
      <c r="P275">
        <v>94528</v>
      </c>
      <c r="S275">
        <v>44880</v>
      </c>
      <c r="T275">
        <v>98784</v>
      </c>
      <c r="W275">
        <v>40464</v>
      </c>
      <c r="X275">
        <v>100608</v>
      </c>
      <c r="AA275">
        <v>34992</v>
      </c>
      <c r="AB275">
        <v>93264</v>
      </c>
      <c r="AE275">
        <v>31504</v>
      </c>
      <c r="AF275">
        <v>90272</v>
      </c>
      <c r="AI275">
        <f t="shared" si="16"/>
        <v>2002</v>
      </c>
      <c r="AJ275" t="str">
        <f t="shared" si="17"/>
        <v>Interior TFLs</v>
      </c>
      <c r="AK275" t="str">
        <f t="shared" si="18"/>
        <v>InteriorTFLs</v>
      </c>
      <c r="AL275" t="str">
        <f t="shared" si="19"/>
        <v>Interior TFLs</v>
      </c>
    </row>
    <row r="276" spans="1:38">
      <c r="A276">
        <v>3</v>
      </c>
      <c r="B276">
        <v>40</v>
      </c>
      <c r="C276">
        <v>41504</v>
      </c>
      <c r="D276">
        <v>108800</v>
      </c>
      <c r="G276">
        <v>55408</v>
      </c>
      <c r="H276">
        <v>114160</v>
      </c>
      <c r="K276">
        <v>53040</v>
      </c>
      <c r="L276">
        <v>113872</v>
      </c>
      <c r="O276">
        <v>52384</v>
      </c>
      <c r="P276">
        <v>112064</v>
      </c>
      <c r="S276">
        <v>52048</v>
      </c>
      <c r="T276">
        <v>112384</v>
      </c>
      <c r="W276">
        <v>53312</v>
      </c>
      <c r="X276">
        <v>113632</v>
      </c>
      <c r="AA276">
        <v>51104</v>
      </c>
      <c r="AB276">
        <v>111392</v>
      </c>
      <c r="AE276">
        <v>49312</v>
      </c>
      <c r="AF276">
        <v>110080</v>
      </c>
      <c r="AI276">
        <f t="shared" si="16"/>
        <v>2002</v>
      </c>
      <c r="AJ276" t="str">
        <f t="shared" si="17"/>
        <v>Interior TFLs</v>
      </c>
      <c r="AK276" t="str">
        <f t="shared" si="18"/>
        <v>InteriorTFLs</v>
      </c>
      <c r="AL276" t="str">
        <f t="shared" si="19"/>
        <v>Interior TFLs</v>
      </c>
    </row>
    <row r="277" spans="1:38">
      <c r="A277">
        <v>3</v>
      </c>
      <c r="B277">
        <v>40</v>
      </c>
      <c r="C277">
        <v>110624</v>
      </c>
      <c r="D277">
        <v>257552</v>
      </c>
      <c r="G277">
        <v>114368</v>
      </c>
      <c r="H277">
        <v>290640</v>
      </c>
      <c r="K277">
        <v>112464</v>
      </c>
      <c r="L277">
        <v>294672</v>
      </c>
      <c r="O277">
        <v>111392</v>
      </c>
      <c r="P277">
        <v>292256</v>
      </c>
      <c r="S277">
        <v>99728</v>
      </c>
      <c r="T277">
        <v>275392</v>
      </c>
      <c r="W277">
        <v>106928</v>
      </c>
      <c r="X277">
        <v>287840</v>
      </c>
      <c r="AA277">
        <v>106800</v>
      </c>
      <c r="AB277">
        <v>296800</v>
      </c>
      <c r="AE277">
        <v>97824</v>
      </c>
      <c r="AF277">
        <v>270368</v>
      </c>
      <c r="AI277">
        <f t="shared" si="16"/>
        <v>2002</v>
      </c>
      <c r="AJ277" t="str">
        <f t="shared" si="17"/>
        <v>Interior TFLs</v>
      </c>
      <c r="AK277" t="str">
        <f t="shared" si="18"/>
        <v>InteriorTFLs</v>
      </c>
      <c r="AL277" t="str">
        <f t="shared" si="19"/>
        <v>Interior TFLs</v>
      </c>
    </row>
    <row r="278" spans="1:38">
      <c r="A278">
        <v>3</v>
      </c>
      <c r="B278">
        <v>40</v>
      </c>
      <c r="C278">
        <v>63776</v>
      </c>
      <c r="D278">
        <v>214368</v>
      </c>
      <c r="G278">
        <v>99776</v>
      </c>
      <c r="H278">
        <v>346192</v>
      </c>
      <c r="K278">
        <v>103680</v>
      </c>
      <c r="L278">
        <v>353744</v>
      </c>
      <c r="O278">
        <v>103136</v>
      </c>
      <c r="P278">
        <v>349904</v>
      </c>
      <c r="S278">
        <v>103056</v>
      </c>
      <c r="T278">
        <v>351952</v>
      </c>
      <c r="W278">
        <v>100480</v>
      </c>
      <c r="X278">
        <v>343408</v>
      </c>
      <c r="AA278">
        <v>108112</v>
      </c>
      <c r="AB278">
        <v>347968</v>
      </c>
      <c r="AE278">
        <v>98624</v>
      </c>
      <c r="AF278">
        <v>337168</v>
      </c>
      <c r="AI278">
        <f t="shared" si="16"/>
        <v>2002</v>
      </c>
      <c r="AJ278" t="str">
        <f t="shared" si="17"/>
        <v>Interior TFLs</v>
      </c>
      <c r="AK278" t="str">
        <f t="shared" si="18"/>
        <v>InteriorTFLs</v>
      </c>
      <c r="AL278" t="str">
        <f t="shared" si="19"/>
        <v>Interior TFLs</v>
      </c>
    </row>
    <row r="279" spans="1:38">
      <c r="A279">
        <v>3</v>
      </c>
      <c r="B279">
        <v>40</v>
      </c>
      <c r="C279">
        <v>126032</v>
      </c>
      <c r="D279">
        <v>334432</v>
      </c>
      <c r="G279">
        <v>149584</v>
      </c>
      <c r="H279">
        <v>406304</v>
      </c>
      <c r="K279">
        <v>141760</v>
      </c>
      <c r="L279">
        <v>398368</v>
      </c>
      <c r="O279">
        <v>143824</v>
      </c>
      <c r="P279">
        <v>397600</v>
      </c>
      <c r="S279">
        <v>138288</v>
      </c>
      <c r="T279">
        <v>382864</v>
      </c>
      <c r="W279">
        <v>139856</v>
      </c>
      <c r="X279">
        <v>393408</v>
      </c>
      <c r="AA279">
        <v>141184</v>
      </c>
      <c r="AB279">
        <v>386496</v>
      </c>
      <c r="AE279">
        <v>132336</v>
      </c>
      <c r="AF279">
        <v>387552</v>
      </c>
      <c r="AI279">
        <f t="shared" si="16"/>
        <v>2002</v>
      </c>
      <c r="AJ279" t="str">
        <f t="shared" si="17"/>
        <v>Interior TFLs</v>
      </c>
      <c r="AK279" t="str">
        <f t="shared" si="18"/>
        <v>InteriorTFLs</v>
      </c>
      <c r="AL279" t="str">
        <f t="shared" si="19"/>
        <v>Interior TFLs</v>
      </c>
    </row>
    <row r="280" spans="1:38">
      <c r="A280">
        <v>3</v>
      </c>
      <c r="B280">
        <v>40</v>
      </c>
      <c r="C280">
        <v>197872</v>
      </c>
      <c r="D280">
        <v>486400</v>
      </c>
      <c r="G280">
        <v>235248</v>
      </c>
      <c r="H280">
        <v>535344</v>
      </c>
      <c r="K280">
        <v>228880</v>
      </c>
      <c r="L280">
        <v>531040</v>
      </c>
      <c r="O280">
        <v>252496</v>
      </c>
      <c r="P280">
        <v>567856</v>
      </c>
      <c r="S280">
        <v>216064</v>
      </c>
      <c r="T280">
        <v>523680</v>
      </c>
      <c r="W280">
        <v>230880</v>
      </c>
      <c r="X280">
        <v>534720</v>
      </c>
      <c r="AA280">
        <v>235600</v>
      </c>
      <c r="AB280">
        <v>559920</v>
      </c>
      <c r="AE280">
        <v>201936</v>
      </c>
      <c r="AF280">
        <v>518640</v>
      </c>
      <c r="AI280">
        <f t="shared" si="16"/>
        <v>2002</v>
      </c>
      <c r="AJ280" t="str">
        <f t="shared" si="17"/>
        <v>Interior TFLs</v>
      </c>
      <c r="AK280" t="str">
        <f t="shared" si="18"/>
        <v>InteriorTFLs</v>
      </c>
      <c r="AL280" t="str">
        <f t="shared" si="19"/>
        <v>Interior TFLs</v>
      </c>
    </row>
    <row r="281" spans="1:38">
      <c r="A281">
        <v>3</v>
      </c>
      <c r="B281">
        <v>40</v>
      </c>
      <c r="C281">
        <v>478592</v>
      </c>
      <c r="D281">
        <v>993184</v>
      </c>
      <c r="G281">
        <v>752368</v>
      </c>
      <c r="H281">
        <v>1302096</v>
      </c>
      <c r="K281">
        <v>725680</v>
      </c>
      <c r="L281">
        <v>1302592</v>
      </c>
      <c r="O281">
        <v>735328</v>
      </c>
      <c r="P281">
        <v>1302032</v>
      </c>
      <c r="S281">
        <v>737488</v>
      </c>
      <c r="T281">
        <v>1307200</v>
      </c>
      <c r="W281">
        <v>738512</v>
      </c>
      <c r="X281">
        <v>1282576</v>
      </c>
      <c r="AA281">
        <v>763472</v>
      </c>
      <c r="AB281">
        <v>1313344</v>
      </c>
      <c r="AE281">
        <v>728768</v>
      </c>
      <c r="AF281">
        <v>1287264</v>
      </c>
      <c r="AI281">
        <f t="shared" si="16"/>
        <v>2002</v>
      </c>
      <c r="AJ281" t="str">
        <f t="shared" si="17"/>
        <v>Interior TFLs</v>
      </c>
      <c r="AK281" t="str">
        <f t="shared" si="18"/>
        <v>InteriorTFLs</v>
      </c>
      <c r="AL281" t="str">
        <f t="shared" si="19"/>
        <v>Interior TFLs</v>
      </c>
    </row>
    <row r="282" spans="1:38">
      <c r="A282">
        <v>3</v>
      </c>
      <c r="B282">
        <v>41</v>
      </c>
      <c r="C282">
        <v>0</v>
      </c>
      <c r="D282">
        <v>0</v>
      </c>
      <c r="G282">
        <v>0</v>
      </c>
      <c r="H282">
        <v>0</v>
      </c>
      <c r="K282">
        <v>0</v>
      </c>
      <c r="L282">
        <v>0</v>
      </c>
      <c r="O282">
        <v>0</v>
      </c>
      <c r="P282">
        <v>0</v>
      </c>
      <c r="S282">
        <v>0</v>
      </c>
      <c r="T282">
        <v>0</v>
      </c>
      <c r="W282">
        <v>0</v>
      </c>
      <c r="X282">
        <v>0</v>
      </c>
      <c r="AA282">
        <v>0</v>
      </c>
      <c r="AB282">
        <v>0</v>
      </c>
      <c r="AE282">
        <v>0</v>
      </c>
      <c r="AF282">
        <v>0</v>
      </c>
      <c r="AI282">
        <f t="shared" si="16"/>
        <v>2002</v>
      </c>
      <c r="AJ282" t="str">
        <f t="shared" si="17"/>
        <v>Coast TFLs</v>
      </c>
      <c r="AK282" t="str">
        <f t="shared" si="18"/>
        <v>CoastTFLs</v>
      </c>
      <c r="AL282" t="str">
        <f t="shared" si="19"/>
        <v>Coast TFLs</v>
      </c>
    </row>
    <row r="283" spans="1:38">
      <c r="A283">
        <v>3</v>
      </c>
      <c r="B283">
        <v>41</v>
      </c>
      <c r="C283">
        <v>0</v>
      </c>
      <c r="D283">
        <v>0</v>
      </c>
      <c r="G283">
        <v>0</v>
      </c>
      <c r="H283">
        <v>0</v>
      </c>
      <c r="K283">
        <v>0</v>
      </c>
      <c r="L283">
        <v>0</v>
      </c>
      <c r="O283">
        <v>0</v>
      </c>
      <c r="P283">
        <v>0</v>
      </c>
      <c r="S283">
        <v>0</v>
      </c>
      <c r="T283">
        <v>0</v>
      </c>
      <c r="W283">
        <v>0</v>
      </c>
      <c r="X283">
        <v>0</v>
      </c>
      <c r="AA283">
        <v>0</v>
      </c>
      <c r="AB283">
        <v>0</v>
      </c>
      <c r="AE283">
        <v>0</v>
      </c>
      <c r="AF283">
        <v>0</v>
      </c>
      <c r="AI283">
        <f t="shared" si="16"/>
        <v>2002</v>
      </c>
      <c r="AJ283" t="str">
        <f t="shared" si="17"/>
        <v>Coast TFLs</v>
      </c>
      <c r="AK283" t="str">
        <f t="shared" si="18"/>
        <v>CoastTFLs</v>
      </c>
      <c r="AL283" t="str">
        <f t="shared" si="19"/>
        <v>Coast TFLs</v>
      </c>
    </row>
    <row r="284" spans="1:38">
      <c r="A284">
        <v>3</v>
      </c>
      <c r="B284">
        <v>41</v>
      </c>
      <c r="C284">
        <v>0</v>
      </c>
      <c r="D284">
        <v>0</v>
      </c>
      <c r="G284">
        <v>0</v>
      </c>
      <c r="H284">
        <v>0</v>
      </c>
      <c r="K284">
        <v>0</v>
      </c>
      <c r="L284">
        <v>0</v>
      </c>
      <c r="O284">
        <v>0</v>
      </c>
      <c r="P284">
        <v>0</v>
      </c>
      <c r="S284">
        <v>0</v>
      </c>
      <c r="T284">
        <v>0</v>
      </c>
      <c r="W284">
        <v>0</v>
      </c>
      <c r="X284">
        <v>0</v>
      </c>
      <c r="AA284">
        <v>0</v>
      </c>
      <c r="AB284">
        <v>0</v>
      </c>
      <c r="AE284">
        <v>0</v>
      </c>
      <c r="AF284">
        <v>0</v>
      </c>
      <c r="AI284">
        <f t="shared" si="16"/>
        <v>2002</v>
      </c>
      <c r="AJ284" t="str">
        <f t="shared" si="17"/>
        <v>Coast TFLs</v>
      </c>
      <c r="AK284" t="str">
        <f t="shared" si="18"/>
        <v>CoastTFLs</v>
      </c>
      <c r="AL284" t="str">
        <f t="shared" si="19"/>
        <v>Coast TFLs</v>
      </c>
    </row>
    <row r="285" spans="1:38">
      <c r="A285">
        <v>3</v>
      </c>
      <c r="B285">
        <v>41</v>
      </c>
      <c r="C285">
        <v>0</v>
      </c>
      <c r="D285">
        <v>0</v>
      </c>
      <c r="G285">
        <v>0</v>
      </c>
      <c r="H285">
        <v>0</v>
      </c>
      <c r="K285">
        <v>0</v>
      </c>
      <c r="L285">
        <v>0</v>
      </c>
      <c r="O285">
        <v>0</v>
      </c>
      <c r="P285">
        <v>0</v>
      </c>
      <c r="S285">
        <v>0</v>
      </c>
      <c r="T285">
        <v>0</v>
      </c>
      <c r="W285">
        <v>0</v>
      </c>
      <c r="X285">
        <v>0</v>
      </c>
      <c r="AA285">
        <v>0</v>
      </c>
      <c r="AB285">
        <v>0</v>
      </c>
      <c r="AE285">
        <v>0</v>
      </c>
      <c r="AF285">
        <v>0</v>
      </c>
      <c r="AI285">
        <f t="shared" si="16"/>
        <v>2002</v>
      </c>
      <c r="AJ285" t="str">
        <f t="shared" si="17"/>
        <v>Coast TFLs</v>
      </c>
      <c r="AK285" t="str">
        <f t="shared" si="18"/>
        <v>CoastTFLs</v>
      </c>
      <c r="AL285" t="str">
        <f t="shared" si="19"/>
        <v>Coast TFLs</v>
      </c>
    </row>
    <row r="286" spans="1:38">
      <c r="A286">
        <v>3</v>
      </c>
      <c r="B286">
        <v>41</v>
      </c>
      <c r="C286">
        <v>0</v>
      </c>
      <c r="D286">
        <v>0</v>
      </c>
      <c r="G286">
        <v>0</v>
      </c>
      <c r="H286">
        <v>0</v>
      </c>
      <c r="K286">
        <v>0</v>
      </c>
      <c r="L286">
        <v>0</v>
      </c>
      <c r="O286">
        <v>0</v>
      </c>
      <c r="P286">
        <v>0</v>
      </c>
      <c r="S286">
        <v>0</v>
      </c>
      <c r="T286">
        <v>0</v>
      </c>
      <c r="W286">
        <v>0</v>
      </c>
      <c r="X286">
        <v>0</v>
      </c>
      <c r="AA286">
        <v>0</v>
      </c>
      <c r="AB286">
        <v>0</v>
      </c>
      <c r="AE286">
        <v>0</v>
      </c>
      <c r="AF286">
        <v>0</v>
      </c>
      <c r="AI286">
        <f t="shared" si="16"/>
        <v>2002</v>
      </c>
      <c r="AJ286" t="str">
        <f t="shared" si="17"/>
        <v>Coast TFLs</v>
      </c>
      <c r="AK286" t="str">
        <f t="shared" si="18"/>
        <v>CoastTFLs</v>
      </c>
      <c r="AL286" t="str">
        <f t="shared" si="19"/>
        <v>Coast TFLs</v>
      </c>
    </row>
    <row r="287" spans="1:38">
      <c r="A287">
        <v>3</v>
      </c>
      <c r="B287">
        <v>41</v>
      </c>
      <c r="C287">
        <v>0</v>
      </c>
      <c r="D287">
        <v>0</v>
      </c>
      <c r="G287">
        <v>0</v>
      </c>
      <c r="H287">
        <v>0</v>
      </c>
      <c r="K287">
        <v>0</v>
      </c>
      <c r="L287">
        <v>0</v>
      </c>
      <c r="O287">
        <v>0</v>
      </c>
      <c r="P287">
        <v>0</v>
      </c>
      <c r="S287">
        <v>0</v>
      </c>
      <c r="T287">
        <v>0</v>
      </c>
      <c r="W287">
        <v>0</v>
      </c>
      <c r="X287">
        <v>0</v>
      </c>
      <c r="AA287">
        <v>0</v>
      </c>
      <c r="AB287">
        <v>0</v>
      </c>
      <c r="AE287">
        <v>0</v>
      </c>
      <c r="AF287">
        <v>0</v>
      </c>
      <c r="AI287">
        <f t="shared" si="16"/>
        <v>2002</v>
      </c>
      <c r="AJ287" t="str">
        <f t="shared" si="17"/>
        <v>Coast TFLs</v>
      </c>
      <c r="AK287" t="str">
        <f t="shared" si="18"/>
        <v>CoastTFLs</v>
      </c>
      <c r="AL287" t="str">
        <f t="shared" si="19"/>
        <v>Coast TFLs</v>
      </c>
    </row>
    <row r="288" spans="1:38">
      <c r="A288">
        <v>3</v>
      </c>
      <c r="B288">
        <v>41</v>
      </c>
      <c r="C288">
        <v>0</v>
      </c>
      <c r="D288">
        <v>0</v>
      </c>
      <c r="G288">
        <v>0</v>
      </c>
      <c r="H288">
        <v>0</v>
      </c>
      <c r="K288">
        <v>0</v>
      </c>
      <c r="L288">
        <v>0</v>
      </c>
      <c r="O288">
        <v>0</v>
      </c>
      <c r="P288">
        <v>0</v>
      </c>
      <c r="S288">
        <v>0</v>
      </c>
      <c r="T288">
        <v>0</v>
      </c>
      <c r="W288">
        <v>0</v>
      </c>
      <c r="X288">
        <v>0</v>
      </c>
      <c r="AA288">
        <v>0</v>
      </c>
      <c r="AB288">
        <v>0</v>
      </c>
      <c r="AE288">
        <v>0</v>
      </c>
      <c r="AF288">
        <v>0</v>
      </c>
      <c r="AI288">
        <f t="shared" si="16"/>
        <v>2002</v>
      </c>
      <c r="AJ288" t="str">
        <f t="shared" si="17"/>
        <v>Coast TFLs</v>
      </c>
      <c r="AK288" t="str">
        <f t="shared" si="18"/>
        <v>CoastTFLs</v>
      </c>
      <c r="AL288" t="str">
        <f t="shared" si="19"/>
        <v>Coast TFLs</v>
      </c>
    </row>
    <row r="289" spans="1:38">
      <c r="A289">
        <v>3</v>
      </c>
      <c r="B289">
        <v>41</v>
      </c>
      <c r="C289">
        <v>0</v>
      </c>
      <c r="D289">
        <v>0</v>
      </c>
      <c r="G289">
        <v>0</v>
      </c>
      <c r="H289">
        <v>0</v>
      </c>
      <c r="K289">
        <v>0</v>
      </c>
      <c r="L289">
        <v>0</v>
      </c>
      <c r="O289">
        <v>0</v>
      </c>
      <c r="P289">
        <v>0</v>
      </c>
      <c r="S289">
        <v>0</v>
      </c>
      <c r="T289">
        <v>0</v>
      </c>
      <c r="W289">
        <v>0</v>
      </c>
      <c r="X289">
        <v>0</v>
      </c>
      <c r="AA289">
        <v>0</v>
      </c>
      <c r="AB289">
        <v>0</v>
      </c>
      <c r="AE289">
        <v>0</v>
      </c>
      <c r="AF289">
        <v>0</v>
      </c>
      <c r="AI289">
        <f t="shared" si="16"/>
        <v>2002</v>
      </c>
      <c r="AJ289" t="str">
        <f t="shared" si="17"/>
        <v>Coast TFLs</v>
      </c>
      <c r="AK289" t="str">
        <f t="shared" si="18"/>
        <v>CoastTFLs</v>
      </c>
      <c r="AL289" t="str">
        <f t="shared" si="19"/>
        <v>Coast TFLs</v>
      </c>
    </row>
    <row r="290" spans="1:38">
      <c r="A290">
        <v>3</v>
      </c>
      <c r="B290">
        <v>41</v>
      </c>
      <c r="C290">
        <v>0</v>
      </c>
      <c r="D290">
        <v>0</v>
      </c>
      <c r="G290">
        <v>0</v>
      </c>
      <c r="H290">
        <v>0</v>
      </c>
      <c r="K290">
        <v>0</v>
      </c>
      <c r="L290">
        <v>0</v>
      </c>
      <c r="O290">
        <v>0</v>
      </c>
      <c r="P290">
        <v>0</v>
      </c>
      <c r="S290">
        <v>0</v>
      </c>
      <c r="T290">
        <v>0</v>
      </c>
      <c r="W290">
        <v>0</v>
      </c>
      <c r="X290">
        <v>0</v>
      </c>
      <c r="AA290">
        <v>0</v>
      </c>
      <c r="AB290">
        <v>0</v>
      </c>
      <c r="AE290">
        <v>0</v>
      </c>
      <c r="AF290">
        <v>0</v>
      </c>
      <c r="AI290">
        <f t="shared" si="16"/>
        <v>2002</v>
      </c>
      <c r="AJ290" t="str">
        <f t="shared" si="17"/>
        <v>Coast TFLs</v>
      </c>
      <c r="AK290" t="str">
        <f t="shared" si="18"/>
        <v>CoastTFLs</v>
      </c>
      <c r="AL290" t="str">
        <f t="shared" si="19"/>
        <v>Coast TFLs</v>
      </c>
    </row>
    <row r="291" spans="1:38">
      <c r="A291">
        <v>3</v>
      </c>
      <c r="B291">
        <v>41</v>
      </c>
      <c r="C291">
        <v>0</v>
      </c>
      <c r="D291">
        <v>0</v>
      </c>
      <c r="G291">
        <v>0</v>
      </c>
      <c r="H291">
        <v>0</v>
      </c>
      <c r="K291">
        <v>0</v>
      </c>
      <c r="L291">
        <v>0</v>
      </c>
      <c r="O291">
        <v>0</v>
      </c>
      <c r="P291">
        <v>0</v>
      </c>
      <c r="S291">
        <v>0</v>
      </c>
      <c r="T291">
        <v>0</v>
      </c>
      <c r="W291">
        <v>0</v>
      </c>
      <c r="X291">
        <v>0</v>
      </c>
      <c r="AA291">
        <v>0</v>
      </c>
      <c r="AB291">
        <v>0</v>
      </c>
      <c r="AE291">
        <v>0</v>
      </c>
      <c r="AF291">
        <v>0</v>
      </c>
      <c r="AI291">
        <f t="shared" si="16"/>
        <v>2002</v>
      </c>
      <c r="AJ291" t="str">
        <f t="shared" si="17"/>
        <v>Coast TFLs</v>
      </c>
      <c r="AK291" t="str">
        <f t="shared" si="18"/>
        <v>CoastTFLs</v>
      </c>
      <c r="AL291" t="str">
        <f t="shared" si="19"/>
        <v>Coast TFLs</v>
      </c>
    </row>
    <row r="292" spans="1:38">
      <c r="A292">
        <v>3</v>
      </c>
      <c r="B292">
        <v>41</v>
      </c>
      <c r="C292">
        <v>0</v>
      </c>
      <c r="D292">
        <v>0</v>
      </c>
      <c r="G292">
        <v>0</v>
      </c>
      <c r="H292">
        <v>0</v>
      </c>
      <c r="K292">
        <v>0</v>
      </c>
      <c r="L292">
        <v>0</v>
      </c>
      <c r="O292">
        <v>0</v>
      </c>
      <c r="P292">
        <v>0</v>
      </c>
      <c r="S292">
        <v>0</v>
      </c>
      <c r="T292">
        <v>0</v>
      </c>
      <c r="W292">
        <v>0</v>
      </c>
      <c r="X292">
        <v>0</v>
      </c>
      <c r="AA292">
        <v>0</v>
      </c>
      <c r="AB292">
        <v>0</v>
      </c>
      <c r="AE292">
        <v>0</v>
      </c>
      <c r="AF292">
        <v>0</v>
      </c>
      <c r="AI292">
        <f t="shared" si="16"/>
        <v>2002</v>
      </c>
      <c r="AJ292" t="str">
        <f t="shared" si="17"/>
        <v>Coast TFLs</v>
      </c>
      <c r="AK292" t="str">
        <f t="shared" si="18"/>
        <v>CoastTFLs</v>
      </c>
      <c r="AL292" t="str">
        <f t="shared" si="19"/>
        <v>Coast TFLs</v>
      </c>
    </row>
    <row r="293" spans="1:38">
      <c r="A293">
        <v>3</v>
      </c>
      <c r="B293">
        <v>41</v>
      </c>
      <c r="C293">
        <v>0</v>
      </c>
      <c r="D293">
        <v>0</v>
      </c>
      <c r="G293">
        <v>0</v>
      </c>
      <c r="H293">
        <v>0</v>
      </c>
      <c r="K293">
        <v>0</v>
      </c>
      <c r="L293">
        <v>0</v>
      </c>
      <c r="O293">
        <v>0</v>
      </c>
      <c r="P293">
        <v>0</v>
      </c>
      <c r="S293">
        <v>0</v>
      </c>
      <c r="T293">
        <v>0</v>
      </c>
      <c r="W293">
        <v>0</v>
      </c>
      <c r="X293">
        <v>0</v>
      </c>
      <c r="AA293">
        <v>0</v>
      </c>
      <c r="AB293">
        <v>0</v>
      </c>
      <c r="AE293">
        <v>0</v>
      </c>
      <c r="AF293">
        <v>0</v>
      </c>
      <c r="AI293">
        <f t="shared" si="16"/>
        <v>2002</v>
      </c>
      <c r="AJ293" t="str">
        <f t="shared" si="17"/>
        <v>Coast TFLs</v>
      </c>
      <c r="AK293" t="str">
        <f t="shared" si="18"/>
        <v>CoastTFLs</v>
      </c>
      <c r="AL293" t="str">
        <f t="shared" si="19"/>
        <v>Coast TFLs</v>
      </c>
    </row>
    <row r="294" spans="1:38">
      <c r="A294">
        <v>3</v>
      </c>
      <c r="B294">
        <v>41</v>
      </c>
      <c r="C294">
        <v>0</v>
      </c>
      <c r="D294">
        <v>0</v>
      </c>
      <c r="G294">
        <v>0</v>
      </c>
      <c r="H294">
        <v>0</v>
      </c>
      <c r="K294">
        <v>0</v>
      </c>
      <c r="L294">
        <v>0</v>
      </c>
      <c r="O294">
        <v>0</v>
      </c>
      <c r="P294">
        <v>0</v>
      </c>
      <c r="S294">
        <v>0</v>
      </c>
      <c r="T294">
        <v>0</v>
      </c>
      <c r="W294">
        <v>0</v>
      </c>
      <c r="X294">
        <v>0</v>
      </c>
      <c r="AA294">
        <v>0</v>
      </c>
      <c r="AB294">
        <v>0</v>
      </c>
      <c r="AE294">
        <v>0</v>
      </c>
      <c r="AF294">
        <v>0</v>
      </c>
      <c r="AI294">
        <f t="shared" si="16"/>
        <v>2002</v>
      </c>
      <c r="AJ294" t="str">
        <f t="shared" si="17"/>
        <v>Coast TFLs</v>
      </c>
      <c r="AK294" t="str">
        <f t="shared" si="18"/>
        <v>CoastTFLs</v>
      </c>
      <c r="AL294" t="str">
        <f t="shared" si="19"/>
        <v>Coast TFLs</v>
      </c>
    </row>
    <row r="295" spans="1:38">
      <c r="A295">
        <v>3</v>
      </c>
      <c r="B295">
        <v>41</v>
      </c>
      <c r="C295">
        <v>0</v>
      </c>
      <c r="D295">
        <v>0</v>
      </c>
      <c r="G295">
        <v>0</v>
      </c>
      <c r="H295">
        <v>0</v>
      </c>
      <c r="K295">
        <v>0</v>
      </c>
      <c r="L295">
        <v>0</v>
      </c>
      <c r="O295">
        <v>0</v>
      </c>
      <c r="P295">
        <v>0</v>
      </c>
      <c r="S295">
        <v>0</v>
      </c>
      <c r="T295">
        <v>0</v>
      </c>
      <c r="W295">
        <v>0</v>
      </c>
      <c r="X295">
        <v>0</v>
      </c>
      <c r="AA295">
        <v>0</v>
      </c>
      <c r="AB295">
        <v>0</v>
      </c>
      <c r="AE295">
        <v>0</v>
      </c>
      <c r="AF295">
        <v>0</v>
      </c>
      <c r="AI295">
        <f t="shared" si="16"/>
        <v>2002</v>
      </c>
      <c r="AJ295" t="str">
        <f t="shared" si="17"/>
        <v>Coast TFLs</v>
      </c>
      <c r="AK295" t="str">
        <f t="shared" si="18"/>
        <v>CoastTFLs</v>
      </c>
      <c r="AL295" t="str">
        <f t="shared" si="19"/>
        <v>Coast TFLs</v>
      </c>
    </row>
    <row r="296" spans="1:38">
      <c r="A296">
        <v>3</v>
      </c>
      <c r="B296">
        <v>41</v>
      </c>
      <c r="C296">
        <v>0</v>
      </c>
      <c r="D296">
        <v>0</v>
      </c>
      <c r="G296">
        <v>0</v>
      </c>
      <c r="H296">
        <v>0</v>
      </c>
      <c r="K296">
        <v>0</v>
      </c>
      <c r="L296">
        <v>0</v>
      </c>
      <c r="O296">
        <v>0</v>
      </c>
      <c r="P296">
        <v>0</v>
      </c>
      <c r="S296">
        <v>0</v>
      </c>
      <c r="T296">
        <v>0</v>
      </c>
      <c r="W296">
        <v>0</v>
      </c>
      <c r="X296">
        <v>0</v>
      </c>
      <c r="AA296">
        <v>0</v>
      </c>
      <c r="AB296">
        <v>0</v>
      </c>
      <c r="AE296">
        <v>0</v>
      </c>
      <c r="AF296">
        <v>0</v>
      </c>
      <c r="AI296">
        <f t="shared" si="16"/>
        <v>2002</v>
      </c>
      <c r="AJ296" t="str">
        <f t="shared" si="17"/>
        <v>Coast TFLs</v>
      </c>
      <c r="AK296" t="str">
        <f t="shared" si="18"/>
        <v>CoastTFLs</v>
      </c>
      <c r="AL296" t="str">
        <f t="shared" si="19"/>
        <v>Coast TFLs</v>
      </c>
    </row>
    <row r="297" spans="1:38">
      <c r="A297">
        <v>3</v>
      </c>
      <c r="B297">
        <v>41</v>
      </c>
      <c r="C297">
        <v>0</v>
      </c>
      <c r="D297">
        <v>0</v>
      </c>
      <c r="G297">
        <v>0</v>
      </c>
      <c r="H297">
        <v>0</v>
      </c>
      <c r="K297">
        <v>0</v>
      </c>
      <c r="L297">
        <v>0</v>
      </c>
      <c r="O297">
        <v>0</v>
      </c>
      <c r="P297">
        <v>0</v>
      </c>
      <c r="S297">
        <v>0</v>
      </c>
      <c r="T297">
        <v>0</v>
      </c>
      <c r="W297">
        <v>0</v>
      </c>
      <c r="X297">
        <v>0</v>
      </c>
      <c r="AA297">
        <v>0</v>
      </c>
      <c r="AB297">
        <v>0</v>
      </c>
      <c r="AE297">
        <v>0</v>
      </c>
      <c r="AF297">
        <v>0</v>
      </c>
      <c r="AI297">
        <f t="shared" si="16"/>
        <v>2002</v>
      </c>
      <c r="AJ297" t="str">
        <f t="shared" si="17"/>
        <v>Coast TFLs</v>
      </c>
      <c r="AK297" t="str">
        <f t="shared" si="18"/>
        <v>CoastTFLs</v>
      </c>
      <c r="AL297" t="str">
        <f t="shared" si="19"/>
        <v>Coast TFLs</v>
      </c>
    </row>
    <row r="298" spans="1:38">
      <c r="A298">
        <v>4</v>
      </c>
      <c r="B298">
        <v>1</v>
      </c>
      <c r="C298">
        <v>829040</v>
      </c>
      <c r="D298">
        <v>1271696</v>
      </c>
      <c r="G298">
        <v>966800</v>
      </c>
      <c r="H298">
        <v>1809376</v>
      </c>
      <c r="K298">
        <v>977152</v>
      </c>
      <c r="L298">
        <v>1836016</v>
      </c>
      <c r="O298">
        <v>962608</v>
      </c>
      <c r="P298">
        <v>1852368</v>
      </c>
      <c r="S298">
        <v>937984</v>
      </c>
      <c r="T298">
        <v>1818912</v>
      </c>
      <c r="W298">
        <v>990560</v>
      </c>
      <c r="X298">
        <v>1876304</v>
      </c>
      <c r="AA298">
        <v>965248</v>
      </c>
      <c r="AB298">
        <v>1844128</v>
      </c>
      <c r="AE298">
        <v>950208</v>
      </c>
      <c r="AF298">
        <v>1842912</v>
      </c>
      <c r="AI298">
        <f t="shared" si="16"/>
        <v>2003</v>
      </c>
      <c r="AJ298" t="str">
        <f t="shared" si="17"/>
        <v>Pine Units</v>
      </c>
      <c r="AK298" t="str">
        <f t="shared" si="18"/>
        <v>100MileHouse</v>
      </c>
      <c r="AL298" t="str">
        <f t="shared" si="19"/>
        <v>100 Mile House TSA</v>
      </c>
    </row>
    <row r="299" spans="1:38">
      <c r="A299">
        <v>4</v>
      </c>
      <c r="B299">
        <v>2</v>
      </c>
      <c r="C299">
        <v>104416</v>
      </c>
      <c r="D299">
        <v>231056</v>
      </c>
      <c r="G299">
        <v>144176</v>
      </c>
      <c r="H299">
        <v>341472</v>
      </c>
      <c r="K299">
        <v>132768</v>
      </c>
      <c r="L299">
        <v>345392</v>
      </c>
      <c r="O299">
        <v>138256</v>
      </c>
      <c r="P299">
        <v>347584</v>
      </c>
      <c r="S299">
        <v>137120</v>
      </c>
      <c r="T299">
        <v>340112</v>
      </c>
      <c r="W299">
        <v>133808</v>
      </c>
      <c r="X299">
        <v>337728</v>
      </c>
      <c r="AA299">
        <v>143216</v>
      </c>
      <c r="AB299">
        <v>362640</v>
      </c>
      <c r="AE299">
        <v>139776</v>
      </c>
      <c r="AF299">
        <v>348304</v>
      </c>
      <c r="AI299">
        <f t="shared" si="16"/>
        <v>2003</v>
      </c>
      <c r="AJ299" t="str">
        <f t="shared" si="17"/>
        <v>Pine Units</v>
      </c>
      <c r="AK299" t="str">
        <f t="shared" si="18"/>
        <v>Arrow</v>
      </c>
      <c r="AL299" t="str">
        <f t="shared" si="19"/>
        <v>Arrow TSA</v>
      </c>
    </row>
    <row r="300" spans="1:38">
      <c r="A300">
        <v>4</v>
      </c>
      <c r="B300">
        <v>3</v>
      </c>
      <c r="C300">
        <v>0</v>
      </c>
      <c r="D300">
        <v>0</v>
      </c>
      <c r="G300">
        <v>0</v>
      </c>
      <c r="H300">
        <v>0</v>
      </c>
      <c r="K300">
        <v>0</v>
      </c>
      <c r="L300">
        <v>0</v>
      </c>
      <c r="O300">
        <v>0</v>
      </c>
      <c r="P300">
        <v>0</v>
      </c>
      <c r="S300">
        <v>0</v>
      </c>
      <c r="T300">
        <v>0</v>
      </c>
      <c r="W300">
        <v>0</v>
      </c>
      <c r="X300">
        <v>0</v>
      </c>
      <c r="AA300">
        <v>0</v>
      </c>
      <c r="AB300">
        <v>0</v>
      </c>
      <c r="AE300">
        <v>0</v>
      </c>
      <c r="AF300">
        <v>0</v>
      </c>
      <c r="AI300">
        <f t="shared" si="16"/>
        <v>2003</v>
      </c>
      <c r="AJ300" t="str">
        <f t="shared" si="17"/>
        <v>Non-pine Units</v>
      </c>
      <c r="AK300" t="str">
        <f t="shared" si="18"/>
        <v>Arrowsmith</v>
      </c>
      <c r="AL300" t="str">
        <f t="shared" si="19"/>
        <v>Arrowsmith TSA</v>
      </c>
    </row>
    <row r="301" spans="1:38">
      <c r="A301">
        <v>4</v>
      </c>
      <c r="B301">
        <v>4</v>
      </c>
      <c r="C301">
        <v>8608</v>
      </c>
      <c r="D301">
        <v>19840</v>
      </c>
      <c r="G301">
        <v>11568</v>
      </c>
      <c r="H301">
        <v>34816</v>
      </c>
      <c r="K301">
        <v>12576</v>
      </c>
      <c r="L301">
        <v>36064</v>
      </c>
      <c r="O301">
        <v>13856</v>
      </c>
      <c r="P301">
        <v>37712</v>
      </c>
      <c r="S301">
        <v>11264</v>
      </c>
      <c r="T301">
        <v>34192</v>
      </c>
      <c r="W301">
        <v>12496</v>
      </c>
      <c r="X301">
        <v>33952</v>
      </c>
      <c r="AA301">
        <v>12880</v>
      </c>
      <c r="AB301">
        <v>37200</v>
      </c>
      <c r="AE301">
        <v>12368</v>
      </c>
      <c r="AF301">
        <v>37072</v>
      </c>
      <c r="AI301">
        <f t="shared" si="16"/>
        <v>2003</v>
      </c>
      <c r="AJ301" t="str">
        <f t="shared" si="17"/>
        <v>Pine Units</v>
      </c>
      <c r="AK301" t="str">
        <f t="shared" si="18"/>
        <v>Boundary</v>
      </c>
      <c r="AL301" t="str">
        <f t="shared" si="19"/>
        <v>Boundary TSA</v>
      </c>
    </row>
    <row r="302" spans="1:38">
      <c r="A302">
        <v>4</v>
      </c>
      <c r="B302">
        <v>5</v>
      </c>
      <c r="C302">
        <v>22128</v>
      </c>
      <c r="D302">
        <v>153776</v>
      </c>
      <c r="G302">
        <v>37120</v>
      </c>
      <c r="H302">
        <v>242928</v>
      </c>
      <c r="K302">
        <v>36432</v>
      </c>
      <c r="L302">
        <v>243200</v>
      </c>
      <c r="O302">
        <v>34304</v>
      </c>
      <c r="P302">
        <v>237520</v>
      </c>
      <c r="S302">
        <v>31776</v>
      </c>
      <c r="T302">
        <v>240080</v>
      </c>
      <c r="W302">
        <v>32896</v>
      </c>
      <c r="X302">
        <v>241296</v>
      </c>
      <c r="AA302">
        <v>34688</v>
      </c>
      <c r="AB302">
        <v>241504</v>
      </c>
      <c r="AE302">
        <v>36480</v>
      </c>
      <c r="AF302">
        <v>239424</v>
      </c>
      <c r="AI302">
        <f t="shared" si="16"/>
        <v>2003</v>
      </c>
      <c r="AJ302" t="str">
        <f t="shared" si="17"/>
        <v>Pine Units</v>
      </c>
      <c r="AK302" t="str">
        <f t="shared" si="18"/>
        <v>Bulkley</v>
      </c>
      <c r="AL302" t="str">
        <f t="shared" si="19"/>
        <v>Bulkley TSA</v>
      </c>
    </row>
    <row r="303" spans="1:38">
      <c r="A303">
        <v>4</v>
      </c>
      <c r="B303">
        <v>6</v>
      </c>
      <c r="C303">
        <v>0</v>
      </c>
      <c r="D303">
        <v>64</v>
      </c>
      <c r="G303">
        <v>0</v>
      </c>
      <c r="H303">
        <v>352</v>
      </c>
      <c r="K303">
        <v>0</v>
      </c>
      <c r="L303">
        <v>352</v>
      </c>
      <c r="O303">
        <v>0</v>
      </c>
      <c r="P303">
        <v>352</v>
      </c>
      <c r="S303">
        <v>0</v>
      </c>
      <c r="T303">
        <v>352</v>
      </c>
      <c r="W303">
        <v>0</v>
      </c>
      <c r="X303">
        <v>352</v>
      </c>
      <c r="AA303">
        <v>0</v>
      </c>
      <c r="AB303">
        <v>352</v>
      </c>
      <c r="AE303">
        <v>0</v>
      </c>
      <c r="AF303">
        <v>352</v>
      </c>
      <c r="AI303">
        <f t="shared" si="16"/>
        <v>2003</v>
      </c>
      <c r="AJ303" t="str">
        <f t="shared" si="17"/>
        <v>Non-pine Units</v>
      </c>
      <c r="AK303" t="str">
        <f t="shared" si="18"/>
        <v>Cassiar</v>
      </c>
      <c r="AL303" t="str">
        <f t="shared" si="19"/>
        <v>Cassiar TSA</v>
      </c>
    </row>
    <row r="304" spans="1:38">
      <c r="A304">
        <v>4</v>
      </c>
      <c r="B304">
        <v>7</v>
      </c>
      <c r="C304">
        <v>0</v>
      </c>
      <c r="D304">
        <v>0</v>
      </c>
      <c r="G304">
        <v>0</v>
      </c>
      <c r="H304">
        <v>0</v>
      </c>
      <c r="K304">
        <v>0</v>
      </c>
      <c r="L304">
        <v>0</v>
      </c>
      <c r="O304">
        <v>0</v>
      </c>
      <c r="P304">
        <v>0</v>
      </c>
      <c r="S304">
        <v>0</v>
      </c>
      <c r="T304">
        <v>0</v>
      </c>
      <c r="W304">
        <v>0</v>
      </c>
      <c r="X304">
        <v>0</v>
      </c>
      <c r="AA304">
        <v>0</v>
      </c>
      <c r="AB304">
        <v>0</v>
      </c>
      <c r="AE304">
        <v>0</v>
      </c>
      <c r="AF304">
        <v>0</v>
      </c>
      <c r="AI304">
        <f t="shared" si="16"/>
        <v>2003</v>
      </c>
      <c r="AJ304" t="str">
        <f t="shared" si="17"/>
        <v>Non-pine Units</v>
      </c>
      <c r="AK304" t="str">
        <f t="shared" si="18"/>
        <v>Cranberry</v>
      </c>
      <c r="AL304" t="str">
        <f t="shared" si="19"/>
        <v>Cranberry TSA</v>
      </c>
    </row>
    <row r="305" spans="1:38">
      <c r="A305">
        <v>4</v>
      </c>
      <c r="B305">
        <v>8</v>
      </c>
      <c r="C305">
        <v>104032</v>
      </c>
      <c r="D305">
        <v>256176</v>
      </c>
      <c r="G305">
        <v>180256</v>
      </c>
      <c r="H305">
        <v>524608</v>
      </c>
      <c r="K305">
        <v>167376</v>
      </c>
      <c r="L305">
        <v>514640</v>
      </c>
      <c r="O305">
        <v>161264</v>
      </c>
      <c r="P305">
        <v>513632</v>
      </c>
      <c r="S305">
        <v>179456</v>
      </c>
      <c r="T305">
        <v>517440</v>
      </c>
      <c r="W305">
        <v>171344</v>
      </c>
      <c r="X305">
        <v>525648</v>
      </c>
      <c r="AA305">
        <v>171616</v>
      </c>
      <c r="AB305">
        <v>519200</v>
      </c>
      <c r="AE305">
        <v>168272</v>
      </c>
      <c r="AF305">
        <v>535600</v>
      </c>
      <c r="AI305">
        <f t="shared" si="16"/>
        <v>2003</v>
      </c>
      <c r="AJ305" t="str">
        <f t="shared" si="17"/>
        <v>Pine Units</v>
      </c>
      <c r="AK305" t="str">
        <f t="shared" si="18"/>
        <v>Cranbrook</v>
      </c>
      <c r="AL305" t="str">
        <f t="shared" si="19"/>
        <v>Cranbrook TSA</v>
      </c>
    </row>
    <row r="306" spans="1:38">
      <c r="A306">
        <v>4</v>
      </c>
      <c r="B306">
        <v>9</v>
      </c>
      <c r="C306">
        <v>0</v>
      </c>
      <c r="D306">
        <v>2736</v>
      </c>
      <c r="G306">
        <v>0</v>
      </c>
      <c r="H306">
        <v>5424</v>
      </c>
      <c r="K306">
        <v>0</v>
      </c>
      <c r="L306">
        <v>6128</v>
      </c>
      <c r="O306">
        <v>0</v>
      </c>
      <c r="P306">
        <v>6208</v>
      </c>
      <c r="S306">
        <v>0</v>
      </c>
      <c r="T306">
        <v>5680</v>
      </c>
      <c r="W306">
        <v>0</v>
      </c>
      <c r="X306">
        <v>6000</v>
      </c>
      <c r="AA306">
        <v>0</v>
      </c>
      <c r="AB306">
        <v>4912</v>
      </c>
      <c r="AE306">
        <v>0</v>
      </c>
      <c r="AF306">
        <v>5408</v>
      </c>
      <c r="AI306">
        <f t="shared" si="16"/>
        <v>2003</v>
      </c>
      <c r="AJ306" t="str">
        <f t="shared" si="17"/>
        <v>Pine Units</v>
      </c>
      <c r="AK306" t="str">
        <f t="shared" si="18"/>
        <v>DawsonCreek</v>
      </c>
      <c r="AL306" t="str">
        <f t="shared" si="19"/>
        <v>Dawson Creek TSA</v>
      </c>
    </row>
    <row r="307" spans="1:38">
      <c r="A307">
        <v>4</v>
      </c>
      <c r="B307">
        <v>10</v>
      </c>
      <c r="C307">
        <v>0</v>
      </c>
      <c r="D307">
        <v>0</v>
      </c>
      <c r="G307">
        <v>0</v>
      </c>
      <c r="H307">
        <v>0</v>
      </c>
      <c r="K307">
        <v>0</v>
      </c>
      <c r="L307">
        <v>0</v>
      </c>
      <c r="O307">
        <v>0</v>
      </c>
      <c r="P307">
        <v>0</v>
      </c>
      <c r="S307">
        <v>0</v>
      </c>
      <c r="T307">
        <v>0</v>
      </c>
      <c r="W307">
        <v>0</v>
      </c>
      <c r="X307">
        <v>0</v>
      </c>
      <c r="AA307">
        <v>0</v>
      </c>
      <c r="AB307">
        <v>0</v>
      </c>
      <c r="AE307">
        <v>0</v>
      </c>
      <c r="AF307">
        <v>0</v>
      </c>
      <c r="AI307">
        <f t="shared" si="16"/>
        <v>2003</v>
      </c>
      <c r="AJ307" t="str">
        <f t="shared" si="17"/>
        <v>Non-pine Units</v>
      </c>
      <c r="AK307" t="str">
        <f t="shared" si="18"/>
        <v>FortNelson</v>
      </c>
      <c r="AL307" t="str">
        <f t="shared" si="19"/>
        <v>Fort Nelson TSA</v>
      </c>
    </row>
    <row r="308" spans="1:38">
      <c r="A308">
        <v>4</v>
      </c>
      <c r="B308">
        <v>11</v>
      </c>
      <c r="C308">
        <v>2160</v>
      </c>
      <c r="D308">
        <v>5232</v>
      </c>
      <c r="G308">
        <v>1152</v>
      </c>
      <c r="H308">
        <v>6736</v>
      </c>
      <c r="K308">
        <v>1904</v>
      </c>
      <c r="L308">
        <v>7712</v>
      </c>
      <c r="O308">
        <v>2624</v>
      </c>
      <c r="P308">
        <v>8016</v>
      </c>
      <c r="S308">
        <v>1504</v>
      </c>
      <c r="T308">
        <v>7264</v>
      </c>
      <c r="W308">
        <v>2624</v>
      </c>
      <c r="X308">
        <v>7680</v>
      </c>
      <c r="AA308">
        <v>1392</v>
      </c>
      <c r="AB308">
        <v>6288</v>
      </c>
      <c r="AE308">
        <v>1968</v>
      </c>
      <c r="AF308">
        <v>8416</v>
      </c>
      <c r="AI308">
        <f t="shared" si="16"/>
        <v>2003</v>
      </c>
      <c r="AJ308" t="str">
        <f t="shared" si="17"/>
        <v>Non-pine Units</v>
      </c>
      <c r="AK308" t="str">
        <f t="shared" si="18"/>
        <v>Fraser</v>
      </c>
      <c r="AL308" t="str">
        <f t="shared" si="19"/>
        <v>Fraser TSA</v>
      </c>
    </row>
    <row r="309" spans="1:38">
      <c r="A309">
        <v>4</v>
      </c>
      <c r="B309">
        <v>12</v>
      </c>
      <c r="C309">
        <v>2366304</v>
      </c>
      <c r="D309">
        <v>6077024</v>
      </c>
      <c r="G309">
        <v>2442720</v>
      </c>
      <c r="H309">
        <v>7166000</v>
      </c>
      <c r="K309">
        <v>2302960</v>
      </c>
      <c r="L309">
        <v>6963856</v>
      </c>
      <c r="O309">
        <v>2302048</v>
      </c>
      <c r="P309">
        <v>6968912</v>
      </c>
      <c r="S309">
        <v>2304672</v>
      </c>
      <c r="T309">
        <v>6990160</v>
      </c>
      <c r="W309">
        <v>2321744</v>
      </c>
      <c r="X309">
        <v>6981936</v>
      </c>
      <c r="AA309">
        <v>2297616</v>
      </c>
      <c r="AB309">
        <v>6946112</v>
      </c>
      <c r="AE309">
        <v>2273008</v>
      </c>
      <c r="AF309">
        <v>6916432</v>
      </c>
      <c r="AI309">
        <f t="shared" si="16"/>
        <v>2003</v>
      </c>
      <c r="AJ309" t="str">
        <f t="shared" si="17"/>
        <v>Pine Units</v>
      </c>
      <c r="AK309" t="str">
        <f t="shared" si="18"/>
        <v>FtStJames</v>
      </c>
      <c r="AL309" t="str">
        <f t="shared" si="19"/>
        <v>Ft. St. James Forest District</v>
      </c>
    </row>
    <row r="310" spans="1:38">
      <c r="A310">
        <v>4</v>
      </c>
      <c r="B310">
        <v>13</v>
      </c>
      <c r="C310">
        <v>64</v>
      </c>
      <c r="D310">
        <v>96</v>
      </c>
      <c r="G310">
        <v>0</v>
      </c>
      <c r="H310">
        <v>80</v>
      </c>
      <c r="K310">
        <v>0</v>
      </c>
      <c r="L310">
        <v>80</v>
      </c>
      <c r="O310">
        <v>80</v>
      </c>
      <c r="P310">
        <v>208</v>
      </c>
      <c r="S310">
        <v>80</v>
      </c>
      <c r="T310">
        <v>208</v>
      </c>
      <c r="W310">
        <v>80</v>
      </c>
      <c r="X310">
        <v>208</v>
      </c>
      <c r="AA310">
        <v>80</v>
      </c>
      <c r="AB310">
        <v>208</v>
      </c>
      <c r="AE310">
        <v>80</v>
      </c>
      <c r="AF310">
        <v>208</v>
      </c>
      <c r="AI310">
        <f t="shared" si="16"/>
        <v>2003</v>
      </c>
      <c r="AJ310" t="str">
        <f t="shared" si="17"/>
        <v>Non-pine Units</v>
      </c>
      <c r="AK310" t="str">
        <f t="shared" si="18"/>
        <v>FtStJohn</v>
      </c>
      <c r="AL310" t="str">
        <f t="shared" si="19"/>
        <v>Ft. St. John TSA</v>
      </c>
    </row>
    <row r="311" spans="1:38">
      <c r="A311">
        <v>4</v>
      </c>
      <c r="B311">
        <v>14</v>
      </c>
      <c r="C311">
        <v>38272</v>
      </c>
      <c r="D311">
        <v>228416</v>
      </c>
      <c r="G311">
        <v>46000</v>
      </c>
      <c r="H311">
        <v>269808</v>
      </c>
      <c r="K311">
        <v>41328</v>
      </c>
      <c r="L311">
        <v>276864</v>
      </c>
      <c r="O311">
        <v>51392</v>
      </c>
      <c r="P311">
        <v>286464</v>
      </c>
      <c r="S311">
        <v>46720</v>
      </c>
      <c r="T311">
        <v>276832</v>
      </c>
      <c r="W311">
        <v>48912</v>
      </c>
      <c r="X311">
        <v>277472</v>
      </c>
      <c r="AA311">
        <v>53376</v>
      </c>
      <c r="AB311">
        <v>289040</v>
      </c>
      <c r="AE311">
        <v>47232</v>
      </c>
      <c r="AF311">
        <v>276208</v>
      </c>
      <c r="AI311">
        <f t="shared" si="16"/>
        <v>2003</v>
      </c>
      <c r="AJ311" t="str">
        <f t="shared" si="17"/>
        <v>Pine Units</v>
      </c>
      <c r="AK311" t="str">
        <f t="shared" si="18"/>
        <v>Golden</v>
      </c>
      <c r="AL311" t="str">
        <f t="shared" si="19"/>
        <v>Golden TSA</v>
      </c>
    </row>
    <row r="312" spans="1:38">
      <c r="A312">
        <v>4</v>
      </c>
      <c r="B312">
        <v>15</v>
      </c>
      <c r="C312">
        <v>44096</v>
      </c>
      <c r="D312">
        <v>120272</v>
      </c>
      <c r="G312">
        <v>76048</v>
      </c>
      <c r="H312">
        <v>226496</v>
      </c>
      <c r="K312">
        <v>64544</v>
      </c>
      <c r="L312">
        <v>204064</v>
      </c>
      <c r="O312">
        <v>62608</v>
      </c>
      <c r="P312">
        <v>207488</v>
      </c>
      <c r="S312">
        <v>66352</v>
      </c>
      <c r="T312">
        <v>211760</v>
      </c>
      <c r="W312">
        <v>66800</v>
      </c>
      <c r="X312">
        <v>216704</v>
      </c>
      <c r="AA312">
        <v>72240</v>
      </c>
      <c r="AB312">
        <v>222512</v>
      </c>
      <c r="AE312">
        <v>67696</v>
      </c>
      <c r="AF312">
        <v>227744</v>
      </c>
      <c r="AI312">
        <f t="shared" si="16"/>
        <v>2003</v>
      </c>
      <c r="AJ312" t="str">
        <f t="shared" si="17"/>
        <v>Pine Units</v>
      </c>
      <c r="AK312" t="str">
        <f t="shared" si="18"/>
        <v>Invermere</v>
      </c>
      <c r="AL312" t="str">
        <f t="shared" si="19"/>
        <v>Invermere TSA</v>
      </c>
    </row>
    <row r="313" spans="1:38">
      <c r="A313">
        <v>4</v>
      </c>
      <c r="B313">
        <v>16</v>
      </c>
      <c r="C313">
        <v>0</v>
      </c>
      <c r="D313">
        <v>1632</v>
      </c>
      <c r="G313">
        <v>0</v>
      </c>
      <c r="H313">
        <v>512</v>
      </c>
      <c r="K313">
        <v>0</v>
      </c>
      <c r="L313">
        <v>1568</v>
      </c>
      <c r="O313">
        <v>0</v>
      </c>
      <c r="P313">
        <v>592</v>
      </c>
      <c r="S313">
        <v>0</v>
      </c>
      <c r="T313">
        <v>384</v>
      </c>
      <c r="W313">
        <v>0</v>
      </c>
      <c r="X313">
        <v>1376</v>
      </c>
      <c r="AA313">
        <v>0</v>
      </c>
      <c r="AB313">
        <v>1952</v>
      </c>
      <c r="AE313">
        <v>0</v>
      </c>
      <c r="AF313">
        <v>1712</v>
      </c>
      <c r="AI313">
        <f t="shared" si="16"/>
        <v>2003</v>
      </c>
      <c r="AJ313" t="str">
        <f t="shared" si="17"/>
        <v>Non-pine Units</v>
      </c>
      <c r="AK313" t="str">
        <f t="shared" si="18"/>
        <v>Kalum</v>
      </c>
      <c r="AL313" t="str">
        <f t="shared" si="19"/>
        <v>Kalum TSA</v>
      </c>
    </row>
    <row r="314" spans="1:38">
      <c r="A314">
        <v>4</v>
      </c>
      <c r="B314">
        <v>17</v>
      </c>
      <c r="C314">
        <v>738752</v>
      </c>
      <c r="D314">
        <v>1556400</v>
      </c>
      <c r="G314">
        <v>826480</v>
      </c>
      <c r="H314">
        <v>1870704</v>
      </c>
      <c r="K314">
        <v>795296</v>
      </c>
      <c r="L314">
        <v>1860864</v>
      </c>
      <c r="O314">
        <v>808400</v>
      </c>
      <c r="P314">
        <v>1902704</v>
      </c>
      <c r="S314">
        <v>825856</v>
      </c>
      <c r="T314">
        <v>1891680</v>
      </c>
      <c r="W314">
        <v>820848</v>
      </c>
      <c r="X314">
        <v>1910128</v>
      </c>
      <c r="AA314">
        <v>806512</v>
      </c>
      <c r="AB314">
        <v>1887168</v>
      </c>
      <c r="AE314">
        <v>833680</v>
      </c>
      <c r="AF314">
        <v>1900688</v>
      </c>
      <c r="AI314">
        <f t="shared" si="16"/>
        <v>2003</v>
      </c>
      <c r="AJ314" t="str">
        <f t="shared" si="17"/>
        <v>Pine Units</v>
      </c>
      <c r="AK314" t="str">
        <f t="shared" si="18"/>
        <v>Kamloops</v>
      </c>
      <c r="AL314" t="str">
        <f t="shared" si="19"/>
        <v>Kamloops TSA</v>
      </c>
    </row>
    <row r="315" spans="1:38">
      <c r="A315">
        <v>4</v>
      </c>
      <c r="B315">
        <v>18</v>
      </c>
      <c r="C315">
        <v>0</v>
      </c>
      <c r="D315">
        <v>0</v>
      </c>
      <c r="G315">
        <v>0</v>
      </c>
      <c r="H315">
        <v>0</v>
      </c>
      <c r="K315">
        <v>0</v>
      </c>
      <c r="L315">
        <v>0</v>
      </c>
      <c r="O315">
        <v>0</v>
      </c>
      <c r="P315">
        <v>0</v>
      </c>
      <c r="S315">
        <v>0</v>
      </c>
      <c r="T315">
        <v>0</v>
      </c>
      <c r="W315">
        <v>0</v>
      </c>
      <c r="X315">
        <v>0</v>
      </c>
      <c r="AA315">
        <v>0</v>
      </c>
      <c r="AB315">
        <v>0</v>
      </c>
      <c r="AE315">
        <v>0</v>
      </c>
      <c r="AF315">
        <v>0</v>
      </c>
      <c r="AI315">
        <f t="shared" si="16"/>
        <v>2003</v>
      </c>
      <c r="AJ315" t="str">
        <f t="shared" si="17"/>
        <v>Non-pine Units</v>
      </c>
      <c r="AK315" t="str">
        <f t="shared" si="18"/>
        <v>Kingcome</v>
      </c>
      <c r="AL315" t="str">
        <f t="shared" si="19"/>
        <v>Kingcome TSA</v>
      </c>
    </row>
    <row r="316" spans="1:38">
      <c r="A316">
        <v>4</v>
      </c>
      <c r="B316">
        <v>19</v>
      </c>
      <c r="C316">
        <v>432</v>
      </c>
      <c r="D316">
        <v>3632</v>
      </c>
      <c r="G316">
        <v>576</v>
      </c>
      <c r="H316">
        <v>4368</v>
      </c>
      <c r="K316">
        <v>320</v>
      </c>
      <c r="L316">
        <v>1024</v>
      </c>
      <c r="O316">
        <v>1360</v>
      </c>
      <c r="P316">
        <v>3632</v>
      </c>
      <c r="S316">
        <v>576</v>
      </c>
      <c r="T316">
        <v>4576</v>
      </c>
      <c r="W316">
        <v>464</v>
      </c>
      <c r="X316">
        <v>3264</v>
      </c>
      <c r="AA316">
        <v>464</v>
      </c>
      <c r="AB316">
        <v>4592</v>
      </c>
      <c r="AE316">
        <v>320</v>
      </c>
      <c r="AF316">
        <v>1520</v>
      </c>
      <c r="AI316">
        <f t="shared" si="16"/>
        <v>2003</v>
      </c>
      <c r="AJ316" t="str">
        <f t="shared" si="17"/>
        <v>Non-pine Units</v>
      </c>
      <c r="AK316" t="str">
        <f t="shared" si="18"/>
        <v>Kispiox</v>
      </c>
      <c r="AL316" t="str">
        <f t="shared" si="19"/>
        <v>Kispiox TSA</v>
      </c>
    </row>
    <row r="317" spans="1:38">
      <c r="A317">
        <v>4</v>
      </c>
      <c r="B317">
        <v>20</v>
      </c>
      <c r="C317">
        <v>56912</v>
      </c>
      <c r="D317">
        <v>112224</v>
      </c>
      <c r="G317">
        <v>86016</v>
      </c>
      <c r="H317">
        <v>196592</v>
      </c>
      <c r="K317">
        <v>78912</v>
      </c>
      <c r="L317">
        <v>189008</v>
      </c>
      <c r="O317">
        <v>80608</v>
      </c>
      <c r="P317">
        <v>191664</v>
      </c>
      <c r="S317">
        <v>77200</v>
      </c>
      <c r="T317">
        <v>190096</v>
      </c>
      <c r="W317">
        <v>75712</v>
      </c>
      <c r="X317">
        <v>192448</v>
      </c>
      <c r="AA317">
        <v>68448</v>
      </c>
      <c r="AB317">
        <v>176160</v>
      </c>
      <c r="AE317">
        <v>77264</v>
      </c>
      <c r="AF317">
        <v>189584</v>
      </c>
      <c r="AI317">
        <f t="shared" si="16"/>
        <v>2003</v>
      </c>
      <c r="AJ317" t="str">
        <f t="shared" si="17"/>
        <v>Pine Units</v>
      </c>
      <c r="AK317" t="str">
        <f t="shared" si="18"/>
        <v>KootenayLake</v>
      </c>
      <c r="AL317" t="str">
        <f t="shared" si="19"/>
        <v>Kootenay Lake TSA</v>
      </c>
    </row>
    <row r="318" spans="1:38">
      <c r="A318">
        <v>4</v>
      </c>
      <c r="B318">
        <v>21</v>
      </c>
      <c r="C318">
        <v>6733072</v>
      </c>
      <c r="D318">
        <v>15929776</v>
      </c>
      <c r="G318">
        <v>6420048</v>
      </c>
      <c r="H318">
        <v>15574752</v>
      </c>
      <c r="K318">
        <v>6127632</v>
      </c>
      <c r="L318">
        <v>15105360</v>
      </c>
      <c r="O318">
        <v>6265584</v>
      </c>
      <c r="P318">
        <v>15286624</v>
      </c>
      <c r="S318">
        <v>6234064</v>
      </c>
      <c r="T318">
        <v>15164640</v>
      </c>
      <c r="W318">
        <v>6161872</v>
      </c>
      <c r="X318">
        <v>15052256</v>
      </c>
      <c r="AA318">
        <v>6183632</v>
      </c>
      <c r="AB318">
        <v>15118624</v>
      </c>
      <c r="AE318">
        <v>6113168</v>
      </c>
      <c r="AF318">
        <v>14947744</v>
      </c>
      <c r="AI318">
        <f t="shared" si="16"/>
        <v>2003</v>
      </c>
      <c r="AJ318" t="str">
        <f t="shared" si="17"/>
        <v>Pine Units</v>
      </c>
      <c r="AK318" t="str">
        <f t="shared" si="18"/>
        <v>Lakes</v>
      </c>
      <c r="AL318" t="str">
        <f t="shared" si="19"/>
        <v>Lakes TSA</v>
      </c>
    </row>
    <row r="319" spans="1:38">
      <c r="A319">
        <v>4</v>
      </c>
      <c r="B319">
        <v>22</v>
      </c>
      <c r="C319">
        <v>31264</v>
      </c>
      <c r="D319">
        <v>94016</v>
      </c>
      <c r="G319">
        <v>58384</v>
      </c>
      <c r="H319">
        <v>171744</v>
      </c>
      <c r="K319">
        <v>50832</v>
      </c>
      <c r="L319">
        <v>168736</v>
      </c>
      <c r="O319">
        <v>47008</v>
      </c>
      <c r="P319">
        <v>160736</v>
      </c>
      <c r="S319">
        <v>55168</v>
      </c>
      <c r="T319">
        <v>179024</v>
      </c>
      <c r="W319">
        <v>56848</v>
      </c>
      <c r="X319">
        <v>175568</v>
      </c>
      <c r="AA319">
        <v>47984</v>
      </c>
      <c r="AB319">
        <v>170080</v>
      </c>
      <c r="AE319">
        <v>52800</v>
      </c>
      <c r="AF319">
        <v>159456</v>
      </c>
      <c r="AI319">
        <f t="shared" si="16"/>
        <v>2003</v>
      </c>
      <c r="AJ319" t="str">
        <f t="shared" si="17"/>
        <v>Pine Units</v>
      </c>
      <c r="AK319" t="str">
        <f t="shared" si="18"/>
        <v>Lillooet</v>
      </c>
      <c r="AL319" t="str">
        <f t="shared" si="19"/>
        <v>Lillooet TSA</v>
      </c>
    </row>
    <row r="320" spans="1:38">
      <c r="A320">
        <v>4</v>
      </c>
      <c r="B320">
        <v>23</v>
      </c>
      <c r="C320">
        <v>95808</v>
      </c>
      <c r="D320">
        <v>309872</v>
      </c>
      <c r="G320">
        <v>220560</v>
      </c>
      <c r="H320">
        <v>529248</v>
      </c>
      <c r="K320">
        <v>220688</v>
      </c>
      <c r="L320">
        <v>541408</v>
      </c>
      <c r="O320">
        <v>223584</v>
      </c>
      <c r="P320">
        <v>545744</v>
      </c>
      <c r="S320">
        <v>223440</v>
      </c>
      <c r="T320">
        <v>545296</v>
      </c>
      <c r="W320">
        <v>217648</v>
      </c>
      <c r="X320">
        <v>547872</v>
      </c>
      <c r="AA320">
        <v>212528</v>
      </c>
      <c r="AB320">
        <v>538176</v>
      </c>
      <c r="AE320">
        <v>218160</v>
      </c>
      <c r="AF320">
        <v>539360</v>
      </c>
      <c r="AI320">
        <f t="shared" si="16"/>
        <v>2003</v>
      </c>
      <c r="AJ320" t="str">
        <f t="shared" si="17"/>
        <v>Pine Units</v>
      </c>
      <c r="AK320" t="str">
        <f t="shared" si="18"/>
        <v>Mackenzie</v>
      </c>
      <c r="AL320" t="str">
        <f t="shared" si="19"/>
        <v>Mackenzie TSA</v>
      </c>
    </row>
    <row r="321" spans="1:38">
      <c r="A321">
        <v>4</v>
      </c>
      <c r="B321">
        <v>24</v>
      </c>
      <c r="C321">
        <v>184256</v>
      </c>
      <c r="D321">
        <v>1206448</v>
      </c>
      <c r="G321">
        <v>228208</v>
      </c>
      <c r="H321">
        <v>1424176</v>
      </c>
      <c r="K321">
        <v>226528</v>
      </c>
      <c r="L321">
        <v>1454816</v>
      </c>
      <c r="O321">
        <v>236640</v>
      </c>
      <c r="P321">
        <v>1447040</v>
      </c>
      <c r="S321">
        <v>226720</v>
      </c>
      <c r="T321">
        <v>1432288</v>
      </c>
      <c r="W321">
        <v>227456</v>
      </c>
      <c r="X321">
        <v>1464720</v>
      </c>
      <c r="AA321">
        <v>226704</v>
      </c>
      <c r="AB321">
        <v>1442432</v>
      </c>
      <c r="AE321">
        <v>222624</v>
      </c>
      <c r="AF321">
        <v>1431168</v>
      </c>
      <c r="AI321">
        <f t="shared" si="16"/>
        <v>2003</v>
      </c>
      <c r="AJ321" t="str">
        <f t="shared" si="17"/>
        <v>Pine Units</v>
      </c>
      <c r="AK321" t="str">
        <f t="shared" si="18"/>
        <v>Merritt</v>
      </c>
      <c r="AL321" t="str">
        <f t="shared" si="19"/>
        <v>Merritt TSA</v>
      </c>
    </row>
    <row r="322" spans="1:38">
      <c r="A322">
        <v>4</v>
      </c>
      <c r="B322">
        <v>25</v>
      </c>
      <c r="C322">
        <v>720</v>
      </c>
      <c r="D322">
        <v>11536</v>
      </c>
      <c r="G322">
        <v>1040</v>
      </c>
      <c r="H322">
        <v>12016</v>
      </c>
      <c r="K322">
        <v>1152</v>
      </c>
      <c r="L322">
        <v>16880</v>
      </c>
      <c r="O322">
        <v>368</v>
      </c>
      <c r="P322">
        <v>12832</v>
      </c>
      <c r="S322">
        <v>672</v>
      </c>
      <c r="T322">
        <v>19776</v>
      </c>
      <c r="W322">
        <v>704</v>
      </c>
      <c r="X322">
        <v>13056</v>
      </c>
      <c r="AA322">
        <v>1024</v>
      </c>
      <c r="AB322">
        <v>13072</v>
      </c>
      <c r="AE322">
        <v>1584</v>
      </c>
      <c r="AF322">
        <v>20576</v>
      </c>
      <c r="AI322">
        <f t="shared" ref="AI322:AI385" si="20">A322+1999</f>
        <v>2003</v>
      </c>
      <c r="AJ322" t="str">
        <f t="shared" ref="AJ322:AJ385" si="21">VLOOKUP(B322,$AO$2:$AS$42,4)</f>
        <v>Non-pine Units</v>
      </c>
      <c r="AK322" t="str">
        <f t="shared" ref="AK322:AK385" si="22">VLOOKUP(B322,$AO$2:$AT$42,2)</f>
        <v>MidCoast</v>
      </c>
      <c r="AL322" t="str">
        <f t="shared" ref="AL322:AL385" si="23">VLOOKUP(B322,$AO$2:$AT$42,3)</f>
        <v>Mid Coast TSA</v>
      </c>
    </row>
    <row r="323" spans="1:38">
      <c r="A323">
        <v>4</v>
      </c>
      <c r="B323">
        <v>26</v>
      </c>
      <c r="C323">
        <v>210320</v>
      </c>
      <c r="D323">
        <v>1877712</v>
      </c>
      <c r="G323">
        <v>263280</v>
      </c>
      <c r="H323">
        <v>2474208</v>
      </c>
      <c r="K323">
        <v>233504</v>
      </c>
      <c r="L323">
        <v>2431712</v>
      </c>
      <c r="O323">
        <v>238432</v>
      </c>
      <c r="P323">
        <v>2441072</v>
      </c>
      <c r="S323">
        <v>224000</v>
      </c>
      <c r="T323">
        <v>2392448</v>
      </c>
      <c r="W323">
        <v>227424</v>
      </c>
      <c r="X323">
        <v>2382128</v>
      </c>
      <c r="AA323">
        <v>233472</v>
      </c>
      <c r="AB323">
        <v>2391184</v>
      </c>
      <c r="AE323">
        <v>231008</v>
      </c>
      <c r="AF323">
        <v>2392336</v>
      </c>
      <c r="AI323">
        <f t="shared" si="20"/>
        <v>2003</v>
      </c>
      <c r="AJ323" t="str">
        <f t="shared" si="21"/>
        <v>Pine Units</v>
      </c>
      <c r="AK323" t="str">
        <f t="shared" si="22"/>
        <v>Morice</v>
      </c>
      <c r="AL323" t="str">
        <f t="shared" si="23"/>
        <v>Morice TSA</v>
      </c>
    </row>
    <row r="324" spans="1:38">
      <c r="A324">
        <v>4</v>
      </c>
      <c r="B324">
        <v>27</v>
      </c>
      <c r="C324">
        <v>0</v>
      </c>
      <c r="D324">
        <v>1888</v>
      </c>
      <c r="G324">
        <v>0</v>
      </c>
      <c r="H324">
        <v>2336</v>
      </c>
      <c r="K324">
        <v>0</v>
      </c>
      <c r="L324">
        <v>2720</v>
      </c>
      <c r="O324">
        <v>0</v>
      </c>
      <c r="P324">
        <v>2336</v>
      </c>
      <c r="S324">
        <v>0</v>
      </c>
      <c r="T324">
        <v>2720</v>
      </c>
      <c r="W324">
        <v>0</v>
      </c>
      <c r="X324">
        <v>2464</v>
      </c>
      <c r="AA324">
        <v>0</v>
      </c>
      <c r="AB324">
        <v>2336</v>
      </c>
      <c r="AE324">
        <v>0</v>
      </c>
      <c r="AF324">
        <v>2720</v>
      </c>
      <c r="AI324">
        <f t="shared" si="20"/>
        <v>2003</v>
      </c>
      <c r="AJ324" t="str">
        <f t="shared" si="21"/>
        <v>Non-pine Units</v>
      </c>
      <c r="AK324" t="str">
        <f t="shared" si="22"/>
        <v>Nass</v>
      </c>
      <c r="AL324" t="str">
        <f t="shared" si="23"/>
        <v>Nass TSA</v>
      </c>
    </row>
    <row r="325" spans="1:38">
      <c r="A325">
        <v>4</v>
      </c>
      <c r="B325">
        <v>28</v>
      </c>
      <c r="C325">
        <v>0</v>
      </c>
      <c r="D325">
        <v>0</v>
      </c>
      <c r="G325">
        <v>0</v>
      </c>
      <c r="H325">
        <v>0</v>
      </c>
      <c r="K325">
        <v>0</v>
      </c>
      <c r="L325">
        <v>0</v>
      </c>
      <c r="O325">
        <v>0</v>
      </c>
      <c r="P325">
        <v>0</v>
      </c>
      <c r="S325">
        <v>0</v>
      </c>
      <c r="T325">
        <v>0</v>
      </c>
      <c r="W325">
        <v>0</v>
      </c>
      <c r="X325">
        <v>0</v>
      </c>
      <c r="AA325">
        <v>0</v>
      </c>
      <c r="AB325">
        <v>0</v>
      </c>
      <c r="AE325">
        <v>0</v>
      </c>
      <c r="AF325">
        <v>0</v>
      </c>
      <c r="AI325">
        <f t="shared" si="20"/>
        <v>2003</v>
      </c>
      <c r="AJ325" t="str">
        <f t="shared" si="21"/>
        <v>Non-pine Units</v>
      </c>
      <c r="AK325" t="str">
        <f t="shared" si="22"/>
        <v>NorthCoast</v>
      </c>
      <c r="AL325" t="str">
        <f t="shared" si="23"/>
        <v>North Coast TSA</v>
      </c>
    </row>
    <row r="326" spans="1:38">
      <c r="A326">
        <v>4</v>
      </c>
      <c r="B326">
        <v>29</v>
      </c>
      <c r="C326">
        <v>198208</v>
      </c>
      <c r="D326">
        <v>558176</v>
      </c>
      <c r="G326">
        <v>228624</v>
      </c>
      <c r="H326">
        <v>689024</v>
      </c>
      <c r="K326">
        <v>230448</v>
      </c>
      <c r="L326">
        <v>684800</v>
      </c>
      <c r="O326">
        <v>250768</v>
      </c>
      <c r="P326">
        <v>717824</v>
      </c>
      <c r="S326">
        <v>226688</v>
      </c>
      <c r="T326">
        <v>682432</v>
      </c>
      <c r="W326">
        <v>219568</v>
      </c>
      <c r="X326">
        <v>688896</v>
      </c>
      <c r="AA326">
        <v>228384</v>
      </c>
      <c r="AB326">
        <v>687968</v>
      </c>
      <c r="AE326">
        <v>231824</v>
      </c>
      <c r="AF326">
        <v>692928</v>
      </c>
      <c r="AI326">
        <f t="shared" si="20"/>
        <v>2003</v>
      </c>
      <c r="AJ326" t="str">
        <f t="shared" si="21"/>
        <v>Pine Units</v>
      </c>
      <c r="AK326" t="str">
        <f t="shared" si="22"/>
        <v>Okanagan</v>
      </c>
      <c r="AL326" t="str">
        <f t="shared" si="23"/>
        <v>Okanagan TSA</v>
      </c>
    </row>
    <row r="327" spans="1:38">
      <c r="A327">
        <v>4</v>
      </c>
      <c r="B327">
        <v>30</v>
      </c>
      <c r="C327">
        <v>5657184</v>
      </c>
      <c r="D327">
        <v>10339536</v>
      </c>
      <c r="G327">
        <v>5979360</v>
      </c>
      <c r="H327">
        <v>10641616</v>
      </c>
      <c r="K327">
        <v>5697328</v>
      </c>
      <c r="L327">
        <v>10272176</v>
      </c>
      <c r="O327">
        <v>5740848</v>
      </c>
      <c r="P327">
        <v>10311584</v>
      </c>
      <c r="S327">
        <v>5656304</v>
      </c>
      <c r="T327">
        <v>10130656</v>
      </c>
      <c r="W327">
        <v>5714704</v>
      </c>
      <c r="X327">
        <v>10234768</v>
      </c>
      <c r="AA327">
        <v>5654016</v>
      </c>
      <c r="AB327">
        <v>10163680</v>
      </c>
      <c r="AE327">
        <v>5653648</v>
      </c>
      <c r="AF327">
        <v>10161008</v>
      </c>
      <c r="AI327">
        <f t="shared" si="20"/>
        <v>2003</v>
      </c>
      <c r="AJ327" t="str">
        <f t="shared" si="21"/>
        <v>Pine Units</v>
      </c>
      <c r="AK327" t="str">
        <f t="shared" si="22"/>
        <v>PrinceGeorge</v>
      </c>
      <c r="AL327" t="str">
        <f t="shared" si="23"/>
        <v>Prince George Forest District</v>
      </c>
    </row>
    <row r="328" spans="1:38">
      <c r="A328">
        <v>4</v>
      </c>
      <c r="B328">
        <v>31</v>
      </c>
      <c r="C328">
        <v>0</v>
      </c>
      <c r="D328">
        <v>0</v>
      </c>
      <c r="G328">
        <v>0</v>
      </c>
      <c r="H328">
        <v>0</v>
      </c>
      <c r="K328">
        <v>0</v>
      </c>
      <c r="L328">
        <v>0</v>
      </c>
      <c r="O328">
        <v>0</v>
      </c>
      <c r="P328">
        <v>0</v>
      </c>
      <c r="S328">
        <v>0</v>
      </c>
      <c r="T328">
        <v>0</v>
      </c>
      <c r="W328">
        <v>0</v>
      </c>
      <c r="X328">
        <v>0</v>
      </c>
      <c r="AA328">
        <v>0</v>
      </c>
      <c r="AB328">
        <v>0</v>
      </c>
      <c r="AE328">
        <v>0</v>
      </c>
      <c r="AF328">
        <v>0</v>
      </c>
      <c r="AI328">
        <f t="shared" si="20"/>
        <v>2003</v>
      </c>
      <c r="AJ328" t="str">
        <f t="shared" si="21"/>
        <v>Non-pine Units</v>
      </c>
      <c r="AK328" t="str">
        <f t="shared" si="22"/>
        <v>QueenCharlotte</v>
      </c>
      <c r="AL328" t="str">
        <f t="shared" si="23"/>
        <v>Queen Charlotte TSA</v>
      </c>
    </row>
    <row r="329" spans="1:38">
      <c r="A329">
        <v>4</v>
      </c>
      <c r="B329">
        <v>32</v>
      </c>
      <c r="C329">
        <v>16123040</v>
      </c>
      <c r="D329">
        <v>27654848</v>
      </c>
      <c r="G329">
        <v>14680864</v>
      </c>
      <c r="H329">
        <v>26527312</v>
      </c>
      <c r="K329">
        <v>14535840</v>
      </c>
      <c r="L329">
        <v>26221264</v>
      </c>
      <c r="O329">
        <v>14428432</v>
      </c>
      <c r="P329">
        <v>26106896</v>
      </c>
      <c r="S329">
        <v>14503184</v>
      </c>
      <c r="T329">
        <v>26215680</v>
      </c>
      <c r="W329">
        <v>14455168</v>
      </c>
      <c r="X329">
        <v>26159088</v>
      </c>
      <c r="AA329">
        <v>14483872</v>
      </c>
      <c r="AB329">
        <v>26148208</v>
      </c>
      <c r="AE329">
        <v>14472992</v>
      </c>
      <c r="AF329">
        <v>26125488</v>
      </c>
      <c r="AI329">
        <f t="shared" si="20"/>
        <v>2003</v>
      </c>
      <c r="AJ329" t="str">
        <f t="shared" si="21"/>
        <v>Pine Units</v>
      </c>
      <c r="AK329" t="str">
        <f t="shared" si="22"/>
        <v>Quesnel</v>
      </c>
      <c r="AL329" t="str">
        <f t="shared" si="23"/>
        <v>Quesnel TSA</v>
      </c>
    </row>
    <row r="330" spans="1:38">
      <c r="A330">
        <v>4</v>
      </c>
      <c r="B330">
        <v>33</v>
      </c>
      <c r="C330">
        <v>16</v>
      </c>
      <c r="D330">
        <v>144</v>
      </c>
      <c r="G330">
        <v>16</v>
      </c>
      <c r="H330">
        <v>256</v>
      </c>
      <c r="K330">
        <v>16</v>
      </c>
      <c r="L330">
        <v>256</v>
      </c>
      <c r="O330">
        <v>16</v>
      </c>
      <c r="P330">
        <v>464</v>
      </c>
      <c r="S330">
        <v>16</v>
      </c>
      <c r="T330">
        <v>464</v>
      </c>
      <c r="W330">
        <v>16</v>
      </c>
      <c r="X330">
        <v>256</v>
      </c>
      <c r="AA330">
        <v>16</v>
      </c>
      <c r="AB330">
        <v>256</v>
      </c>
      <c r="AE330">
        <v>16</v>
      </c>
      <c r="AF330">
        <v>464</v>
      </c>
      <c r="AI330">
        <f t="shared" si="20"/>
        <v>2003</v>
      </c>
      <c r="AJ330" t="str">
        <f t="shared" si="21"/>
        <v>Non-pine Units</v>
      </c>
      <c r="AK330" t="str">
        <f t="shared" si="22"/>
        <v>Revelstoke</v>
      </c>
      <c r="AL330" t="str">
        <f t="shared" si="23"/>
        <v>Revelstoke TSA</v>
      </c>
    </row>
    <row r="331" spans="1:38">
      <c r="A331">
        <v>4</v>
      </c>
      <c r="B331">
        <v>34</v>
      </c>
      <c r="C331">
        <v>15200</v>
      </c>
      <c r="D331">
        <v>188048</v>
      </c>
      <c r="G331">
        <v>30112</v>
      </c>
      <c r="H331">
        <v>228624</v>
      </c>
      <c r="K331">
        <v>23760</v>
      </c>
      <c r="L331">
        <v>231504</v>
      </c>
      <c r="O331">
        <v>28160</v>
      </c>
      <c r="P331">
        <v>236896</v>
      </c>
      <c r="S331">
        <v>26576</v>
      </c>
      <c r="T331">
        <v>220224</v>
      </c>
      <c r="W331">
        <v>26240</v>
      </c>
      <c r="X331">
        <v>231376</v>
      </c>
      <c r="AA331">
        <v>22752</v>
      </c>
      <c r="AB331">
        <v>222848</v>
      </c>
      <c r="AE331">
        <v>20848</v>
      </c>
      <c r="AF331">
        <v>219920</v>
      </c>
      <c r="AI331">
        <f t="shared" si="20"/>
        <v>2003</v>
      </c>
      <c r="AJ331" t="str">
        <f t="shared" si="21"/>
        <v>Pine Units</v>
      </c>
      <c r="AK331" t="str">
        <f t="shared" si="22"/>
        <v>RobsonValley</v>
      </c>
      <c r="AL331" t="str">
        <f t="shared" si="23"/>
        <v>Robson Valley TSA</v>
      </c>
    </row>
    <row r="332" spans="1:38">
      <c r="A332">
        <v>4</v>
      </c>
      <c r="B332">
        <v>35</v>
      </c>
      <c r="C332">
        <v>15392</v>
      </c>
      <c r="D332">
        <v>90080</v>
      </c>
      <c r="G332">
        <v>21232</v>
      </c>
      <c r="H332">
        <v>109296</v>
      </c>
      <c r="K332">
        <v>16624</v>
      </c>
      <c r="L332">
        <v>110112</v>
      </c>
      <c r="O332">
        <v>18128</v>
      </c>
      <c r="P332">
        <v>107760</v>
      </c>
      <c r="S332">
        <v>20960</v>
      </c>
      <c r="T332">
        <v>114864</v>
      </c>
      <c r="W332">
        <v>18144</v>
      </c>
      <c r="X332">
        <v>113312</v>
      </c>
      <c r="AA332">
        <v>17232</v>
      </c>
      <c r="AB332">
        <v>105264</v>
      </c>
      <c r="AE332">
        <v>19856</v>
      </c>
      <c r="AF332">
        <v>113808</v>
      </c>
      <c r="AI332">
        <f t="shared" si="20"/>
        <v>2003</v>
      </c>
      <c r="AJ332" t="str">
        <f t="shared" si="21"/>
        <v>Non-pine Units</v>
      </c>
      <c r="AK332" t="str">
        <f t="shared" si="22"/>
        <v>Soo</v>
      </c>
      <c r="AL332" t="str">
        <f t="shared" si="23"/>
        <v>Soo TSA</v>
      </c>
    </row>
    <row r="333" spans="1:38">
      <c r="A333">
        <v>4</v>
      </c>
      <c r="B333">
        <v>36</v>
      </c>
      <c r="C333">
        <v>0</v>
      </c>
      <c r="D333">
        <v>0</v>
      </c>
      <c r="G333">
        <v>0</v>
      </c>
      <c r="H333">
        <v>0</v>
      </c>
      <c r="K333">
        <v>0</v>
      </c>
      <c r="L333">
        <v>0</v>
      </c>
      <c r="O333">
        <v>0</v>
      </c>
      <c r="P333">
        <v>0</v>
      </c>
      <c r="S333">
        <v>0</v>
      </c>
      <c r="T333">
        <v>0</v>
      </c>
      <c r="W333">
        <v>0</v>
      </c>
      <c r="X333">
        <v>0</v>
      </c>
      <c r="AA333">
        <v>0</v>
      </c>
      <c r="AB333">
        <v>0</v>
      </c>
      <c r="AE333">
        <v>0</v>
      </c>
      <c r="AF333">
        <v>0</v>
      </c>
      <c r="AI333">
        <f t="shared" si="20"/>
        <v>2003</v>
      </c>
      <c r="AJ333" t="str">
        <f t="shared" si="21"/>
        <v>Non-pine Units</v>
      </c>
      <c r="AK333" t="str">
        <f t="shared" si="22"/>
        <v>Strathcona</v>
      </c>
      <c r="AL333" t="str">
        <f t="shared" si="23"/>
        <v>Strathcona TSA</v>
      </c>
    </row>
    <row r="334" spans="1:38">
      <c r="A334">
        <v>4</v>
      </c>
      <c r="B334">
        <v>37</v>
      </c>
      <c r="C334">
        <v>0</v>
      </c>
      <c r="D334">
        <v>0</v>
      </c>
      <c r="G334">
        <v>0</v>
      </c>
      <c r="H334">
        <v>0</v>
      </c>
      <c r="K334">
        <v>0</v>
      </c>
      <c r="L334">
        <v>0</v>
      </c>
      <c r="O334">
        <v>0</v>
      </c>
      <c r="P334">
        <v>0</v>
      </c>
      <c r="S334">
        <v>0</v>
      </c>
      <c r="T334">
        <v>0</v>
      </c>
      <c r="W334">
        <v>0</v>
      </c>
      <c r="X334">
        <v>0</v>
      </c>
      <c r="AA334">
        <v>0</v>
      </c>
      <c r="AB334">
        <v>0</v>
      </c>
      <c r="AE334">
        <v>0</v>
      </c>
      <c r="AF334">
        <v>0</v>
      </c>
      <c r="AI334">
        <f t="shared" si="20"/>
        <v>2003</v>
      </c>
      <c r="AJ334" t="str">
        <f t="shared" si="21"/>
        <v>Non-pine Units</v>
      </c>
      <c r="AK334" t="str">
        <f t="shared" si="22"/>
        <v>SunshineCoast</v>
      </c>
      <c r="AL334" t="str">
        <f t="shared" si="23"/>
        <v>Sunshine Coast TSA</v>
      </c>
    </row>
    <row r="335" spans="1:38">
      <c r="A335">
        <v>4</v>
      </c>
      <c r="B335">
        <v>38</v>
      </c>
      <c r="C335">
        <v>9956064</v>
      </c>
      <c r="D335">
        <v>19267824</v>
      </c>
      <c r="G335">
        <v>13805984</v>
      </c>
      <c r="H335">
        <v>22330048</v>
      </c>
      <c r="K335">
        <v>13386240</v>
      </c>
      <c r="L335">
        <v>21810288</v>
      </c>
      <c r="O335">
        <v>13339376</v>
      </c>
      <c r="P335">
        <v>21761712</v>
      </c>
      <c r="S335">
        <v>13325280</v>
      </c>
      <c r="T335">
        <v>21680144</v>
      </c>
      <c r="W335">
        <v>13308992</v>
      </c>
      <c r="X335">
        <v>21687568</v>
      </c>
      <c r="AA335">
        <v>13373808</v>
      </c>
      <c r="AB335">
        <v>21735232</v>
      </c>
      <c r="AE335">
        <v>13245280</v>
      </c>
      <c r="AF335">
        <v>21526384</v>
      </c>
      <c r="AI335">
        <f t="shared" si="20"/>
        <v>2003</v>
      </c>
      <c r="AJ335" t="str">
        <f t="shared" si="21"/>
        <v>Pine Units</v>
      </c>
      <c r="AK335" t="str">
        <f t="shared" si="22"/>
        <v>Vanderhoof</v>
      </c>
      <c r="AL335" t="str">
        <f t="shared" si="23"/>
        <v>Vanderhoof Forest District</v>
      </c>
    </row>
    <row r="336" spans="1:38">
      <c r="A336">
        <v>4</v>
      </c>
      <c r="B336">
        <v>39</v>
      </c>
      <c r="C336">
        <v>6164528</v>
      </c>
      <c r="D336">
        <v>9630736</v>
      </c>
      <c r="G336">
        <v>5842448</v>
      </c>
      <c r="H336">
        <v>9878288</v>
      </c>
      <c r="K336">
        <v>5683696</v>
      </c>
      <c r="L336">
        <v>9658336</v>
      </c>
      <c r="O336">
        <v>5827840</v>
      </c>
      <c r="P336">
        <v>9942208</v>
      </c>
      <c r="S336">
        <v>5815392</v>
      </c>
      <c r="T336">
        <v>9915136</v>
      </c>
      <c r="W336">
        <v>5847200</v>
      </c>
      <c r="X336">
        <v>9976032</v>
      </c>
      <c r="AA336">
        <v>5819216</v>
      </c>
      <c r="AB336">
        <v>9894320</v>
      </c>
      <c r="AE336">
        <v>5830560</v>
      </c>
      <c r="AF336">
        <v>9911680</v>
      </c>
      <c r="AI336">
        <f t="shared" si="20"/>
        <v>2003</v>
      </c>
      <c r="AJ336" t="str">
        <f t="shared" si="21"/>
        <v>Pine Units</v>
      </c>
      <c r="AK336" t="str">
        <f t="shared" si="22"/>
        <v>WilliamsLake</v>
      </c>
      <c r="AL336" t="str">
        <f t="shared" si="23"/>
        <v>Williams Lake TSA</v>
      </c>
    </row>
    <row r="337" spans="1:38">
      <c r="A337">
        <v>4</v>
      </c>
      <c r="B337">
        <v>40</v>
      </c>
      <c r="C337">
        <v>0</v>
      </c>
      <c r="D337">
        <v>4640</v>
      </c>
      <c r="G337">
        <v>0</v>
      </c>
      <c r="H337">
        <v>1280</v>
      </c>
      <c r="K337">
        <v>0</v>
      </c>
      <c r="L337">
        <v>1280</v>
      </c>
      <c r="O337">
        <v>0</v>
      </c>
      <c r="P337">
        <v>1280</v>
      </c>
      <c r="S337">
        <v>0</v>
      </c>
      <c r="T337">
        <v>1280</v>
      </c>
      <c r="W337">
        <v>0</v>
      </c>
      <c r="X337">
        <v>1280</v>
      </c>
      <c r="AA337">
        <v>0</v>
      </c>
      <c r="AB337">
        <v>1280</v>
      </c>
      <c r="AE337">
        <v>0</v>
      </c>
      <c r="AF337">
        <v>1280</v>
      </c>
      <c r="AI337">
        <f t="shared" si="20"/>
        <v>2003</v>
      </c>
      <c r="AJ337" t="str">
        <f t="shared" si="21"/>
        <v>Interior TFLs</v>
      </c>
      <c r="AK337" t="str">
        <f t="shared" si="22"/>
        <v>InteriorTFLs</v>
      </c>
      <c r="AL337" t="str">
        <f t="shared" si="23"/>
        <v>Interior TFLs</v>
      </c>
    </row>
    <row r="338" spans="1:38">
      <c r="A338">
        <v>4</v>
      </c>
      <c r="B338">
        <v>40</v>
      </c>
      <c r="C338">
        <v>0</v>
      </c>
      <c r="D338">
        <v>0</v>
      </c>
      <c r="G338">
        <v>0</v>
      </c>
      <c r="H338">
        <v>0</v>
      </c>
      <c r="K338">
        <v>0</v>
      </c>
      <c r="L338">
        <v>0</v>
      </c>
      <c r="O338">
        <v>0</v>
      </c>
      <c r="P338">
        <v>0</v>
      </c>
      <c r="S338">
        <v>0</v>
      </c>
      <c r="T338">
        <v>0</v>
      </c>
      <c r="W338">
        <v>0</v>
      </c>
      <c r="X338">
        <v>0</v>
      </c>
      <c r="AA338">
        <v>0</v>
      </c>
      <c r="AB338">
        <v>0</v>
      </c>
      <c r="AE338">
        <v>0</v>
      </c>
      <c r="AF338">
        <v>0</v>
      </c>
      <c r="AI338">
        <f t="shared" si="20"/>
        <v>2003</v>
      </c>
      <c r="AJ338" t="str">
        <f t="shared" si="21"/>
        <v>Interior TFLs</v>
      </c>
      <c r="AK338" t="str">
        <f t="shared" si="22"/>
        <v>InteriorTFLs</v>
      </c>
      <c r="AL338" t="str">
        <f t="shared" si="23"/>
        <v>Interior TFLs</v>
      </c>
    </row>
    <row r="339" spans="1:38">
      <c r="A339">
        <v>4</v>
      </c>
      <c r="B339">
        <v>40</v>
      </c>
      <c r="C339">
        <v>0</v>
      </c>
      <c r="D339">
        <v>0</v>
      </c>
      <c r="G339">
        <v>0</v>
      </c>
      <c r="H339">
        <v>0</v>
      </c>
      <c r="K339">
        <v>0</v>
      </c>
      <c r="L339">
        <v>0</v>
      </c>
      <c r="O339">
        <v>0</v>
      </c>
      <c r="P339">
        <v>0</v>
      </c>
      <c r="S339">
        <v>0</v>
      </c>
      <c r="T339">
        <v>0</v>
      </c>
      <c r="W339">
        <v>0</v>
      </c>
      <c r="X339">
        <v>0</v>
      </c>
      <c r="AA339">
        <v>0</v>
      </c>
      <c r="AB339">
        <v>0</v>
      </c>
      <c r="AE339">
        <v>0</v>
      </c>
      <c r="AF339">
        <v>0</v>
      </c>
      <c r="AI339">
        <f t="shared" si="20"/>
        <v>2003</v>
      </c>
      <c r="AJ339" t="str">
        <f t="shared" si="21"/>
        <v>Interior TFLs</v>
      </c>
      <c r="AK339" t="str">
        <f t="shared" si="22"/>
        <v>InteriorTFLs</v>
      </c>
      <c r="AL339" t="str">
        <f t="shared" si="23"/>
        <v>Interior TFLs</v>
      </c>
    </row>
    <row r="340" spans="1:38">
      <c r="A340">
        <v>4</v>
      </c>
      <c r="B340">
        <v>40</v>
      </c>
      <c r="C340">
        <v>0</v>
      </c>
      <c r="D340">
        <v>0</v>
      </c>
      <c r="G340">
        <v>0</v>
      </c>
      <c r="H340">
        <v>0</v>
      </c>
      <c r="K340">
        <v>0</v>
      </c>
      <c r="L340">
        <v>0</v>
      </c>
      <c r="O340">
        <v>0</v>
      </c>
      <c r="P340">
        <v>0</v>
      </c>
      <c r="S340">
        <v>0</v>
      </c>
      <c r="T340">
        <v>0</v>
      </c>
      <c r="W340">
        <v>0</v>
      </c>
      <c r="X340">
        <v>0</v>
      </c>
      <c r="AA340">
        <v>0</v>
      </c>
      <c r="AB340">
        <v>0</v>
      </c>
      <c r="AE340">
        <v>0</v>
      </c>
      <c r="AF340">
        <v>0</v>
      </c>
      <c r="AI340">
        <f t="shared" si="20"/>
        <v>2003</v>
      </c>
      <c r="AJ340" t="str">
        <f t="shared" si="21"/>
        <v>Interior TFLs</v>
      </c>
      <c r="AK340" t="str">
        <f t="shared" si="22"/>
        <v>InteriorTFLs</v>
      </c>
      <c r="AL340" t="str">
        <f t="shared" si="23"/>
        <v>Interior TFLs</v>
      </c>
    </row>
    <row r="341" spans="1:38">
      <c r="A341">
        <v>4</v>
      </c>
      <c r="B341">
        <v>40</v>
      </c>
      <c r="C341">
        <v>0</v>
      </c>
      <c r="D341">
        <v>0</v>
      </c>
      <c r="G341">
        <v>0</v>
      </c>
      <c r="H341">
        <v>0</v>
      </c>
      <c r="K341">
        <v>0</v>
      </c>
      <c r="L341">
        <v>0</v>
      </c>
      <c r="O341">
        <v>0</v>
      </c>
      <c r="P341">
        <v>0</v>
      </c>
      <c r="S341">
        <v>0</v>
      </c>
      <c r="T341">
        <v>0</v>
      </c>
      <c r="W341">
        <v>0</v>
      </c>
      <c r="X341">
        <v>0</v>
      </c>
      <c r="AA341">
        <v>0</v>
      </c>
      <c r="AB341">
        <v>0</v>
      </c>
      <c r="AE341">
        <v>0</v>
      </c>
      <c r="AF341">
        <v>0</v>
      </c>
      <c r="AI341">
        <f t="shared" si="20"/>
        <v>2003</v>
      </c>
      <c r="AJ341" t="str">
        <f t="shared" si="21"/>
        <v>Interior TFLs</v>
      </c>
      <c r="AK341" t="str">
        <f t="shared" si="22"/>
        <v>InteriorTFLs</v>
      </c>
      <c r="AL341" t="str">
        <f t="shared" si="23"/>
        <v>Interior TFLs</v>
      </c>
    </row>
    <row r="342" spans="1:38">
      <c r="A342">
        <v>4</v>
      </c>
      <c r="B342">
        <v>40</v>
      </c>
      <c r="C342">
        <v>64</v>
      </c>
      <c r="D342">
        <v>576</v>
      </c>
      <c r="G342">
        <v>0</v>
      </c>
      <c r="H342">
        <v>1168</v>
      </c>
      <c r="K342">
        <v>64</v>
      </c>
      <c r="L342">
        <v>1104</v>
      </c>
      <c r="O342">
        <v>64</v>
      </c>
      <c r="P342">
        <v>1328</v>
      </c>
      <c r="S342">
        <v>64</v>
      </c>
      <c r="T342">
        <v>1328</v>
      </c>
      <c r="W342">
        <v>64</v>
      </c>
      <c r="X342">
        <v>1328</v>
      </c>
      <c r="AA342">
        <v>0</v>
      </c>
      <c r="AB342">
        <v>1264</v>
      </c>
      <c r="AE342">
        <v>64</v>
      </c>
      <c r="AF342">
        <v>1328</v>
      </c>
      <c r="AI342">
        <f t="shared" si="20"/>
        <v>2003</v>
      </c>
      <c r="AJ342" t="str">
        <f t="shared" si="21"/>
        <v>Interior TFLs</v>
      </c>
      <c r="AK342" t="str">
        <f t="shared" si="22"/>
        <v>InteriorTFLs</v>
      </c>
      <c r="AL342" t="str">
        <f t="shared" si="23"/>
        <v>Interior TFLs</v>
      </c>
    </row>
    <row r="343" spans="1:38">
      <c r="A343">
        <v>4</v>
      </c>
      <c r="B343">
        <v>40</v>
      </c>
      <c r="C343">
        <v>0</v>
      </c>
      <c r="D343">
        <v>1280</v>
      </c>
      <c r="G343">
        <v>0</v>
      </c>
      <c r="H343">
        <v>2656</v>
      </c>
      <c r="K343">
        <v>0</v>
      </c>
      <c r="L343">
        <v>2880</v>
      </c>
      <c r="O343">
        <v>144</v>
      </c>
      <c r="P343">
        <v>2880</v>
      </c>
      <c r="S343">
        <v>80</v>
      </c>
      <c r="T343">
        <v>2736</v>
      </c>
      <c r="W343">
        <v>80</v>
      </c>
      <c r="X343">
        <v>2752</v>
      </c>
      <c r="AA343">
        <v>224</v>
      </c>
      <c r="AB343">
        <v>2896</v>
      </c>
      <c r="AE343">
        <v>80</v>
      </c>
      <c r="AF343">
        <v>2816</v>
      </c>
      <c r="AI343">
        <f t="shared" si="20"/>
        <v>2003</v>
      </c>
      <c r="AJ343" t="str">
        <f t="shared" si="21"/>
        <v>Interior TFLs</v>
      </c>
      <c r="AK343" t="str">
        <f t="shared" si="22"/>
        <v>InteriorTFLs</v>
      </c>
      <c r="AL343" t="str">
        <f t="shared" si="23"/>
        <v>Interior TFLs</v>
      </c>
    </row>
    <row r="344" spans="1:38">
      <c r="A344">
        <v>4</v>
      </c>
      <c r="B344">
        <v>40</v>
      </c>
      <c r="C344">
        <v>352</v>
      </c>
      <c r="D344">
        <v>688</v>
      </c>
      <c r="G344">
        <v>1456</v>
      </c>
      <c r="H344">
        <v>2112</v>
      </c>
      <c r="K344">
        <v>1456</v>
      </c>
      <c r="L344">
        <v>2112</v>
      </c>
      <c r="O344">
        <v>1744</v>
      </c>
      <c r="P344">
        <v>2560</v>
      </c>
      <c r="S344">
        <v>1744</v>
      </c>
      <c r="T344">
        <v>2560</v>
      </c>
      <c r="W344">
        <v>1744</v>
      </c>
      <c r="X344">
        <v>2560</v>
      </c>
      <c r="AA344">
        <v>1744</v>
      </c>
      <c r="AB344">
        <v>2560</v>
      </c>
      <c r="AE344">
        <v>1744</v>
      </c>
      <c r="AF344">
        <v>2560</v>
      </c>
      <c r="AI344">
        <f t="shared" si="20"/>
        <v>2003</v>
      </c>
      <c r="AJ344" t="str">
        <f t="shared" si="21"/>
        <v>Interior TFLs</v>
      </c>
      <c r="AK344" t="str">
        <f t="shared" si="22"/>
        <v>InteriorTFLs</v>
      </c>
      <c r="AL344" t="str">
        <f t="shared" si="23"/>
        <v>Interior TFLs</v>
      </c>
    </row>
    <row r="345" spans="1:38">
      <c r="A345">
        <v>4</v>
      </c>
      <c r="B345">
        <v>40</v>
      </c>
      <c r="C345">
        <v>3376</v>
      </c>
      <c r="D345">
        <v>6352</v>
      </c>
      <c r="G345">
        <v>5088</v>
      </c>
      <c r="H345">
        <v>7744</v>
      </c>
      <c r="K345">
        <v>5808</v>
      </c>
      <c r="L345">
        <v>10368</v>
      </c>
      <c r="O345">
        <v>8464</v>
      </c>
      <c r="P345">
        <v>12576</v>
      </c>
      <c r="S345">
        <v>9072</v>
      </c>
      <c r="T345">
        <v>14288</v>
      </c>
      <c r="W345">
        <v>9136</v>
      </c>
      <c r="X345">
        <v>13888</v>
      </c>
      <c r="AA345">
        <v>11712</v>
      </c>
      <c r="AB345">
        <v>15120</v>
      </c>
      <c r="AE345">
        <v>7952</v>
      </c>
      <c r="AF345">
        <v>11664</v>
      </c>
      <c r="AI345">
        <f t="shared" si="20"/>
        <v>2003</v>
      </c>
      <c r="AJ345" t="str">
        <f t="shared" si="21"/>
        <v>Interior TFLs</v>
      </c>
      <c r="AK345" t="str">
        <f t="shared" si="22"/>
        <v>InteriorTFLs</v>
      </c>
      <c r="AL345" t="str">
        <f t="shared" si="23"/>
        <v>Interior TFLs</v>
      </c>
    </row>
    <row r="346" spans="1:38">
      <c r="A346">
        <v>4</v>
      </c>
      <c r="B346">
        <v>40</v>
      </c>
      <c r="C346">
        <v>9728</v>
      </c>
      <c r="D346">
        <v>47648</v>
      </c>
      <c r="G346">
        <v>12688</v>
      </c>
      <c r="H346">
        <v>68496</v>
      </c>
      <c r="K346">
        <v>16016</v>
      </c>
      <c r="L346">
        <v>71536</v>
      </c>
      <c r="O346">
        <v>16800</v>
      </c>
      <c r="P346">
        <v>74176</v>
      </c>
      <c r="S346">
        <v>17424</v>
      </c>
      <c r="T346">
        <v>71824</v>
      </c>
      <c r="W346">
        <v>15616</v>
      </c>
      <c r="X346">
        <v>69600</v>
      </c>
      <c r="AA346">
        <v>18000</v>
      </c>
      <c r="AB346">
        <v>70288</v>
      </c>
      <c r="AE346">
        <v>17680</v>
      </c>
      <c r="AF346">
        <v>71552</v>
      </c>
      <c r="AI346">
        <f t="shared" si="20"/>
        <v>2003</v>
      </c>
      <c r="AJ346" t="str">
        <f t="shared" si="21"/>
        <v>Interior TFLs</v>
      </c>
      <c r="AK346" t="str">
        <f t="shared" si="22"/>
        <v>InteriorTFLs</v>
      </c>
      <c r="AL346" t="str">
        <f t="shared" si="23"/>
        <v>Interior TFLs</v>
      </c>
    </row>
    <row r="347" spans="1:38">
      <c r="A347">
        <v>4</v>
      </c>
      <c r="B347">
        <v>40</v>
      </c>
      <c r="C347">
        <v>25760</v>
      </c>
      <c r="D347">
        <v>88096</v>
      </c>
      <c r="G347">
        <v>42432</v>
      </c>
      <c r="H347">
        <v>137408</v>
      </c>
      <c r="K347">
        <v>43360</v>
      </c>
      <c r="L347">
        <v>139472</v>
      </c>
      <c r="O347">
        <v>43120</v>
      </c>
      <c r="P347">
        <v>137648</v>
      </c>
      <c r="S347">
        <v>37024</v>
      </c>
      <c r="T347">
        <v>135808</v>
      </c>
      <c r="W347">
        <v>39744</v>
      </c>
      <c r="X347">
        <v>140352</v>
      </c>
      <c r="AA347">
        <v>37968</v>
      </c>
      <c r="AB347">
        <v>131232</v>
      </c>
      <c r="AE347">
        <v>36112</v>
      </c>
      <c r="AF347">
        <v>126384</v>
      </c>
      <c r="AI347">
        <f t="shared" si="20"/>
        <v>2003</v>
      </c>
      <c r="AJ347" t="str">
        <f t="shared" si="21"/>
        <v>Interior TFLs</v>
      </c>
      <c r="AK347" t="str">
        <f t="shared" si="22"/>
        <v>InteriorTFLs</v>
      </c>
      <c r="AL347" t="str">
        <f t="shared" si="23"/>
        <v>Interior TFLs</v>
      </c>
    </row>
    <row r="348" spans="1:38">
      <c r="A348">
        <v>4</v>
      </c>
      <c r="B348">
        <v>40</v>
      </c>
      <c r="C348">
        <v>28928</v>
      </c>
      <c r="D348">
        <v>69664</v>
      </c>
      <c r="G348">
        <v>43936</v>
      </c>
      <c r="H348">
        <v>93264</v>
      </c>
      <c r="K348">
        <v>42688</v>
      </c>
      <c r="L348">
        <v>91952</v>
      </c>
      <c r="O348">
        <v>42752</v>
      </c>
      <c r="P348">
        <v>96288</v>
      </c>
      <c r="S348">
        <v>40928</v>
      </c>
      <c r="T348">
        <v>93616</v>
      </c>
      <c r="W348">
        <v>41744</v>
      </c>
      <c r="X348">
        <v>93552</v>
      </c>
      <c r="AA348">
        <v>46032</v>
      </c>
      <c r="AB348">
        <v>103056</v>
      </c>
      <c r="AE348">
        <v>43232</v>
      </c>
      <c r="AF348">
        <v>95536</v>
      </c>
      <c r="AI348">
        <f t="shared" si="20"/>
        <v>2003</v>
      </c>
      <c r="AJ348" t="str">
        <f t="shared" si="21"/>
        <v>Interior TFLs</v>
      </c>
      <c r="AK348" t="str">
        <f t="shared" si="22"/>
        <v>InteriorTFLs</v>
      </c>
      <c r="AL348" t="str">
        <f t="shared" si="23"/>
        <v>Interior TFLs</v>
      </c>
    </row>
    <row r="349" spans="1:38">
      <c r="A349">
        <v>4</v>
      </c>
      <c r="B349">
        <v>40</v>
      </c>
      <c r="C349">
        <v>133024</v>
      </c>
      <c r="D349">
        <v>390576</v>
      </c>
      <c r="G349">
        <v>152032</v>
      </c>
      <c r="H349">
        <v>442672</v>
      </c>
      <c r="K349">
        <v>137296</v>
      </c>
      <c r="L349">
        <v>431968</v>
      </c>
      <c r="O349">
        <v>146224</v>
      </c>
      <c r="P349">
        <v>438480</v>
      </c>
      <c r="S349">
        <v>121504</v>
      </c>
      <c r="T349">
        <v>396896</v>
      </c>
      <c r="W349">
        <v>134576</v>
      </c>
      <c r="X349">
        <v>422416</v>
      </c>
      <c r="AA349">
        <v>134208</v>
      </c>
      <c r="AB349">
        <v>431008</v>
      </c>
      <c r="AE349">
        <v>120048</v>
      </c>
      <c r="AF349">
        <v>390416</v>
      </c>
      <c r="AI349">
        <f t="shared" si="20"/>
        <v>2003</v>
      </c>
      <c r="AJ349" t="str">
        <f t="shared" si="21"/>
        <v>Interior TFLs</v>
      </c>
      <c r="AK349" t="str">
        <f t="shared" si="22"/>
        <v>InteriorTFLs</v>
      </c>
      <c r="AL349" t="str">
        <f t="shared" si="23"/>
        <v>Interior TFLs</v>
      </c>
    </row>
    <row r="350" spans="1:38">
      <c r="A350">
        <v>4</v>
      </c>
      <c r="B350">
        <v>40</v>
      </c>
      <c r="C350">
        <v>78816</v>
      </c>
      <c r="D350">
        <v>92736</v>
      </c>
      <c r="G350">
        <v>121472</v>
      </c>
      <c r="H350">
        <v>143984</v>
      </c>
      <c r="K350">
        <v>125520</v>
      </c>
      <c r="L350">
        <v>148576</v>
      </c>
      <c r="O350">
        <v>127776</v>
      </c>
      <c r="P350">
        <v>150896</v>
      </c>
      <c r="S350">
        <v>125616</v>
      </c>
      <c r="T350">
        <v>148288</v>
      </c>
      <c r="W350">
        <v>136880</v>
      </c>
      <c r="X350">
        <v>160256</v>
      </c>
      <c r="AA350">
        <v>118192</v>
      </c>
      <c r="AB350">
        <v>141472</v>
      </c>
      <c r="AE350">
        <v>121296</v>
      </c>
      <c r="AF350">
        <v>145184</v>
      </c>
      <c r="AI350">
        <f t="shared" si="20"/>
        <v>2003</v>
      </c>
      <c r="AJ350" t="str">
        <f t="shared" si="21"/>
        <v>Interior TFLs</v>
      </c>
      <c r="AK350" t="str">
        <f t="shared" si="22"/>
        <v>InteriorTFLs</v>
      </c>
      <c r="AL350" t="str">
        <f t="shared" si="23"/>
        <v>Interior TFLs</v>
      </c>
    </row>
    <row r="351" spans="1:38">
      <c r="A351">
        <v>4</v>
      </c>
      <c r="B351">
        <v>40</v>
      </c>
      <c r="C351">
        <v>90128</v>
      </c>
      <c r="D351">
        <v>304496</v>
      </c>
      <c r="G351">
        <v>131488</v>
      </c>
      <c r="H351">
        <v>477680</v>
      </c>
      <c r="K351">
        <v>134080</v>
      </c>
      <c r="L351">
        <v>487824</v>
      </c>
      <c r="O351">
        <v>128688</v>
      </c>
      <c r="P351">
        <v>478592</v>
      </c>
      <c r="S351">
        <v>133792</v>
      </c>
      <c r="T351">
        <v>485744</v>
      </c>
      <c r="W351">
        <v>135136</v>
      </c>
      <c r="X351">
        <v>478544</v>
      </c>
      <c r="AA351">
        <v>138416</v>
      </c>
      <c r="AB351">
        <v>486384</v>
      </c>
      <c r="AE351">
        <v>141552</v>
      </c>
      <c r="AF351">
        <v>478720</v>
      </c>
      <c r="AI351">
        <f t="shared" si="20"/>
        <v>2003</v>
      </c>
      <c r="AJ351" t="str">
        <f t="shared" si="21"/>
        <v>Interior TFLs</v>
      </c>
      <c r="AK351" t="str">
        <f t="shared" si="22"/>
        <v>InteriorTFLs</v>
      </c>
      <c r="AL351" t="str">
        <f t="shared" si="23"/>
        <v>Interior TFLs</v>
      </c>
    </row>
    <row r="352" spans="1:38">
      <c r="A352">
        <v>4</v>
      </c>
      <c r="B352">
        <v>40</v>
      </c>
      <c r="C352">
        <v>189968</v>
      </c>
      <c r="D352">
        <v>524400</v>
      </c>
      <c r="G352">
        <v>214000</v>
      </c>
      <c r="H352">
        <v>620304</v>
      </c>
      <c r="K352">
        <v>195872</v>
      </c>
      <c r="L352">
        <v>594240</v>
      </c>
      <c r="O352">
        <v>209824</v>
      </c>
      <c r="P352">
        <v>607424</v>
      </c>
      <c r="S352">
        <v>199744</v>
      </c>
      <c r="T352">
        <v>582608</v>
      </c>
      <c r="W352">
        <v>205120</v>
      </c>
      <c r="X352">
        <v>598528</v>
      </c>
      <c r="AA352">
        <v>200752</v>
      </c>
      <c r="AB352">
        <v>587248</v>
      </c>
      <c r="AE352">
        <v>194304</v>
      </c>
      <c r="AF352">
        <v>581856</v>
      </c>
      <c r="AI352">
        <f t="shared" si="20"/>
        <v>2003</v>
      </c>
      <c r="AJ352" t="str">
        <f t="shared" si="21"/>
        <v>Interior TFLs</v>
      </c>
      <c r="AK352" t="str">
        <f t="shared" si="22"/>
        <v>InteriorTFLs</v>
      </c>
      <c r="AL352" t="str">
        <f t="shared" si="23"/>
        <v>Interior TFLs</v>
      </c>
    </row>
    <row r="353" spans="1:38">
      <c r="A353">
        <v>4</v>
      </c>
      <c r="B353">
        <v>40</v>
      </c>
      <c r="C353">
        <v>204176</v>
      </c>
      <c r="D353">
        <v>690576</v>
      </c>
      <c r="G353">
        <v>231168</v>
      </c>
      <c r="H353">
        <v>766512</v>
      </c>
      <c r="K353">
        <v>231456</v>
      </c>
      <c r="L353">
        <v>762496</v>
      </c>
      <c r="O353">
        <v>240432</v>
      </c>
      <c r="P353">
        <v>808288</v>
      </c>
      <c r="S353">
        <v>214496</v>
      </c>
      <c r="T353">
        <v>738176</v>
      </c>
      <c r="W353">
        <v>253792</v>
      </c>
      <c r="X353">
        <v>788512</v>
      </c>
      <c r="AA353">
        <v>236064</v>
      </c>
      <c r="AB353">
        <v>795984</v>
      </c>
      <c r="AE353">
        <v>210976</v>
      </c>
      <c r="AF353">
        <v>729616</v>
      </c>
      <c r="AI353">
        <f t="shared" si="20"/>
        <v>2003</v>
      </c>
      <c r="AJ353" t="str">
        <f t="shared" si="21"/>
        <v>Interior TFLs</v>
      </c>
      <c r="AK353" t="str">
        <f t="shared" si="22"/>
        <v>InteriorTFLs</v>
      </c>
      <c r="AL353" t="str">
        <f t="shared" si="23"/>
        <v>Interior TFLs</v>
      </c>
    </row>
    <row r="354" spans="1:38">
      <c r="A354">
        <v>4</v>
      </c>
      <c r="B354">
        <v>40</v>
      </c>
      <c r="C354">
        <v>211376</v>
      </c>
      <c r="D354">
        <v>320176</v>
      </c>
      <c r="G354">
        <v>248688</v>
      </c>
      <c r="H354">
        <v>362848</v>
      </c>
      <c r="K354">
        <v>238176</v>
      </c>
      <c r="L354">
        <v>352048</v>
      </c>
      <c r="O354">
        <v>232240</v>
      </c>
      <c r="P354">
        <v>344304</v>
      </c>
      <c r="S354">
        <v>225344</v>
      </c>
      <c r="T354">
        <v>337728</v>
      </c>
      <c r="W354">
        <v>235392</v>
      </c>
      <c r="X354">
        <v>349024</v>
      </c>
      <c r="AA354">
        <v>238256</v>
      </c>
      <c r="AB354">
        <v>349648</v>
      </c>
      <c r="AE354">
        <v>233360</v>
      </c>
      <c r="AF354">
        <v>343440</v>
      </c>
      <c r="AI354">
        <f t="shared" si="20"/>
        <v>2003</v>
      </c>
      <c r="AJ354" t="str">
        <f t="shared" si="21"/>
        <v>Interior TFLs</v>
      </c>
      <c r="AK354" t="str">
        <f t="shared" si="22"/>
        <v>InteriorTFLs</v>
      </c>
      <c r="AL354" t="str">
        <f t="shared" si="23"/>
        <v>Interior TFLs</v>
      </c>
    </row>
    <row r="355" spans="1:38">
      <c r="A355">
        <v>4</v>
      </c>
      <c r="B355">
        <v>40</v>
      </c>
      <c r="C355">
        <v>1665312</v>
      </c>
      <c r="D355">
        <v>2658496</v>
      </c>
      <c r="G355">
        <v>2206736</v>
      </c>
      <c r="H355">
        <v>3508832</v>
      </c>
      <c r="K355">
        <v>2196672</v>
      </c>
      <c r="L355">
        <v>3499264</v>
      </c>
      <c r="O355">
        <v>2209936</v>
      </c>
      <c r="P355">
        <v>3511968</v>
      </c>
      <c r="S355">
        <v>2134032</v>
      </c>
      <c r="T355">
        <v>3441232</v>
      </c>
      <c r="W355">
        <v>2164032</v>
      </c>
      <c r="X355">
        <v>3446608</v>
      </c>
      <c r="AA355">
        <v>2150752</v>
      </c>
      <c r="AB355">
        <v>3464096</v>
      </c>
      <c r="AE355">
        <v>2110496</v>
      </c>
      <c r="AF355">
        <v>3397760</v>
      </c>
      <c r="AI355">
        <f t="shared" si="20"/>
        <v>2003</v>
      </c>
      <c r="AJ355" t="str">
        <f t="shared" si="21"/>
        <v>Interior TFLs</v>
      </c>
      <c r="AK355" t="str">
        <f t="shared" si="22"/>
        <v>InteriorTFLs</v>
      </c>
      <c r="AL355" t="str">
        <f t="shared" si="23"/>
        <v>Interior TFLs</v>
      </c>
    </row>
    <row r="356" spans="1:38">
      <c r="A356">
        <v>4</v>
      </c>
      <c r="B356">
        <v>41</v>
      </c>
      <c r="C356">
        <v>0</v>
      </c>
      <c r="D356">
        <v>0</v>
      </c>
      <c r="G356">
        <v>0</v>
      </c>
      <c r="H356">
        <v>0</v>
      </c>
      <c r="K356">
        <v>0</v>
      </c>
      <c r="L356">
        <v>0</v>
      </c>
      <c r="O356">
        <v>0</v>
      </c>
      <c r="P356">
        <v>0</v>
      </c>
      <c r="S356">
        <v>0</v>
      </c>
      <c r="T356">
        <v>0</v>
      </c>
      <c r="W356">
        <v>0</v>
      </c>
      <c r="X356">
        <v>0</v>
      </c>
      <c r="AA356">
        <v>0</v>
      </c>
      <c r="AB356">
        <v>0</v>
      </c>
      <c r="AE356">
        <v>0</v>
      </c>
      <c r="AF356">
        <v>0</v>
      </c>
      <c r="AI356">
        <f t="shared" si="20"/>
        <v>2003</v>
      </c>
      <c r="AJ356" t="str">
        <f t="shared" si="21"/>
        <v>Coast TFLs</v>
      </c>
      <c r="AK356" t="str">
        <f t="shared" si="22"/>
        <v>CoastTFLs</v>
      </c>
      <c r="AL356" t="str">
        <f t="shared" si="23"/>
        <v>Coast TFLs</v>
      </c>
    </row>
    <row r="357" spans="1:38">
      <c r="A357">
        <v>4</v>
      </c>
      <c r="B357">
        <v>41</v>
      </c>
      <c r="C357">
        <v>0</v>
      </c>
      <c r="D357">
        <v>0</v>
      </c>
      <c r="G357">
        <v>0</v>
      </c>
      <c r="H357">
        <v>0</v>
      </c>
      <c r="K357">
        <v>0</v>
      </c>
      <c r="L357">
        <v>0</v>
      </c>
      <c r="O357">
        <v>0</v>
      </c>
      <c r="P357">
        <v>0</v>
      </c>
      <c r="S357">
        <v>0</v>
      </c>
      <c r="T357">
        <v>0</v>
      </c>
      <c r="W357">
        <v>0</v>
      </c>
      <c r="X357">
        <v>0</v>
      </c>
      <c r="AA357">
        <v>0</v>
      </c>
      <c r="AB357">
        <v>0</v>
      </c>
      <c r="AE357">
        <v>0</v>
      </c>
      <c r="AF357">
        <v>0</v>
      </c>
      <c r="AI357">
        <f t="shared" si="20"/>
        <v>2003</v>
      </c>
      <c r="AJ357" t="str">
        <f t="shared" si="21"/>
        <v>Coast TFLs</v>
      </c>
      <c r="AK357" t="str">
        <f t="shared" si="22"/>
        <v>CoastTFLs</v>
      </c>
      <c r="AL357" t="str">
        <f t="shared" si="23"/>
        <v>Coast TFLs</v>
      </c>
    </row>
    <row r="358" spans="1:38">
      <c r="A358">
        <v>4</v>
      </c>
      <c r="B358">
        <v>41</v>
      </c>
      <c r="C358">
        <v>0</v>
      </c>
      <c r="D358">
        <v>0</v>
      </c>
      <c r="G358">
        <v>0</v>
      </c>
      <c r="H358">
        <v>0</v>
      </c>
      <c r="K358">
        <v>0</v>
      </c>
      <c r="L358">
        <v>0</v>
      </c>
      <c r="O358">
        <v>0</v>
      </c>
      <c r="P358">
        <v>0</v>
      </c>
      <c r="S358">
        <v>0</v>
      </c>
      <c r="T358">
        <v>0</v>
      </c>
      <c r="W358">
        <v>0</v>
      </c>
      <c r="X358">
        <v>0</v>
      </c>
      <c r="AA358">
        <v>0</v>
      </c>
      <c r="AB358">
        <v>0</v>
      </c>
      <c r="AE358">
        <v>0</v>
      </c>
      <c r="AF358">
        <v>0</v>
      </c>
      <c r="AI358">
        <f t="shared" si="20"/>
        <v>2003</v>
      </c>
      <c r="AJ358" t="str">
        <f t="shared" si="21"/>
        <v>Coast TFLs</v>
      </c>
      <c r="AK358" t="str">
        <f t="shared" si="22"/>
        <v>CoastTFLs</v>
      </c>
      <c r="AL358" t="str">
        <f t="shared" si="23"/>
        <v>Coast TFLs</v>
      </c>
    </row>
    <row r="359" spans="1:38">
      <c r="A359">
        <v>4</v>
      </c>
      <c r="B359">
        <v>41</v>
      </c>
      <c r="C359">
        <v>0</v>
      </c>
      <c r="D359">
        <v>0</v>
      </c>
      <c r="G359">
        <v>0</v>
      </c>
      <c r="H359">
        <v>0</v>
      </c>
      <c r="K359">
        <v>0</v>
      </c>
      <c r="L359">
        <v>0</v>
      </c>
      <c r="O359">
        <v>0</v>
      </c>
      <c r="P359">
        <v>0</v>
      </c>
      <c r="S359">
        <v>0</v>
      </c>
      <c r="T359">
        <v>0</v>
      </c>
      <c r="W359">
        <v>0</v>
      </c>
      <c r="X359">
        <v>0</v>
      </c>
      <c r="AA359">
        <v>0</v>
      </c>
      <c r="AB359">
        <v>0</v>
      </c>
      <c r="AE359">
        <v>0</v>
      </c>
      <c r="AF359">
        <v>0</v>
      </c>
      <c r="AI359">
        <f t="shared" si="20"/>
        <v>2003</v>
      </c>
      <c r="AJ359" t="str">
        <f t="shared" si="21"/>
        <v>Coast TFLs</v>
      </c>
      <c r="AK359" t="str">
        <f t="shared" si="22"/>
        <v>CoastTFLs</v>
      </c>
      <c r="AL359" t="str">
        <f t="shared" si="23"/>
        <v>Coast TFLs</v>
      </c>
    </row>
    <row r="360" spans="1:38">
      <c r="A360">
        <v>4</v>
      </c>
      <c r="B360">
        <v>41</v>
      </c>
      <c r="C360">
        <v>0</v>
      </c>
      <c r="D360">
        <v>0</v>
      </c>
      <c r="G360">
        <v>0</v>
      </c>
      <c r="H360">
        <v>0</v>
      </c>
      <c r="K360">
        <v>0</v>
      </c>
      <c r="L360">
        <v>0</v>
      </c>
      <c r="O360">
        <v>0</v>
      </c>
      <c r="P360">
        <v>0</v>
      </c>
      <c r="S360">
        <v>0</v>
      </c>
      <c r="T360">
        <v>0</v>
      </c>
      <c r="W360">
        <v>0</v>
      </c>
      <c r="X360">
        <v>0</v>
      </c>
      <c r="AA360">
        <v>0</v>
      </c>
      <c r="AB360">
        <v>0</v>
      </c>
      <c r="AE360">
        <v>0</v>
      </c>
      <c r="AF360">
        <v>0</v>
      </c>
      <c r="AI360">
        <f t="shared" si="20"/>
        <v>2003</v>
      </c>
      <c r="AJ360" t="str">
        <f t="shared" si="21"/>
        <v>Coast TFLs</v>
      </c>
      <c r="AK360" t="str">
        <f t="shared" si="22"/>
        <v>CoastTFLs</v>
      </c>
      <c r="AL360" t="str">
        <f t="shared" si="23"/>
        <v>Coast TFLs</v>
      </c>
    </row>
    <row r="361" spans="1:38">
      <c r="A361">
        <v>4</v>
      </c>
      <c r="B361">
        <v>41</v>
      </c>
      <c r="C361">
        <v>0</v>
      </c>
      <c r="D361">
        <v>0</v>
      </c>
      <c r="G361">
        <v>0</v>
      </c>
      <c r="H361">
        <v>0</v>
      </c>
      <c r="K361">
        <v>0</v>
      </c>
      <c r="L361">
        <v>0</v>
      </c>
      <c r="O361">
        <v>0</v>
      </c>
      <c r="P361">
        <v>0</v>
      </c>
      <c r="S361">
        <v>0</v>
      </c>
      <c r="T361">
        <v>0</v>
      </c>
      <c r="W361">
        <v>0</v>
      </c>
      <c r="X361">
        <v>0</v>
      </c>
      <c r="AA361">
        <v>0</v>
      </c>
      <c r="AB361">
        <v>0</v>
      </c>
      <c r="AE361">
        <v>0</v>
      </c>
      <c r="AF361">
        <v>0</v>
      </c>
      <c r="AI361">
        <f t="shared" si="20"/>
        <v>2003</v>
      </c>
      <c r="AJ361" t="str">
        <f t="shared" si="21"/>
        <v>Coast TFLs</v>
      </c>
      <c r="AK361" t="str">
        <f t="shared" si="22"/>
        <v>CoastTFLs</v>
      </c>
      <c r="AL361" t="str">
        <f t="shared" si="23"/>
        <v>Coast TFLs</v>
      </c>
    </row>
    <row r="362" spans="1:38">
      <c r="A362">
        <v>4</v>
      </c>
      <c r="B362">
        <v>41</v>
      </c>
      <c r="C362">
        <v>0</v>
      </c>
      <c r="D362">
        <v>0</v>
      </c>
      <c r="G362">
        <v>0</v>
      </c>
      <c r="H362">
        <v>0</v>
      </c>
      <c r="K362">
        <v>0</v>
      </c>
      <c r="L362">
        <v>0</v>
      </c>
      <c r="O362">
        <v>0</v>
      </c>
      <c r="P362">
        <v>0</v>
      </c>
      <c r="S362">
        <v>0</v>
      </c>
      <c r="T362">
        <v>0</v>
      </c>
      <c r="W362">
        <v>0</v>
      </c>
      <c r="X362">
        <v>0</v>
      </c>
      <c r="AA362">
        <v>0</v>
      </c>
      <c r="AB362">
        <v>0</v>
      </c>
      <c r="AE362">
        <v>0</v>
      </c>
      <c r="AF362">
        <v>0</v>
      </c>
      <c r="AI362">
        <f t="shared" si="20"/>
        <v>2003</v>
      </c>
      <c r="AJ362" t="str">
        <f t="shared" si="21"/>
        <v>Coast TFLs</v>
      </c>
      <c r="AK362" t="str">
        <f t="shared" si="22"/>
        <v>CoastTFLs</v>
      </c>
      <c r="AL362" t="str">
        <f t="shared" si="23"/>
        <v>Coast TFLs</v>
      </c>
    </row>
    <row r="363" spans="1:38">
      <c r="A363">
        <v>4</v>
      </c>
      <c r="B363">
        <v>41</v>
      </c>
      <c r="C363">
        <v>0</v>
      </c>
      <c r="D363">
        <v>0</v>
      </c>
      <c r="G363">
        <v>0</v>
      </c>
      <c r="H363">
        <v>0</v>
      </c>
      <c r="K363">
        <v>0</v>
      </c>
      <c r="L363">
        <v>0</v>
      </c>
      <c r="O363">
        <v>0</v>
      </c>
      <c r="P363">
        <v>0</v>
      </c>
      <c r="S363">
        <v>0</v>
      </c>
      <c r="T363">
        <v>0</v>
      </c>
      <c r="W363">
        <v>0</v>
      </c>
      <c r="X363">
        <v>0</v>
      </c>
      <c r="AA363">
        <v>0</v>
      </c>
      <c r="AB363">
        <v>0</v>
      </c>
      <c r="AE363">
        <v>0</v>
      </c>
      <c r="AF363">
        <v>0</v>
      </c>
      <c r="AI363">
        <f t="shared" si="20"/>
        <v>2003</v>
      </c>
      <c r="AJ363" t="str">
        <f t="shared" si="21"/>
        <v>Coast TFLs</v>
      </c>
      <c r="AK363" t="str">
        <f t="shared" si="22"/>
        <v>CoastTFLs</v>
      </c>
      <c r="AL363" t="str">
        <f t="shared" si="23"/>
        <v>Coast TFLs</v>
      </c>
    </row>
    <row r="364" spans="1:38">
      <c r="A364">
        <v>4</v>
      </c>
      <c r="B364">
        <v>41</v>
      </c>
      <c r="C364">
        <v>0</v>
      </c>
      <c r="D364">
        <v>0</v>
      </c>
      <c r="G364">
        <v>0</v>
      </c>
      <c r="H364">
        <v>0</v>
      </c>
      <c r="K364">
        <v>0</v>
      </c>
      <c r="L364">
        <v>0</v>
      </c>
      <c r="O364">
        <v>0</v>
      </c>
      <c r="P364">
        <v>0</v>
      </c>
      <c r="S364">
        <v>0</v>
      </c>
      <c r="T364">
        <v>0</v>
      </c>
      <c r="W364">
        <v>0</v>
      </c>
      <c r="X364">
        <v>0</v>
      </c>
      <c r="AA364">
        <v>0</v>
      </c>
      <c r="AB364">
        <v>0</v>
      </c>
      <c r="AE364">
        <v>0</v>
      </c>
      <c r="AF364">
        <v>0</v>
      </c>
      <c r="AI364">
        <f t="shared" si="20"/>
        <v>2003</v>
      </c>
      <c r="AJ364" t="str">
        <f t="shared" si="21"/>
        <v>Coast TFLs</v>
      </c>
      <c r="AK364" t="str">
        <f t="shared" si="22"/>
        <v>CoastTFLs</v>
      </c>
      <c r="AL364" t="str">
        <f t="shared" si="23"/>
        <v>Coast TFLs</v>
      </c>
    </row>
    <row r="365" spans="1:38">
      <c r="A365">
        <v>4</v>
      </c>
      <c r="B365">
        <v>41</v>
      </c>
      <c r="C365">
        <v>0</v>
      </c>
      <c r="D365">
        <v>0</v>
      </c>
      <c r="G365">
        <v>0</v>
      </c>
      <c r="H365">
        <v>0</v>
      </c>
      <c r="K365">
        <v>0</v>
      </c>
      <c r="L365">
        <v>0</v>
      </c>
      <c r="O365">
        <v>0</v>
      </c>
      <c r="P365">
        <v>0</v>
      </c>
      <c r="S365">
        <v>0</v>
      </c>
      <c r="T365">
        <v>0</v>
      </c>
      <c r="W365">
        <v>0</v>
      </c>
      <c r="X365">
        <v>0</v>
      </c>
      <c r="AA365">
        <v>0</v>
      </c>
      <c r="AB365">
        <v>0</v>
      </c>
      <c r="AE365">
        <v>0</v>
      </c>
      <c r="AF365">
        <v>0</v>
      </c>
      <c r="AI365">
        <f t="shared" si="20"/>
        <v>2003</v>
      </c>
      <c r="AJ365" t="str">
        <f t="shared" si="21"/>
        <v>Coast TFLs</v>
      </c>
      <c r="AK365" t="str">
        <f t="shared" si="22"/>
        <v>CoastTFLs</v>
      </c>
      <c r="AL365" t="str">
        <f t="shared" si="23"/>
        <v>Coast TFLs</v>
      </c>
    </row>
    <row r="366" spans="1:38">
      <c r="A366">
        <v>4</v>
      </c>
      <c r="B366">
        <v>41</v>
      </c>
      <c r="C366">
        <v>0</v>
      </c>
      <c r="D366">
        <v>0</v>
      </c>
      <c r="G366">
        <v>0</v>
      </c>
      <c r="H366">
        <v>0</v>
      </c>
      <c r="K366">
        <v>0</v>
      </c>
      <c r="L366">
        <v>0</v>
      </c>
      <c r="O366">
        <v>0</v>
      </c>
      <c r="P366">
        <v>0</v>
      </c>
      <c r="S366">
        <v>0</v>
      </c>
      <c r="T366">
        <v>0</v>
      </c>
      <c r="W366">
        <v>0</v>
      </c>
      <c r="X366">
        <v>0</v>
      </c>
      <c r="AA366">
        <v>0</v>
      </c>
      <c r="AB366">
        <v>0</v>
      </c>
      <c r="AE366">
        <v>0</v>
      </c>
      <c r="AF366">
        <v>0</v>
      </c>
      <c r="AI366">
        <f t="shared" si="20"/>
        <v>2003</v>
      </c>
      <c r="AJ366" t="str">
        <f t="shared" si="21"/>
        <v>Coast TFLs</v>
      </c>
      <c r="AK366" t="str">
        <f t="shared" si="22"/>
        <v>CoastTFLs</v>
      </c>
      <c r="AL366" t="str">
        <f t="shared" si="23"/>
        <v>Coast TFLs</v>
      </c>
    </row>
    <row r="367" spans="1:38">
      <c r="A367">
        <v>4</v>
      </c>
      <c r="B367">
        <v>41</v>
      </c>
      <c r="C367">
        <v>0</v>
      </c>
      <c r="D367">
        <v>0</v>
      </c>
      <c r="G367">
        <v>0</v>
      </c>
      <c r="H367">
        <v>0</v>
      </c>
      <c r="K367">
        <v>0</v>
      </c>
      <c r="L367">
        <v>0</v>
      </c>
      <c r="O367">
        <v>0</v>
      </c>
      <c r="P367">
        <v>0</v>
      </c>
      <c r="S367">
        <v>0</v>
      </c>
      <c r="T367">
        <v>0</v>
      </c>
      <c r="W367">
        <v>0</v>
      </c>
      <c r="X367">
        <v>0</v>
      </c>
      <c r="AA367">
        <v>0</v>
      </c>
      <c r="AB367">
        <v>0</v>
      </c>
      <c r="AE367">
        <v>0</v>
      </c>
      <c r="AF367">
        <v>0</v>
      </c>
      <c r="AI367">
        <f t="shared" si="20"/>
        <v>2003</v>
      </c>
      <c r="AJ367" t="str">
        <f t="shared" si="21"/>
        <v>Coast TFLs</v>
      </c>
      <c r="AK367" t="str">
        <f t="shared" si="22"/>
        <v>CoastTFLs</v>
      </c>
      <c r="AL367" t="str">
        <f t="shared" si="23"/>
        <v>Coast TFLs</v>
      </c>
    </row>
    <row r="368" spans="1:38">
      <c r="A368">
        <v>4</v>
      </c>
      <c r="B368">
        <v>41</v>
      </c>
      <c r="C368">
        <v>0</v>
      </c>
      <c r="D368">
        <v>0</v>
      </c>
      <c r="G368">
        <v>0</v>
      </c>
      <c r="H368">
        <v>0</v>
      </c>
      <c r="K368">
        <v>0</v>
      </c>
      <c r="L368">
        <v>0</v>
      </c>
      <c r="O368">
        <v>0</v>
      </c>
      <c r="P368">
        <v>0</v>
      </c>
      <c r="S368">
        <v>0</v>
      </c>
      <c r="T368">
        <v>0</v>
      </c>
      <c r="W368">
        <v>0</v>
      </c>
      <c r="X368">
        <v>0</v>
      </c>
      <c r="AA368">
        <v>0</v>
      </c>
      <c r="AB368">
        <v>0</v>
      </c>
      <c r="AE368">
        <v>0</v>
      </c>
      <c r="AF368">
        <v>0</v>
      </c>
      <c r="AI368">
        <f t="shared" si="20"/>
        <v>2003</v>
      </c>
      <c r="AJ368" t="str">
        <f t="shared" si="21"/>
        <v>Coast TFLs</v>
      </c>
      <c r="AK368" t="str">
        <f t="shared" si="22"/>
        <v>CoastTFLs</v>
      </c>
      <c r="AL368" t="str">
        <f t="shared" si="23"/>
        <v>Coast TFLs</v>
      </c>
    </row>
    <row r="369" spans="1:38">
      <c r="A369">
        <v>4</v>
      </c>
      <c r="B369">
        <v>41</v>
      </c>
      <c r="C369">
        <v>0</v>
      </c>
      <c r="D369">
        <v>0</v>
      </c>
      <c r="G369">
        <v>0</v>
      </c>
      <c r="H369">
        <v>0</v>
      </c>
      <c r="K369">
        <v>0</v>
      </c>
      <c r="L369">
        <v>0</v>
      </c>
      <c r="O369">
        <v>0</v>
      </c>
      <c r="P369">
        <v>0</v>
      </c>
      <c r="S369">
        <v>0</v>
      </c>
      <c r="T369">
        <v>0</v>
      </c>
      <c r="W369">
        <v>0</v>
      </c>
      <c r="X369">
        <v>0</v>
      </c>
      <c r="AA369">
        <v>0</v>
      </c>
      <c r="AB369">
        <v>0</v>
      </c>
      <c r="AE369">
        <v>0</v>
      </c>
      <c r="AF369">
        <v>0</v>
      </c>
      <c r="AI369">
        <f t="shared" si="20"/>
        <v>2003</v>
      </c>
      <c r="AJ369" t="str">
        <f t="shared" si="21"/>
        <v>Coast TFLs</v>
      </c>
      <c r="AK369" t="str">
        <f t="shared" si="22"/>
        <v>CoastTFLs</v>
      </c>
      <c r="AL369" t="str">
        <f t="shared" si="23"/>
        <v>Coast TFLs</v>
      </c>
    </row>
    <row r="370" spans="1:38">
      <c r="A370">
        <v>4</v>
      </c>
      <c r="B370">
        <v>41</v>
      </c>
      <c r="C370">
        <v>0</v>
      </c>
      <c r="D370">
        <v>0</v>
      </c>
      <c r="G370">
        <v>0</v>
      </c>
      <c r="H370">
        <v>0</v>
      </c>
      <c r="K370">
        <v>0</v>
      </c>
      <c r="L370">
        <v>0</v>
      </c>
      <c r="O370">
        <v>0</v>
      </c>
      <c r="P370">
        <v>0</v>
      </c>
      <c r="S370">
        <v>0</v>
      </c>
      <c r="T370">
        <v>0</v>
      </c>
      <c r="W370">
        <v>0</v>
      </c>
      <c r="X370">
        <v>0</v>
      </c>
      <c r="AA370">
        <v>0</v>
      </c>
      <c r="AB370">
        <v>0</v>
      </c>
      <c r="AE370">
        <v>0</v>
      </c>
      <c r="AF370">
        <v>0</v>
      </c>
      <c r="AI370">
        <f t="shared" si="20"/>
        <v>2003</v>
      </c>
      <c r="AJ370" t="str">
        <f t="shared" si="21"/>
        <v>Coast TFLs</v>
      </c>
      <c r="AK370" t="str">
        <f t="shared" si="22"/>
        <v>CoastTFLs</v>
      </c>
      <c r="AL370" t="str">
        <f t="shared" si="23"/>
        <v>Coast TFLs</v>
      </c>
    </row>
    <row r="371" spans="1:38">
      <c r="A371">
        <v>4</v>
      </c>
      <c r="B371">
        <v>41</v>
      </c>
      <c r="C371">
        <v>0</v>
      </c>
      <c r="D371">
        <v>0</v>
      </c>
      <c r="G371">
        <v>0</v>
      </c>
      <c r="H371">
        <v>0</v>
      </c>
      <c r="K371">
        <v>0</v>
      </c>
      <c r="L371">
        <v>0</v>
      </c>
      <c r="O371">
        <v>0</v>
      </c>
      <c r="P371">
        <v>0</v>
      </c>
      <c r="S371">
        <v>0</v>
      </c>
      <c r="T371">
        <v>0</v>
      </c>
      <c r="W371">
        <v>0</v>
      </c>
      <c r="X371">
        <v>0</v>
      </c>
      <c r="AA371">
        <v>0</v>
      </c>
      <c r="AB371">
        <v>0</v>
      </c>
      <c r="AE371">
        <v>0</v>
      </c>
      <c r="AF371">
        <v>0</v>
      </c>
      <c r="AI371">
        <f t="shared" si="20"/>
        <v>2003</v>
      </c>
      <c r="AJ371" t="str">
        <f t="shared" si="21"/>
        <v>Coast TFLs</v>
      </c>
      <c r="AK371" t="str">
        <f t="shared" si="22"/>
        <v>CoastTFLs</v>
      </c>
      <c r="AL371" t="str">
        <f t="shared" si="23"/>
        <v>Coast TFLs</v>
      </c>
    </row>
    <row r="372" spans="1:38">
      <c r="A372">
        <v>5</v>
      </c>
      <c r="B372">
        <v>1</v>
      </c>
      <c r="C372">
        <v>3439552</v>
      </c>
      <c r="D372">
        <v>4711248</v>
      </c>
      <c r="G372">
        <v>3790752</v>
      </c>
      <c r="H372">
        <v>5600128</v>
      </c>
      <c r="K372">
        <v>3734896</v>
      </c>
      <c r="L372">
        <v>5570912</v>
      </c>
      <c r="O372">
        <v>3738048</v>
      </c>
      <c r="P372">
        <v>5590416</v>
      </c>
      <c r="S372">
        <v>3746464</v>
      </c>
      <c r="T372">
        <v>5565376</v>
      </c>
      <c r="W372">
        <v>3739088</v>
      </c>
      <c r="X372">
        <v>5615392</v>
      </c>
      <c r="AA372">
        <v>3740752</v>
      </c>
      <c r="AB372">
        <v>5584880</v>
      </c>
      <c r="AE372">
        <v>3743856</v>
      </c>
      <c r="AF372">
        <v>5586768</v>
      </c>
      <c r="AI372">
        <f t="shared" si="20"/>
        <v>2004</v>
      </c>
      <c r="AJ372" t="str">
        <f t="shared" si="21"/>
        <v>Pine Units</v>
      </c>
      <c r="AK372" t="str">
        <f t="shared" si="22"/>
        <v>100MileHouse</v>
      </c>
      <c r="AL372" t="str">
        <f t="shared" si="23"/>
        <v>100 Mile House TSA</v>
      </c>
    </row>
    <row r="373" spans="1:38">
      <c r="A373">
        <v>5</v>
      </c>
      <c r="B373">
        <v>2</v>
      </c>
      <c r="C373">
        <v>277504</v>
      </c>
      <c r="D373">
        <v>508560</v>
      </c>
      <c r="G373">
        <v>431328</v>
      </c>
      <c r="H373">
        <v>772800</v>
      </c>
      <c r="K373">
        <v>404752</v>
      </c>
      <c r="L373">
        <v>750144</v>
      </c>
      <c r="O373">
        <v>402096</v>
      </c>
      <c r="P373">
        <v>749680</v>
      </c>
      <c r="S373">
        <v>401840</v>
      </c>
      <c r="T373">
        <v>741952</v>
      </c>
      <c r="W373">
        <v>405040</v>
      </c>
      <c r="X373">
        <v>742768</v>
      </c>
      <c r="AA373">
        <v>420496</v>
      </c>
      <c r="AB373">
        <v>783136</v>
      </c>
      <c r="AE373">
        <v>391456</v>
      </c>
      <c r="AF373">
        <v>739760</v>
      </c>
      <c r="AI373">
        <f t="shared" si="20"/>
        <v>2004</v>
      </c>
      <c r="AJ373" t="str">
        <f t="shared" si="21"/>
        <v>Pine Units</v>
      </c>
      <c r="AK373" t="str">
        <f t="shared" si="22"/>
        <v>Arrow</v>
      </c>
      <c r="AL373" t="str">
        <f t="shared" si="23"/>
        <v>Arrow TSA</v>
      </c>
    </row>
    <row r="374" spans="1:38">
      <c r="A374">
        <v>5</v>
      </c>
      <c r="B374">
        <v>3</v>
      </c>
      <c r="C374">
        <v>0</v>
      </c>
      <c r="D374">
        <v>0</v>
      </c>
      <c r="G374">
        <v>0</v>
      </c>
      <c r="H374">
        <v>0</v>
      </c>
      <c r="K374">
        <v>0</v>
      </c>
      <c r="L374">
        <v>0</v>
      </c>
      <c r="O374">
        <v>0</v>
      </c>
      <c r="P374">
        <v>0</v>
      </c>
      <c r="S374">
        <v>0</v>
      </c>
      <c r="T374">
        <v>0</v>
      </c>
      <c r="W374">
        <v>0</v>
      </c>
      <c r="X374">
        <v>0</v>
      </c>
      <c r="AA374">
        <v>0</v>
      </c>
      <c r="AB374">
        <v>0</v>
      </c>
      <c r="AE374">
        <v>0</v>
      </c>
      <c r="AF374">
        <v>0</v>
      </c>
      <c r="AI374">
        <f t="shared" si="20"/>
        <v>2004</v>
      </c>
      <c r="AJ374" t="str">
        <f t="shared" si="21"/>
        <v>Non-pine Units</v>
      </c>
      <c r="AK374" t="str">
        <f t="shared" si="22"/>
        <v>Arrowsmith</v>
      </c>
      <c r="AL374" t="str">
        <f t="shared" si="23"/>
        <v>Arrowsmith TSA</v>
      </c>
    </row>
    <row r="375" spans="1:38">
      <c r="A375">
        <v>5</v>
      </c>
      <c r="B375">
        <v>4</v>
      </c>
      <c r="C375">
        <v>45312</v>
      </c>
      <c r="D375">
        <v>65152</v>
      </c>
      <c r="G375">
        <v>69312</v>
      </c>
      <c r="H375">
        <v>104128</v>
      </c>
      <c r="K375">
        <v>62576</v>
      </c>
      <c r="L375">
        <v>98640</v>
      </c>
      <c r="O375">
        <v>71184</v>
      </c>
      <c r="P375">
        <v>108896</v>
      </c>
      <c r="S375">
        <v>64336</v>
      </c>
      <c r="T375">
        <v>98528</v>
      </c>
      <c r="W375">
        <v>62800</v>
      </c>
      <c r="X375">
        <v>96752</v>
      </c>
      <c r="AA375">
        <v>66576</v>
      </c>
      <c r="AB375">
        <v>103776</v>
      </c>
      <c r="AE375">
        <v>62160</v>
      </c>
      <c r="AF375">
        <v>99232</v>
      </c>
      <c r="AI375">
        <f t="shared" si="20"/>
        <v>2004</v>
      </c>
      <c r="AJ375" t="str">
        <f t="shared" si="21"/>
        <v>Pine Units</v>
      </c>
      <c r="AK375" t="str">
        <f t="shared" si="22"/>
        <v>Boundary</v>
      </c>
      <c r="AL375" t="str">
        <f t="shared" si="23"/>
        <v>Boundary TSA</v>
      </c>
    </row>
    <row r="376" spans="1:38">
      <c r="A376">
        <v>5</v>
      </c>
      <c r="B376">
        <v>5</v>
      </c>
      <c r="C376">
        <v>31376</v>
      </c>
      <c r="D376">
        <v>185152</v>
      </c>
      <c r="G376">
        <v>51104</v>
      </c>
      <c r="H376">
        <v>294032</v>
      </c>
      <c r="K376">
        <v>48656</v>
      </c>
      <c r="L376">
        <v>291856</v>
      </c>
      <c r="O376">
        <v>48528</v>
      </c>
      <c r="P376">
        <v>286048</v>
      </c>
      <c r="S376">
        <v>52544</v>
      </c>
      <c r="T376">
        <v>292624</v>
      </c>
      <c r="W376">
        <v>47312</v>
      </c>
      <c r="X376">
        <v>288608</v>
      </c>
      <c r="AA376">
        <v>48016</v>
      </c>
      <c r="AB376">
        <v>289520</v>
      </c>
      <c r="AE376">
        <v>47968</v>
      </c>
      <c r="AF376">
        <v>287392</v>
      </c>
      <c r="AI376">
        <f t="shared" si="20"/>
        <v>2004</v>
      </c>
      <c r="AJ376" t="str">
        <f t="shared" si="21"/>
        <v>Pine Units</v>
      </c>
      <c r="AK376" t="str">
        <f t="shared" si="22"/>
        <v>Bulkley</v>
      </c>
      <c r="AL376" t="str">
        <f t="shared" si="23"/>
        <v>Bulkley TSA</v>
      </c>
    </row>
    <row r="377" spans="1:38">
      <c r="A377">
        <v>5</v>
      </c>
      <c r="B377">
        <v>6</v>
      </c>
      <c r="C377">
        <v>0</v>
      </c>
      <c r="D377">
        <v>64</v>
      </c>
      <c r="G377">
        <v>0</v>
      </c>
      <c r="H377">
        <v>352</v>
      </c>
      <c r="K377">
        <v>0</v>
      </c>
      <c r="L377">
        <v>352</v>
      </c>
      <c r="O377">
        <v>0</v>
      </c>
      <c r="P377">
        <v>352</v>
      </c>
      <c r="S377">
        <v>0</v>
      </c>
      <c r="T377">
        <v>352</v>
      </c>
      <c r="W377">
        <v>0</v>
      </c>
      <c r="X377">
        <v>352</v>
      </c>
      <c r="AA377">
        <v>0</v>
      </c>
      <c r="AB377">
        <v>352</v>
      </c>
      <c r="AE377">
        <v>0</v>
      </c>
      <c r="AF377">
        <v>352</v>
      </c>
      <c r="AI377">
        <f t="shared" si="20"/>
        <v>2004</v>
      </c>
      <c r="AJ377" t="str">
        <f t="shared" si="21"/>
        <v>Non-pine Units</v>
      </c>
      <c r="AK377" t="str">
        <f t="shared" si="22"/>
        <v>Cassiar</v>
      </c>
      <c r="AL377" t="str">
        <f t="shared" si="23"/>
        <v>Cassiar TSA</v>
      </c>
    </row>
    <row r="378" spans="1:38">
      <c r="A378">
        <v>5</v>
      </c>
      <c r="B378">
        <v>7</v>
      </c>
      <c r="C378">
        <v>0</v>
      </c>
      <c r="D378">
        <v>0</v>
      </c>
      <c r="G378">
        <v>0</v>
      </c>
      <c r="H378">
        <v>0</v>
      </c>
      <c r="K378">
        <v>0</v>
      </c>
      <c r="L378">
        <v>0</v>
      </c>
      <c r="O378">
        <v>0</v>
      </c>
      <c r="P378">
        <v>0</v>
      </c>
      <c r="S378">
        <v>0</v>
      </c>
      <c r="T378">
        <v>0</v>
      </c>
      <c r="W378">
        <v>0</v>
      </c>
      <c r="X378">
        <v>0</v>
      </c>
      <c r="AA378">
        <v>0</v>
      </c>
      <c r="AB378">
        <v>0</v>
      </c>
      <c r="AE378">
        <v>0</v>
      </c>
      <c r="AF378">
        <v>0</v>
      </c>
      <c r="AI378">
        <f t="shared" si="20"/>
        <v>2004</v>
      </c>
      <c r="AJ378" t="str">
        <f t="shared" si="21"/>
        <v>Non-pine Units</v>
      </c>
      <c r="AK378" t="str">
        <f t="shared" si="22"/>
        <v>Cranberry</v>
      </c>
      <c r="AL378" t="str">
        <f t="shared" si="23"/>
        <v>Cranberry TSA</v>
      </c>
    </row>
    <row r="379" spans="1:38">
      <c r="A379">
        <v>5</v>
      </c>
      <c r="B379">
        <v>8</v>
      </c>
      <c r="C379">
        <v>199008</v>
      </c>
      <c r="D379">
        <v>455184</v>
      </c>
      <c r="G379">
        <v>349936</v>
      </c>
      <c r="H379">
        <v>874544</v>
      </c>
      <c r="K379">
        <v>365504</v>
      </c>
      <c r="L379">
        <v>880144</v>
      </c>
      <c r="O379">
        <v>344624</v>
      </c>
      <c r="P379">
        <v>858256</v>
      </c>
      <c r="S379">
        <v>348288</v>
      </c>
      <c r="T379">
        <v>865728</v>
      </c>
      <c r="W379">
        <v>351552</v>
      </c>
      <c r="X379">
        <v>877200</v>
      </c>
      <c r="AA379">
        <v>359968</v>
      </c>
      <c r="AB379">
        <v>879168</v>
      </c>
      <c r="AE379">
        <v>337376</v>
      </c>
      <c r="AF379">
        <v>872976</v>
      </c>
      <c r="AI379">
        <f t="shared" si="20"/>
        <v>2004</v>
      </c>
      <c r="AJ379" t="str">
        <f t="shared" si="21"/>
        <v>Pine Units</v>
      </c>
      <c r="AK379" t="str">
        <f t="shared" si="22"/>
        <v>Cranbrook</v>
      </c>
      <c r="AL379" t="str">
        <f t="shared" si="23"/>
        <v>Cranbrook TSA</v>
      </c>
    </row>
    <row r="380" spans="1:38">
      <c r="A380">
        <v>5</v>
      </c>
      <c r="B380">
        <v>9</v>
      </c>
      <c r="C380">
        <v>14688</v>
      </c>
      <c r="D380">
        <v>17424</v>
      </c>
      <c r="G380">
        <v>24656</v>
      </c>
      <c r="H380">
        <v>30080</v>
      </c>
      <c r="K380">
        <v>26544</v>
      </c>
      <c r="L380">
        <v>32672</v>
      </c>
      <c r="O380">
        <v>21264</v>
      </c>
      <c r="P380">
        <v>27472</v>
      </c>
      <c r="S380">
        <v>23536</v>
      </c>
      <c r="T380">
        <v>29216</v>
      </c>
      <c r="W380">
        <v>22208</v>
      </c>
      <c r="X380">
        <v>28208</v>
      </c>
      <c r="AA380">
        <v>22672</v>
      </c>
      <c r="AB380">
        <v>27584</v>
      </c>
      <c r="AE380">
        <v>22704</v>
      </c>
      <c r="AF380">
        <v>28112</v>
      </c>
      <c r="AI380">
        <f t="shared" si="20"/>
        <v>2004</v>
      </c>
      <c r="AJ380" t="str">
        <f t="shared" si="21"/>
        <v>Pine Units</v>
      </c>
      <c r="AK380" t="str">
        <f t="shared" si="22"/>
        <v>DawsonCreek</v>
      </c>
      <c r="AL380" t="str">
        <f t="shared" si="23"/>
        <v>Dawson Creek TSA</v>
      </c>
    </row>
    <row r="381" spans="1:38">
      <c r="A381">
        <v>5</v>
      </c>
      <c r="B381">
        <v>10</v>
      </c>
      <c r="C381">
        <v>0</v>
      </c>
      <c r="D381">
        <v>0</v>
      </c>
      <c r="G381">
        <v>0</v>
      </c>
      <c r="H381">
        <v>0</v>
      </c>
      <c r="K381">
        <v>0</v>
      </c>
      <c r="L381">
        <v>0</v>
      </c>
      <c r="O381">
        <v>0</v>
      </c>
      <c r="P381">
        <v>0</v>
      </c>
      <c r="S381">
        <v>0</v>
      </c>
      <c r="T381">
        <v>0</v>
      </c>
      <c r="W381">
        <v>0</v>
      </c>
      <c r="X381">
        <v>0</v>
      </c>
      <c r="AA381">
        <v>0</v>
      </c>
      <c r="AB381">
        <v>0</v>
      </c>
      <c r="AE381">
        <v>0</v>
      </c>
      <c r="AF381">
        <v>0</v>
      </c>
      <c r="AI381">
        <f t="shared" si="20"/>
        <v>2004</v>
      </c>
      <c r="AJ381" t="str">
        <f t="shared" si="21"/>
        <v>Non-pine Units</v>
      </c>
      <c r="AK381" t="str">
        <f t="shared" si="22"/>
        <v>FortNelson</v>
      </c>
      <c r="AL381" t="str">
        <f t="shared" si="23"/>
        <v>Fort Nelson TSA</v>
      </c>
    </row>
    <row r="382" spans="1:38">
      <c r="A382">
        <v>5</v>
      </c>
      <c r="B382">
        <v>11</v>
      </c>
      <c r="C382">
        <v>2048</v>
      </c>
      <c r="D382">
        <v>7280</v>
      </c>
      <c r="G382">
        <v>5296</v>
      </c>
      <c r="H382">
        <v>12032</v>
      </c>
      <c r="K382">
        <v>5280</v>
      </c>
      <c r="L382">
        <v>12992</v>
      </c>
      <c r="O382">
        <v>6720</v>
      </c>
      <c r="P382">
        <v>14736</v>
      </c>
      <c r="S382">
        <v>5984</v>
      </c>
      <c r="T382">
        <v>13248</v>
      </c>
      <c r="W382">
        <v>4624</v>
      </c>
      <c r="X382">
        <v>12304</v>
      </c>
      <c r="AA382">
        <v>6672</v>
      </c>
      <c r="AB382">
        <v>12960</v>
      </c>
      <c r="AE382">
        <v>5120</v>
      </c>
      <c r="AF382">
        <v>13536</v>
      </c>
      <c r="AI382">
        <f t="shared" si="20"/>
        <v>2004</v>
      </c>
      <c r="AJ382" t="str">
        <f t="shared" si="21"/>
        <v>Non-pine Units</v>
      </c>
      <c r="AK382" t="str">
        <f t="shared" si="22"/>
        <v>Fraser</v>
      </c>
      <c r="AL382" t="str">
        <f t="shared" si="23"/>
        <v>Fraser TSA</v>
      </c>
    </row>
    <row r="383" spans="1:38">
      <c r="A383">
        <v>5</v>
      </c>
      <c r="B383">
        <v>12</v>
      </c>
      <c r="C383">
        <v>3121680</v>
      </c>
      <c r="D383">
        <v>9198704</v>
      </c>
      <c r="G383">
        <v>3806304</v>
      </c>
      <c r="H383">
        <v>10972304</v>
      </c>
      <c r="K383">
        <v>3674880</v>
      </c>
      <c r="L383">
        <v>10638736</v>
      </c>
      <c r="O383">
        <v>3712928</v>
      </c>
      <c r="P383">
        <v>10681840</v>
      </c>
      <c r="S383">
        <v>3695904</v>
      </c>
      <c r="T383">
        <v>10686064</v>
      </c>
      <c r="W383">
        <v>3677488</v>
      </c>
      <c r="X383">
        <v>10659424</v>
      </c>
      <c r="AA383">
        <v>3708544</v>
      </c>
      <c r="AB383">
        <v>10654656</v>
      </c>
      <c r="AE383">
        <v>3673968</v>
      </c>
      <c r="AF383">
        <v>10590400</v>
      </c>
      <c r="AI383">
        <f t="shared" si="20"/>
        <v>2004</v>
      </c>
      <c r="AJ383" t="str">
        <f t="shared" si="21"/>
        <v>Pine Units</v>
      </c>
      <c r="AK383" t="str">
        <f t="shared" si="22"/>
        <v>FtStJames</v>
      </c>
      <c r="AL383" t="str">
        <f t="shared" si="23"/>
        <v>Ft. St. James Forest District</v>
      </c>
    </row>
    <row r="384" spans="1:38">
      <c r="A384">
        <v>5</v>
      </c>
      <c r="B384">
        <v>13</v>
      </c>
      <c r="C384">
        <v>9472</v>
      </c>
      <c r="D384">
        <v>9568</v>
      </c>
      <c r="G384">
        <v>14272</v>
      </c>
      <c r="H384">
        <v>14352</v>
      </c>
      <c r="K384">
        <v>11488</v>
      </c>
      <c r="L384">
        <v>11568</v>
      </c>
      <c r="O384">
        <v>12880</v>
      </c>
      <c r="P384">
        <v>13088</v>
      </c>
      <c r="S384">
        <v>15008</v>
      </c>
      <c r="T384">
        <v>15216</v>
      </c>
      <c r="W384">
        <v>14496</v>
      </c>
      <c r="X384">
        <v>14704</v>
      </c>
      <c r="AA384">
        <v>11984</v>
      </c>
      <c r="AB384">
        <v>12192</v>
      </c>
      <c r="AE384">
        <v>14432</v>
      </c>
      <c r="AF384">
        <v>14640</v>
      </c>
      <c r="AI384">
        <f t="shared" si="20"/>
        <v>2004</v>
      </c>
      <c r="AJ384" t="str">
        <f t="shared" si="21"/>
        <v>Non-pine Units</v>
      </c>
      <c r="AK384" t="str">
        <f t="shared" si="22"/>
        <v>FtStJohn</v>
      </c>
      <c r="AL384" t="str">
        <f t="shared" si="23"/>
        <v>Ft. St. John TSA</v>
      </c>
    </row>
    <row r="385" spans="1:38">
      <c r="A385">
        <v>5</v>
      </c>
      <c r="B385">
        <v>14</v>
      </c>
      <c r="C385">
        <v>18560</v>
      </c>
      <c r="D385">
        <v>246976</v>
      </c>
      <c r="G385">
        <v>53408</v>
      </c>
      <c r="H385">
        <v>323216</v>
      </c>
      <c r="K385">
        <v>52864</v>
      </c>
      <c r="L385">
        <v>329728</v>
      </c>
      <c r="O385">
        <v>55600</v>
      </c>
      <c r="P385">
        <v>342064</v>
      </c>
      <c r="S385">
        <v>47408</v>
      </c>
      <c r="T385">
        <v>324240</v>
      </c>
      <c r="W385">
        <v>55584</v>
      </c>
      <c r="X385">
        <v>333056</v>
      </c>
      <c r="AA385">
        <v>49488</v>
      </c>
      <c r="AB385">
        <v>338528</v>
      </c>
      <c r="AE385">
        <v>50816</v>
      </c>
      <c r="AF385">
        <v>327024</v>
      </c>
      <c r="AI385">
        <f t="shared" si="20"/>
        <v>2004</v>
      </c>
      <c r="AJ385" t="str">
        <f t="shared" si="21"/>
        <v>Pine Units</v>
      </c>
      <c r="AK385" t="str">
        <f t="shared" si="22"/>
        <v>Golden</v>
      </c>
      <c r="AL385" t="str">
        <f t="shared" si="23"/>
        <v>Golden TSA</v>
      </c>
    </row>
    <row r="386" spans="1:38">
      <c r="A386">
        <v>5</v>
      </c>
      <c r="B386">
        <v>15</v>
      </c>
      <c r="C386">
        <v>86128</v>
      </c>
      <c r="D386">
        <v>206400</v>
      </c>
      <c r="G386">
        <v>149824</v>
      </c>
      <c r="H386">
        <v>376320</v>
      </c>
      <c r="K386">
        <v>152032</v>
      </c>
      <c r="L386">
        <v>356096</v>
      </c>
      <c r="O386">
        <v>147888</v>
      </c>
      <c r="P386">
        <v>355376</v>
      </c>
      <c r="S386">
        <v>145744</v>
      </c>
      <c r="T386">
        <v>357504</v>
      </c>
      <c r="W386">
        <v>152400</v>
      </c>
      <c r="X386">
        <v>369104</v>
      </c>
      <c r="AA386">
        <v>154672</v>
      </c>
      <c r="AB386">
        <v>377184</v>
      </c>
      <c r="AE386">
        <v>145952</v>
      </c>
      <c r="AF386">
        <v>373696</v>
      </c>
      <c r="AI386">
        <f t="shared" ref="AI386:AI449" si="24">A386+1999</f>
        <v>2004</v>
      </c>
      <c r="AJ386" t="str">
        <f t="shared" ref="AJ386:AJ449" si="25">VLOOKUP(B386,$AO$2:$AS$42,4)</f>
        <v>Pine Units</v>
      </c>
      <c r="AK386" t="str">
        <f t="shared" ref="AK386:AK449" si="26">VLOOKUP(B386,$AO$2:$AT$42,2)</f>
        <v>Invermere</v>
      </c>
      <c r="AL386" t="str">
        <f t="shared" ref="AL386:AL449" si="27">VLOOKUP(B386,$AO$2:$AT$42,3)</f>
        <v>Invermere TSA</v>
      </c>
    </row>
    <row r="387" spans="1:38">
      <c r="A387">
        <v>5</v>
      </c>
      <c r="B387">
        <v>16</v>
      </c>
      <c r="C387">
        <v>0</v>
      </c>
      <c r="D387">
        <v>1632</v>
      </c>
      <c r="G387">
        <v>0</v>
      </c>
      <c r="H387">
        <v>512</v>
      </c>
      <c r="K387">
        <v>0</v>
      </c>
      <c r="L387">
        <v>1568</v>
      </c>
      <c r="O387">
        <v>0</v>
      </c>
      <c r="P387">
        <v>592</v>
      </c>
      <c r="S387">
        <v>0</v>
      </c>
      <c r="T387">
        <v>384</v>
      </c>
      <c r="W387">
        <v>0</v>
      </c>
      <c r="X387">
        <v>1376</v>
      </c>
      <c r="AA387">
        <v>0</v>
      </c>
      <c r="AB387">
        <v>1952</v>
      </c>
      <c r="AE387">
        <v>0</v>
      </c>
      <c r="AF387">
        <v>1712</v>
      </c>
      <c r="AI387">
        <f t="shared" si="24"/>
        <v>2004</v>
      </c>
      <c r="AJ387" t="str">
        <f t="shared" si="25"/>
        <v>Non-pine Units</v>
      </c>
      <c r="AK387" t="str">
        <f t="shared" si="26"/>
        <v>Kalum</v>
      </c>
      <c r="AL387" t="str">
        <f t="shared" si="27"/>
        <v>Kalum TSA</v>
      </c>
    </row>
    <row r="388" spans="1:38">
      <c r="A388">
        <v>5</v>
      </c>
      <c r="B388">
        <v>17</v>
      </c>
      <c r="C388">
        <v>2091280</v>
      </c>
      <c r="D388">
        <v>3647680</v>
      </c>
      <c r="G388">
        <v>2620752</v>
      </c>
      <c r="H388">
        <v>4491456</v>
      </c>
      <c r="K388">
        <v>2621280</v>
      </c>
      <c r="L388">
        <v>4482144</v>
      </c>
      <c r="O388">
        <v>2682928</v>
      </c>
      <c r="P388">
        <v>4585632</v>
      </c>
      <c r="S388">
        <v>2655648</v>
      </c>
      <c r="T388">
        <v>4547328</v>
      </c>
      <c r="W388">
        <v>2693888</v>
      </c>
      <c r="X388">
        <v>4604016</v>
      </c>
      <c r="AA388">
        <v>2670912</v>
      </c>
      <c r="AB388">
        <v>4558080</v>
      </c>
      <c r="AE388">
        <v>2713200</v>
      </c>
      <c r="AF388">
        <v>4613888</v>
      </c>
      <c r="AI388">
        <f t="shared" si="24"/>
        <v>2004</v>
      </c>
      <c r="AJ388" t="str">
        <f t="shared" si="25"/>
        <v>Pine Units</v>
      </c>
      <c r="AK388" t="str">
        <f t="shared" si="26"/>
        <v>Kamloops</v>
      </c>
      <c r="AL388" t="str">
        <f t="shared" si="27"/>
        <v>Kamloops TSA</v>
      </c>
    </row>
    <row r="389" spans="1:38">
      <c r="A389">
        <v>5</v>
      </c>
      <c r="B389">
        <v>18</v>
      </c>
      <c r="C389">
        <v>0</v>
      </c>
      <c r="D389">
        <v>0</v>
      </c>
      <c r="G389">
        <v>0</v>
      </c>
      <c r="H389">
        <v>0</v>
      </c>
      <c r="K389">
        <v>0</v>
      </c>
      <c r="L389">
        <v>0</v>
      </c>
      <c r="O389">
        <v>0</v>
      </c>
      <c r="P389">
        <v>0</v>
      </c>
      <c r="S389">
        <v>0</v>
      </c>
      <c r="T389">
        <v>0</v>
      </c>
      <c r="W389">
        <v>0</v>
      </c>
      <c r="X389">
        <v>0</v>
      </c>
      <c r="AA389">
        <v>0</v>
      </c>
      <c r="AB389">
        <v>0</v>
      </c>
      <c r="AE389">
        <v>0</v>
      </c>
      <c r="AF389">
        <v>0</v>
      </c>
      <c r="AI389">
        <f t="shared" si="24"/>
        <v>2004</v>
      </c>
      <c r="AJ389" t="str">
        <f t="shared" si="25"/>
        <v>Non-pine Units</v>
      </c>
      <c r="AK389" t="str">
        <f t="shared" si="26"/>
        <v>Kingcome</v>
      </c>
      <c r="AL389" t="str">
        <f t="shared" si="27"/>
        <v>Kingcome TSA</v>
      </c>
    </row>
    <row r="390" spans="1:38">
      <c r="A390">
        <v>5</v>
      </c>
      <c r="B390">
        <v>19</v>
      </c>
      <c r="C390">
        <v>816</v>
      </c>
      <c r="D390">
        <v>4448</v>
      </c>
      <c r="G390">
        <v>1136</v>
      </c>
      <c r="H390">
        <v>5504</v>
      </c>
      <c r="K390">
        <v>1824</v>
      </c>
      <c r="L390">
        <v>2848</v>
      </c>
      <c r="O390">
        <v>1136</v>
      </c>
      <c r="P390">
        <v>4768</v>
      </c>
      <c r="S390">
        <v>2240</v>
      </c>
      <c r="T390">
        <v>6816</v>
      </c>
      <c r="W390">
        <v>464</v>
      </c>
      <c r="X390">
        <v>3728</v>
      </c>
      <c r="AA390">
        <v>1824</v>
      </c>
      <c r="AB390">
        <v>6416</v>
      </c>
      <c r="AE390">
        <v>1824</v>
      </c>
      <c r="AF390">
        <v>3344</v>
      </c>
      <c r="AI390">
        <f t="shared" si="24"/>
        <v>2004</v>
      </c>
      <c r="AJ390" t="str">
        <f t="shared" si="25"/>
        <v>Non-pine Units</v>
      </c>
      <c r="AK390" t="str">
        <f t="shared" si="26"/>
        <v>Kispiox</v>
      </c>
      <c r="AL390" t="str">
        <f t="shared" si="27"/>
        <v>Kispiox TSA</v>
      </c>
    </row>
    <row r="391" spans="1:38">
      <c r="A391">
        <v>5</v>
      </c>
      <c r="B391">
        <v>20</v>
      </c>
      <c r="C391">
        <v>108560</v>
      </c>
      <c r="D391">
        <v>220784</v>
      </c>
      <c r="G391">
        <v>154800</v>
      </c>
      <c r="H391">
        <v>351392</v>
      </c>
      <c r="K391">
        <v>157008</v>
      </c>
      <c r="L391">
        <v>346016</v>
      </c>
      <c r="O391">
        <v>164880</v>
      </c>
      <c r="P391">
        <v>356544</v>
      </c>
      <c r="S391">
        <v>162160</v>
      </c>
      <c r="T391">
        <v>352256</v>
      </c>
      <c r="W391">
        <v>162304</v>
      </c>
      <c r="X391">
        <v>354752</v>
      </c>
      <c r="AA391">
        <v>162496</v>
      </c>
      <c r="AB391">
        <v>338656</v>
      </c>
      <c r="AE391">
        <v>162304</v>
      </c>
      <c r="AF391">
        <v>351888</v>
      </c>
      <c r="AI391">
        <f t="shared" si="24"/>
        <v>2004</v>
      </c>
      <c r="AJ391" t="str">
        <f t="shared" si="25"/>
        <v>Pine Units</v>
      </c>
      <c r="AK391" t="str">
        <f t="shared" si="26"/>
        <v>KootenayLake</v>
      </c>
      <c r="AL391" t="str">
        <f t="shared" si="27"/>
        <v>Kootenay Lake TSA</v>
      </c>
    </row>
    <row r="392" spans="1:38">
      <c r="A392">
        <v>5</v>
      </c>
      <c r="B392">
        <v>21</v>
      </c>
      <c r="C392">
        <v>3596784</v>
      </c>
      <c r="D392">
        <v>19526560</v>
      </c>
      <c r="G392">
        <v>4427296</v>
      </c>
      <c r="H392">
        <v>20002048</v>
      </c>
      <c r="K392">
        <v>4339392</v>
      </c>
      <c r="L392">
        <v>19444752</v>
      </c>
      <c r="O392">
        <v>4358960</v>
      </c>
      <c r="P392">
        <v>19645584</v>
      </c>
      <c r="S392">
        <v>4335616</v>
      </c>
      <c r="T392">
        <v>19500256</v>
      </c>
      <c r="W392">
        <v>4328512</v>
      </c>
      <c r="X392">
        <v>19380768</v>
      </c>
      <c r="AA392">
        <v>4339024</v>
      </c>
      <c r="AB392">
        <v>19457648</v>
      </c>
      <c r="AE392">
        <v>4327136</v>
      </c>
      <c r="AF392">
        <v>19274880</v>
      </c>
      <c r="AI392">
        <f t="shared" si="24"/>
        <v>2004</v>
      </c>
      <c r="AJ392" t="str">
        <f t="shared" si="25"/>
        <v>Pine Units</v>
      </c>
      <c r="AK392" t="str">
        <f t="shared" si="26"/>
        <v>Lakes</v>
      </c>
      <c r="AL392" t="str">
        <f t="shared" si="27"/>
        <v>Lakes TSA</v>
      </c>
    </row>
    <row r="393" spans="1:38">
      <c r="A393">
        <v>5</v>
      </c>
      <c r="B393">
        <v>22</v>
      </c>
      <c r="C393">
        <v>32416</v>
      </c>
      <c r="D393">
        <v>126432</v>
      </c>
      <c r="G393">
        <v>78672</v>
      </c>
      <c r="H393">
        <v>250416</v>
      </c>
      <c r="K393">
        <v>92560</v>
      </c>
      <c r="L393">
        <v>261296</v>
      </c>
      <c r="O393">
        <v>91952</v>
      </c>
      <c r="P393">
        <v>252688</v>
      </c>
      <c r="S393">
        <v>91008</v>
      </c>
      <c r="T393">
        <v>270032</v>
      </c>
      <c r="W393">
        <v>101392</v>
      </c>
      <c r="X393">
        <v>276960</v>
      </c>
      <c r="AA393">
        <v>89008</v>
      </c>
      <c r="AB393">
        <v>259088</v>
      </c>
      <c r="AE393">
        <v>104848</v>
      </c>
      <c r="AF393">
        <v>264304</v>
      </c>
      <c r="AI393">
        <f t="shared" si="24"/>
        <v>2004</v>
      </c>
      <c r="AJ393" t="str">
        <f t="shared" si="25"/>
        <v>Pine Units</v>
      </c>
      <c r="AK393" t="str">
        <f t="shared" si="26"/>
        <v>Lillooet</v>
      </c>
      <c r="AL393" t="str">
        <f t="shared" si="27"/>
        <v>Lillooet TSA</v>
      </c>
    </row>
    <row r="394" spans="1:38">
      <c r="A394">
        <v>5</v>
      </c>
      <c r="B394">
        <v>23</v>
      </c>
      <c r="C394">
        <v>49104</v>
      </c>
      <c r="D394">
        <v>358976</v>
      </c>
      <c r="G394">
        <v>151296</v>
      </c>
      <c r="H394">
        <v>680544</v>
      </c>
      <c r="K394">
        <v>149168</v>
      </c>
      <c r="L394">
        <v>690576</v>
      </c>
      <c r="O394">
        <v>142736</v>
      </c>
      <c r="P394">
        <v>688480</v>
      </c>
      <c r="S394">
        <v>150064</v>
      </c>
      <c r="T394">
        <v>695360</v>
      </c>
      <c r="W394">
        <v>143696</v>
      </c>
      <c r="X394">
        <v>691568</v>
      </c>
      <c r="AA394">
        <v>140256</v>
      </c>
      <c r="AB394">
        <v>678432</v>
      </c>
      <c r="AE394">
        <v>139520</v>
      </c>
      <c r="AF394">
        <v>678880</v>
      </c>
      <c r="AI394">
        <f t="shared" si="24"/>
        <v>2004</v>
      </c>
      <c r="AJ394" t="str">
        <f t="shared" si="25"/>
        <v>Pine Units</v>
      </c>
      <c r="AK394" t="str">
        <f t="shared" si="26"/>
        <v>Mackenzie</v>
      </c>
      <c r="AL394" t="str">
        <f t="shared" si="27"/>
        <v>Mackenzie TSA</v>
      </c>
    </row>
    <row r="395" spans="1:38">
      <c r="A395">
        <v>5</v>
      </c>
      <c r="B395">
        <v>24</v>
      </c>
      <c r="C395">
        <v>551872</v>
      </c>
      <c r="D395">
        <v>1758320</v>
      </c>
      <c r="G395">
        <v>675824</v>
      </c>
      <c r="H395">
        <v>2100000</v>
      </c>
      <c r="K395">
        <v>653920</v>
      </c>
      <c r="L395">
        <v>2108736</v>
      </c>
      <c r="O395">
        <v>649344</v>
      </c>
      <c r="P395">
        <v>2096384</v>
      </c>
      <c r="S395">
        <v>669648</v>
      </c>
      <c r="T395">
        <v>2101936</v>
      </c>
      <c r="W395">
        <v>651536</v>
      </c>
      <c r="X395">
        <v>2116256</v>
      </c>
      <c r="AA395">
        <v>633232</v>
      </c>
      <c r="AB395">
        <v>2075664</v>
      </c>
      <c r="AE395">
        <v>649568</v>
      </c>
      <c r="AF395">
        <v>2080736</v>
      </c>
      <c r="AI395">
        <f t="shared" si="24"/>
        <v>2004</v>
      </c>
      <c r="AJ395" t="str">
        <f t="shared" si="25"/>
        <v>Pine Units</v>
      </c>
      <c r="AK395" t="str">
        <f t="shared" si="26"/>
        <v>Merritt</v>
      </c>
      <c r="AL395" t="str">
        <f t="shared" si="27"/>
        <v>Merritt TSA</v>
      </c>
    </row>
    <row r="396" spans="1:38">
      <c r="A396">
        <v>5</v>
      </c>
      <c r="B396">
        <v>25</v>
      </c>
      <c r="C396">
        <v>592</v>
      </c>
      <c r="D396">
        <v>12128</v>
      </c>
      <c r="G396">
        <v>3520</v>
      </c>
      <c r="H396">
        <v>15536</v>
      </c>
      <c r="K396">
        <v>3280</v>
      </c>
      <c r="L396">
        <v>20160</v>
      </c>
      <c r="O396">
        <v>2640</v>
      </c>
      <c r="P396">
        <v>15472</v>
      </c>
      <c r="S396">
        <v>2768</v>
      </c>
      <c r="T396">
        <v>22544</v>
      </c>
      <c r="W396">
        <v>2592</v>
      </c>
      <c r="X396">
        <v>15648</v>
      </c>
      <c r="AA396">
        <v>3872</v>
      </c>
      <c r="AB396">
        <v>16944</v>
      </c>
      <c r="AE396">
        <v>3808</v>
      </c>
      <c r="AF396">
        <v>24384</v>
      </c>
      <c r="AI396">
        <f t="shared" si="24"/>
        <v>2004</v>
      </c>
      <c r="AJ396" t="str">
        <f t="shared" si="25"/>
        <v>Non-pine Units</v>
      </c>
      <c r="AK396" t="str">
        <f t="shared" si="26"/>
        <v>MidCoast</v>
      </c>
      <c r="AL396" t="str">
        <f t="shared" si="27"/>
        <v>Mid Coast TSA</v>
      </c>
    </row>
    <row r="397" spans="1:38">
      <c r="A397">
        <v>5</v>
      </c>
      <c r="B397">
        <v>26</v>
      </c>
      <c r="C397">
        <v>300560</v>
      </c>
      <c r="D397">
        <v>2178272</v>
      </c>
      <c r="G397">
        <v>469104</v>
      </c>
      <c r="H397">
        <v>2943312</v>
      </c>
      <c r="K397">
        <v>438400</v>
      </c>
      <c r="L397">
        <v>2870112</v>
      </c>
      <c r="O397">
        <v>448800</v>
      </c>
      <c r="P397">
        <v>2889872</v>
      </c>
      <c r="S397">
        <v>444592</v>
      </c>
      <c r="T397">
        <v>2837040</v>
      </c>
      <c r="W397">
        <v>445616</v>
      </c>
      <c r="X397">
        <v>2827744</v>
      </c>
      <c r="AA397">
        <v>450368</v>
      </c>
      <c r="AB397">
        <v>2841552</v>
      </c>
      <c r="AE397">
        <v>456288</v>
      </c>
      <c r="AF397">
        <v>2848624</v>
      </c>
      <c r="AI397">
        <f t="shared" si="24"/>
        <v>2004</v>
      </c>
      <c r="AJ397" t="str">
        <f t="shared" si="25"/>
        <v>Pine Units</v>
      </c>
      <c r="AK397" t="str">
        <f t="shared" si="26"/>
        <v>Morice</v>
      </c>
      <c r="AL397" t="str">
        <f t="shared" si="27"/>
        <v>Morice TSA</v>
      </c>
    </row>
    <row r="398" spans="1:38">
      <c r="A398">
        <v>5</v>
      </c>
      <c r="B398">
        <v>27</v>
      </c>
      <c r="C398">
        <v>0</v>
      </c>
      <c r="D398">
        <v>1888</v>
      </c>
      <c r="G398">
        <v>0</v>
      </c>
      <c r="H398">
        <v>2336</v>
      </c>
      <c r="K398">
        <v>0</v>
      </c>
      <c r="L398">
        <v>2720</v>
      </c>
      <c r="O398">
        <v>0</v>
      </c>
      <c r="P398">
        <v>2336</v>
      </c>
      <c r="S398">
        <v>0</v>
      </c>
      <c r="T398">
        <v>2720</v>
      </c>
      <c r="W398">
        <v>0</v>
      </c>
      <c r="X398">
        <v>2464</v>
      </c>
      <c r="AA398">
        <v>0</v>
      </c>
      <c r="AB398">
        <v>2336</v>
      </c>
      <c r="AE398">
        <v>0</v>
      </c>
      <c r="AF398">
        <v>2720</v>
      </c>
      <c r="AI398">
        <f t="shared" si="24"/>
        <v>2004</v>
      </c>
      <c r="AJ398" t="str">
        <f t="shared" si="25"/>
        <v>Non-pine Units</v>
      </c>
      <c r="AK398" t="str">
        <f t="shared" si="26"/>
        <v>Nass</v>
      </c>
      <c r="AL398" t="str">
        <f t="shared" si="27"/>
        <v>Nass TSA</v>
      </c>
    </row>
    <row r="399" spans="1:38">
      <c r="A399">
        <v>5</v>
      </c>
      <c r="B399">
        <v>28</v>
      </c>
      <c r="C399">
        <v>0</v>
      </c>
      <c r="D399">
        <v>0</v>
      </c>
      <c r="G399">
        <v>0</v>
      </c>
      <c r="H399">
        <v>0</v>
      </c>
      <c r="K399">
        <v>0</v>
      </c>
      <c r="L399">
        <v>0</v>
      </c>
      <c r="O399">
        <v>0</v>
      </c>
      <c r="P399">
        <v>0</v>
      </c>
      <c r="S399">
        <v>0</v>
      </c>
      <c r="T399">
        <v>0</v>
      </c>
      <c r="W399">
        <v>0</v>
      </c>
      <c r="X399">
        <v>0</v>
      </c>
      <c r="AA399">
        <v>0</v>
      </c>
      <c r="AB399">
        <v>0</v>
      </c>
      <c r="AE399">
        <v>0</v>
      </c>
      <c r="AF399">
        <v>0</v>
      </c>
      <c r="AI399">
        <f t="shared" si="24"/>
        <v>2004</v>
      </c>
      <c r="AJ399" t="str">
        <f t="shared" si="25"/>
        <v>Non-pine Units</v>
      </c>
      <c r="AK399" t="str">
        <f t="shared" si="26"/>
        <v>NorthCoast</v>
      </c>
      <c r="AL399" t="str">
        <f t="shared" si="27"/>
        <v>North Coast TSA</v>
      </c>
    </row>
    <row r="400" spans="1:38">
      <c r="A400">
        <v>5</v>
      </c>
      <c r="B400">
        <v>29</v>
      </c>
      <c r="C400">
        <v>527872</v>
      </c>
      <c r="D400">
        <v>1086048</v>
      </c>
      <c r="G400">
        <v>677360</v>
      </c>
      <c r="H400">
        <v>1366384</v>
      </c>
      <c r="K400">
        <v>679728</v>
      </c>
      <c r="L400">
        <v>1364528</v>
      </c>
      <c r="O400">
        <v>707328</v>
      </c>
      <c r="P400">
        <v>1425152</v>
      </c>
      <c r="S400">
        <v>673344</v>
      </c>
      <c r="T400">
        <v>1355776</v>
      </c>
      <c r="W400">
        <v>680368</v>
      </c>
      <c r="X400">
        <v>1369264</v>
      </c>
      <c r="AA400">
        <v>668128</v>
      </c>
      <c r="AB400">
        <v>1356096</v>
      </c>
      <c r="AE400">
        <v>616640</v>
      </c>
      <c r="AF400">
        <v>1309568</v>
      </c>
      <c r="AI400">
        <f t="shared" si="24"/>
        <v>2004</v>
      </c>
      <c r="AJ400" t="str">
        <f t="shared" si="25"/>
        <v>Pine Units</v>
      </c>
      <c r="AK400" t="str">
        <f t="shared" si="26"/>
        <v>Okanagan</v>
      </c>
      <c r="AL400" t="str">
        <f t="shared" si="27"/>
        <v>Okanagan TSA</v>
      </c>
    </row>
    <row r="401" spans="1:38">
      <c r="A401">
        <v>5</v>
      </c>
      <c r="B401">
        <v>30</v>
      </c>
      <c r="C401">
        <v>6490480</v>
      </c>
      <c r="D401">
        <v>16830016</v>
      </c>
      <c r="G401">
        <v>7227232</v>
      </c>
      <c r="H401">
        <v>17868848</v>
      </c>
      <c r="K401">
        <v>7036672</v>
      </c>
      <c r="L401">
        <v>17308848</v>
      </c>
      <c r="O401">
        <v>7093296</v>
      </c>
      <c r="P401">
        <v>17404880</v>
      </c>
      <c r="S401">
        <v>7030800</v>
      </c>
      <c r="T401">
        <v>17161456</v>
      </c>
      <c r="W401">
        <v>7068032</v>
      </c>
      <c r="X401">
        <v>17302800</v>
      </c>
      <c r="AA401">
        <v>7049040</v>
      </c>
      <c r="AB401">
        <v>17212720</v>
      </c>
      <c r="AE401">
        <v>7090624</v>
      </c>
      <c r="AF401">
        <v>17251632</v>
      </c>
      <c r="AI401">
        <f t="shared" si="24"/>
        <v>2004</v>
      </c>
      <c r="AJ401" t="str">
        <f t="shared" si="25"/>
        <v>Pine Units</v>
      </c>
      <c r="AK401" t="str">
        <f t="shared" si="26"/>
        <v>PrinceGeorge</v>
      </c>
      <c r="AL401" t="str">
        <f t="shared" si="27"/>
        <v>Prince George Forest District</v>
      </c>
    </row>
    <row r="402" spans="1:38">
      <c r="A402">
        <v>5</v>
      </c>
      <c r="B402">
        <v>31</v>
      </c>
      <c r="C402">
        <v>0</v>
      </c>
      <c r="D402">
        <v>0</v>
      </c>
      <c r="G402">
        <v>0</v>
      </c>
      <c r="H402">
        <v>0</v>
      </c>
      <c r="K402">
        <v>0</v>
      </c>
      <c r="L402">
        <v>0</v>
      </c>
      <c r="O402">
        <v>0</v>
      </c>
      <c r="P402">
        <v>0</v>
      </c>
      <c r="S402">
        <v>0</v>
      </c>
      <c r="T402">
        <v>0</v>
      </c>
      <c r="W402">
        <v>0</v>
      </c>
      <c r="X402">
        <v>0</v>
      </c>
      <c r="AA402">
        <v>0</v>
      </c>
      <c r="AB402">
        <v>0</v>
      </c>
      <c r="AE402">
        <v>0</v>
      </c>
      <c r="AF402">
        <v>0</v>
      </c>
      <c r="AI402">
        <f t="shared" si="24"/>
        <v>2004</v>
      </c>
      <c r="AJ402" t="str">
        <f t="shared" si="25"/>
        <v>Non-pine Units</v>
      </c>
      <c r="AK402" t="str">
        <f t="shared" si="26"/>
        <v>QueenCharlotte</v>
      </c>
      <c r="AL402" t="str">
        <f t="shared" si="27"/>
        <v>Queen Charlotte TSA</v>
      </c>
    </row>
    <row r="403" spans="1:38">
      <c r="A403">
        <v>5</v>
      </c>
      <c r="B403">
        <v>32</v>
      </c>
      <c r="C403">
        <v>19466880</v>
      </c>
      <c r="D403">
        <v>47121728</v>
      </c>
      <c r="G403">
        <v>22127072</v>
      </c>
      <c r="H403">
        <v>48654384</v>
      </c>
      <c r="K403">
        <v>21706704</v>
      </c>
      <c r="L403">
        <v>47927968</v>
      </c>
      <c r="O403">
        <v>21903120</v>
      </c>
      <c r="P403">
        <v>48010016</v>
      </c>
      <c r="S403">
        <v>21828432</v>
      </c>
      <c r="T403">
        <v>48044112</v>
      </c>
      <c r="W403">
        <v>21773872</v>
      </c>
      <c r="X403">
        <v>47932960</v>
      </c>
      <c r="AA403">
        <v>21877072</v>
      </c>
      <c r="AB403">
        <v>48025280</v>
      </c>
      <c r="AE403">
        <v>21886768</v>
      </c>
      <c r="AF403">
        <v>48012256</v>
      </c>
      <c r="AI403">
        <f t="shared" si="24"/>
        <v>2004</v>
      </c>
      <c r="AJ403" t="str">
        <f t="shared" si="25"/>
        <v>Pine Units</v>
      </c>
      <c r="AK403" t="str">
        <f t="shared" si="26"/>
        <v>Quesnel</v>
      </c>
      <c r="AL403" t="str">
        <f t="shared" si="27"/>
        <v>Quesnel TSA</v>
      </c>
    </row>
    <row r="404" spans="1:38">
      <c r="A404">
        <v>5</v>
      </c>
      <c r="B404">
        <v>33</v>
      </c>
      <c r="C404">
        <v>0</v>
      </c>
      <c r="D404">
        <v>144</v>
      </c>
      <c r="G404">
        <v>192</v>
      </c>
      <c r="H404">
        <v>448</v>
      </c>
      <c r="K404">
        <v>192</v>
      </c>
      <c r="L404">
        <v>448</v>
      </c>
      <c r="O404">
        <v>192</v>
      </c>
      <c r="P404">
        <v>656</v>
      </c>
      <c r="S404">
        <v>192</v>
      </c>
      <c r="T404">
        <v>656</v>
      </c>
      <c r="W404">
        <v>192</v>
      </c>
      <c r="X404">
        <v>448</v>
      </c>
      <c r="AA404">
        <v>192</v>
      </c>
      <c r="AB404">
        <v>448</v>
      </c>
      <c r="AE404">
        <v>192</v>
      </c>
      <c r="AF404">
        <v>656</v>
      </c>
      <c r="AI404">
        <f t="shared" si="24"/>
        <v>2004</v>
      </c>
      <c r="AJ404" t="str">
        <f t="shared" si="25"/>
        <v>Non-pine Units</v>
      </c>
      <c r="AK404" t="str">
        <f t="shared" si="26"/>
        <v>Revelstoke</v>
      </c>
      <c r="AL404" t="str">
        <f t="shared" si="27"/>
        <v>Revelstoke TSA</v>
      </c>
    </row>
    <row r="405" spans="1:38">
      <c r="A405">
        <v>5</v>
      </c>
      <c r="B405">
        <v>34</v>
      </c>
      <c r="C405">
        <v>28576</v>
      </c>
      <c r="D405">
        <v>216624</v>
      </c>
      <c r="G405">
        <v>60576</v>
      </c>
      <c r="H405">
        <v>289200</v>
      </c>
      <c r="K405">
        <v>60704</v>
      </c>
      <c r="L405">
        <v>292208</v>
      </c>
      <c r="O405">
        <v>57888</v>
      </c>
      <c r="P405">
        <v>294784</v>
      </c>
      <c r="S405">
        <v>58960</v>
      </c>
      <c r="T405">
        <v>279184</v>
      </c>
      <c r="W405">
        <v>58544</v>
      </c>
      <c r="X405">
        <v>289920</v>
      </c>
      <c r="AA405">
        <v>54624</v>
      </c>
      <c r="AB405">
        <v>277472</v>
      </c>
      <c r="AE405">
        <v>58336</v>
      </c>
      <c r="AF405">
        <v>278256</v>
      </c>
      <c r="AI405">
        <f t="shared" si="24"/>
        <v>2004</v>
      </c>
      <c r="AJ405" t="str">
        <f t="shared" si="25"/>
        <v>Pine Units</v>
      </c>
      <c r="AK405" t="str">
        <f t="shared" si="26"/>
        <v>RobsonValley</v>
      </c>
      <c r="AL405" t="str">
        <f t="shared" si="27"/>
        <v>Robson Valley TSA</v>
      </c>
    </row>
    <row r="406" spans="1:38">
      <c r="A406">
        <v>5</v>
      </c>
      <c r="B406">
        <v>35</v>
      </c>
      <c r="C406">
        <v>12752</v>
      </c>
      <c r="D406">
        <v>102832</v>
      </c>
      <c r="G406">
        <v>27680</v>
      </c>
      <c r="H406">
        <v>136976</v>
      </c>
      <c r="K406">
        <v>30352</v>
      </c>
      <c r="L406">
        <v>140464</v>
      </c>
      <c r="O406">
        <v>29136</v>
      </c>
      <c r="P406">
        <v>136896</v>
      </c>
      <c r="S406">
        <v>23632</v>
      </c>
      <c r="T406">
        <v>138496</v>
      </c>
      <c r="W406">
        <v>29024</v>
      </c>
      <c r="X406">
        <v>142336</v>
      </c>
      <c r="AA406">
        <v>32304</v>
      </c>
      <c r="AB406">
        <v>137568</v>
      </c>
      <c r="AE406">
        <v>23776</v>
      </c>
      <c r="AF406">
        <v>137584</v>
      </c>
      <c r="AI406">
        <f t="shared" si="24"/>
        <v>2004</v>
      </c>
      <c r="AJ406" t="str">
        <f t="shared" si="25"/>
        <v>Non-pine Units</v>
      </c>
      <c r="AK406" t="str">
        <f t="shared" si="26"/>
        <v>Soo</v>
      </c>
      <c r="AL406" t="str">
        <f t="shared" si="27"/>
        <v>Soo TSA</v>
      </c>
    </row>
    <row r="407" spans="1:38">
      <c r="A407">
        <v>5</v>
      </c>
      <c r="B407">
        <v>36</v>
      </c>
      <c r="C407">
        <v>0</v>
      </c>
      <c r="D407">
        <v>0</v>
      </c>
      <c r="G407">
        <v>0</v>
      </c>
      <c r="H407">
        <v>0</v>
      </c>
      <c r="K407">
        <v>0</v>
      </c>
      <c r="L407">
        <v>0</v>
      </c>
      <c r="O407">
        <v>0</v>
      </c>
      <c r="P407">
        <v>0</v>
      </c>
      <c r="S407">
        <v>0</v>
      </c>
      <c r="T407">
        <v>0</v>
      </c>
      <c r="W407">
        <v>0</v>
      </c>
      <c r="X407">
        <v>0</v>
      </c>
      <c r="AA407">
        <v>0</v>
      </c>
      <c r="AB407">
        <v>0</v>
      </c>
      <c r="AE407">
        <v>0</v>
      </c>
      <c r="AF407">
        <v>0</v>
      </c>
      <c r="AI407">
        <f t="shared" si="24"/>
        <v>2004</v>
      </c>
      <c r="AJ407" t="str">
        <f t="shared" si="25"/>
        <v>Non-pine Units</v>
      </c>
      <c r="AK407" t="str">
        <f t="shared" si="26"/>
        <v>Strathcona</v>
      </c>
      <c r="AL407" t="str">
        <f t="shared" si="27"/>
        <v>Strathcona TSA</v>
      </c>
    </row>
    <row r="408" spans="1:38">
      <c r="A408">
        <v>5</v>
      </c>
      <c r="B408">
        <v>37</v>
      </c>
      <c r="C408">
        <v>0</v>
      </c>
      <c r="D408">
        <v>0</v>
      </c>
      <c r="G408">
        <v>0</v>
      </c>
      <c r="H408">
        <v>0</v>
      </c>
      <c r="K408">
        <v>0</v>
      </c>
      <c r="L408">
        <v>0</v>
      </c>
      <c r="O408">
        <v>0</v>
      </c>
      <c r="P408">
        <v>0</v>
      </c>
      <c r="S408">
        <v>0</v>
      </c>
      <c r="T408">
        <v>0</v>
      </c>
      <c r="W408">
        <v>0</v>
      </c>
      <c r="X408">
        <v>0</v>
      </c>
      <c r="AA408">
        <v>0</v>
      </c>
      <c r="AB408">
        <v>0</v>
      </c>
      <c r="AE408">
        <v>0</v>
      </c>
      <c r="AF408">
        <v>0</v>
      </c>
      <c r="AI408">
        <f t="shared" si="24"/>
        <v>2004</v>
      </c>
      <c r="AJ408" t="str">
        <f t="shared" si="25"/>
        <v>Non-pine Units</v>
      </c>
      <c r="AK408" t="str">
        <f t="shared" si="26"/>
        <v>SunshineCoast</v>
      </c>
      <c r="AL408" t="str">
        <f t="shared" si="27"/>
        <v>Sunshine Coast TSA</v>
      </c>
    </row>
    <row r="409" spans="1:38">
      <c r="A409">
        <v>5</v>
      </c>
      <c r="B409">
        <v>38</v>
      </c>
      <c r="C409">
        <v>13409456</v>
      </c>
      <c r="D409">
        <v>32677280</v>
      </c>
      <c r="G409">
        <v>13200448</v>
      </c>
      <c r="H409">
        <v>35530496</v>
      </c>
      <c r="K409">
        <v>12850384</v>
      </c>
      <c r="L409">
        <v>34660672</v>
      </c>
      <c r="O409">
        <v>12922080</v>
      </c>
      <c r="P409">
        <v>34683792</v>
      </c>
      <c r="S409">
        <v>12875568</v>
      </c>
      <c r="T409">
        <v>34555712</v>
      </c>
      <c r="W409">
        <v>12894000</v>
      </c>
      <c r="X409">
        <v>34581568</v>
      </c>
      <c r="AA409">
        <v>12845360</v>
      </c>
      <c r="AB409">
        <v>34580592</v>
      </c>
      <c r="AE409">
        <v>12889296</v>
      </c>
      <c r="AF409">
        <v>34415680</v>
      </c>
      <c r="AI409">
        <f t="shared" si="24"/>
        <v>2004</v>
      </c>
      <c r="AJ409" t="str">
        <f t="shared" si="25"/>
        <v>Pine Units</v>
      </c>
      <c r="AK409" t="str">
        <f t="shared" si="26"/>
        <v>Vanderhoof</v>
      </c>
      <c r="AL409" t="str">
        <f t="shared" si="27"/>
        <v>Vanderhoof Forest District</v>
      </c>
    </row>
    <row r="410" spans="1:38">
      <c r="A410">
        <v>5</v>
      </c>
      <c r="B410">
        <v>39</v>
      </c>
      <c r="C410">
        <v>10946112</v>
      </c>
      <c r="D410">
        <v>20576848</v>
      </c>
      <c r="G410">
        <v>12239648</v>
      </c>
      <c r="H410">
        <v>22117936</v>
      </c>
      <c r="K410">
        <v>11974240</v>
      </c>
      <c r="L410">
        <v>21632576</v>
      </c>
      <c r="O410">
        <v>12184192</v>
      </c>
      <c r="P410">
        <v>22126400</v>
      </c>
      <c r="S410">
        <v>12199584</v>
      </c>
      <c r="T410">
        <v>22114720</v>
      </c>
      <c r="W410">
        <v>12155184</v>
      </c>
      <c r="X410">
        <v>22131216</v>
      </c>
      <c r="AA410">
        <v>12220544</v>
      </c>
      <c r="AB410">
        <v>22114864</v>
      </c>
      <c r="AE410">
        <v>12179776</v>
      </c>
      <c r="AF410">
        <v>22091456</v>
      </c>
      <c r="AI410">
        <f t="shared" si="24"/>
        <v>2004</v>
      </c>
      <c r="AJ410" t="str">
        <f t="shared" si="25"/>
        <v>Pine Units</v>
      </c>
      <c r="AK410" t="str">
        <f t="shared" si="26"/>
        <v>WilliamsLake</v>
      </c>
      <c r="AL410" t="str">
        <f t="shared" si="27"/>
        <v>Williams Lake TSA</v>
      </c>
    </row>
    <row r="411" spans="1:38">
      <c r="A411">
        <v>5</v>
      </c>
      <c r="B411">
        <v>40</v>
      </c>
      <c r="C411">
        <v>0</v>
      </c>
      <c r="D411">
        <v>4640</v>
      </c>
      <c r="G411">
        <v>0</v>
      </c>
      <c r="H411">
        <v>1280</v>
      </c>
      <c r="K411">
        <v>0</v>
      </c>
      <c r="L411">
        <v>1280</v>
      </c>
      <c r="O411">
        <v>0</v>
      </c>
      <c r="P411">
        <v>1280</v>
      </c>
      <c r="S411">
        <v>0</v>
      </c>
      <c r="T411">
        <v>1280</v>
      </c>
      <c r="W411">
        <v>0</v>
      </c>
      <c r="X411">
        <v>1280</v>
      </c>
      <c r="AA411">
        <v>0</v>
      </c>
      <c r="AB411">
        <v>1280</v>
      </c>
      <c r="AE411">
        <v>0</v>
      </c>
      <c r="AF411">
        <v>1280</v>
      </c>
      <c r="AI411">
        <f t="shared" si="24"/>
        <v>2004</v>
      </c>
      <c r="AJ411" t="str">
        <f t="shared" si="25"/>
        <v>Interior TFLs</v>
      </c>
      <c r="AK411" t="str">
        <f t="shared" si="26"/>
        <v>InteriorTFLs</v>
      </c>
      <c r="AL411" t="str">
        <f t="shared" si="27"/>
        <v>Interior TFLs</v>
      </c>
    </row>
    <row r="412" spans="1:38">
      <c r="A412">
        <v>5</v>
      </c>
      <c r="B412">
        <v>40</v>
      </c>
      <c r="C412">
        <v>0</v>
      </c>
      <c r="D412">
        <v>0</v>
      </c>
      <c r="G412">
        <v>0</v>
      </c>
      <c r="H412">
        <v>0</v>
      </c>
      <c r="K412">
        <v>0</v>
      </c>
      <c r="L412">
        <v>0</v>
      </c>
      <c r="O412">
        <v>0</v>
      </c>
      <c r="P412">
        <v>0</v>
      </c>
      <c r="S412">
        <v>0</v>
      </c>
      <c r="T412">
        <v>0</v>
      </c>
      <c r="W412">
        <v>0</v>
      </c>
      <c r="X412">
        <v>0</v>
      </c>
      <c r="AA412">
        <v>0</v>
      </c>
      <c r="AB412">
        <v>0</v>
      </c>
      <c r="AE412">
        <v>0</v>
      </c>
      <c r="AF412">
        <v>0</v>
      </c>
      <c r="AI412">
        <f t="shared" si="24"/>
        <v>2004</v>
      </c>
      <c r="AJ412" t="str">
        <f t="shared" si="25"/>
        <v>Interior TFLs</v>
      </c>
      <c r="AK412" t="str">
        <f t="shared" si="26"/>
        <v>InteriorTFLs</v>
      </c>
      <c r="AL412" t="str">
        <f t="shared" si="27"/>
        <v>Interior TFLs</v>
      </c>
    </row>
    <row r="413" spans="1:38">
      <c r="A413">
        <v>5</v>
      </c>
      <c r="B413">
        <v>40</v>
      </c>
      <c r="C413">
        <v>0</v>
      </c>
      <c r="D413">
        <v>0</v>
      </c>
      <c r="G413">
        <v>0</v>
      </c>
      <c r="H413">
        <v>0</v>
      </c>
      <c r="K413">
        <v>0</v>
      </c>
      <c r="L413">
        <v>0</v>
      </c>
      <c r="O413">
        <v>0</v>
      </c>
      <c r="P413">
        <v>0</v>
      </c>
      <c r="S413">
        <v>0</v>
      </c>
      <c r="T413">
        <v>0</v>
      </c>
      <c r="W413">
        <v>0</v>
      </c>
      <c r="X413">
        <v>0</v>
      </c>
      <c r="AA413">
        <v>0</v>
      </c>
      <c r="AB413">
        <v>0</v>
      </c>
      <c r="AE413">
        <v>0</v>
      </c>
      <c r="AF413">
        <v>0</v>
      </c>
      <c r="AI413">
        <f t="shared" si="24"/>
        <v>2004</v>
      </c>
      <c r="AJ413" t="str">
        <f t="shared" si="25"/>
        <v>Interior TFLs</v>
      </c>
      <c r="AK413" t="str">
        <f t="shared" si="26"/>
        <v>InteriorTFLs</v>
      </c>
      <c r="AL413" t="str">
        <f t="shared" si="27"/>
        <v>Interior TFLs</v>
      </c>
    </row>
    <row r="414" spans="1:38">
      <c r="A414">
        <v>5</v>
      </c>
      <c r="B414">
        <v>40</v>
      </c>
      <c r="C414">
        <v>0</v>
      </c>
      <c r="D414">
        <v>0</v>
      </c>
      <c r="G414">
        <v>0</v>
      </c>
      <c r="H414">
        <v>0</v>
      </c>
      <c r="K414">
        <v>0</v>
      </c>
      <c r="L414">
        <v>0</v>
      </c>
      <c r="O414">
        <v>0</v>
      </c>
      <c r="P414">
        <v>0</v>
      </c>
      <c r="S414">
        <v>0</v>
      </c>
      <c r="T414">
        <v>0</v>
      </c>
      <c r="W414">
        <v>0</v>
      </c>
      <c r="X414">
        <v>0</v>
      </c>
      <c r="AA414">
        <v>0</v>
      </c>
      <c r="AB414">
        <v>0</v>
      </c>
      <c r="AE414">
        <v>0</v>
      </c>
      <c r="AF414">
        <v>0</v>
      </c>
      <c r="AI414">
        <f t="shared" si="24"/>
        <v>2004</v>
      </c>
      <c r="AJ414" t="str">
        <f t="shared" si="25"/>
        <v>Interior TFLs</v>
      </c>
      <c r="AK414" t="str">
        <f t="shared" si="26"/>
        <v>InteriorTFLs</v>
      </c>
      <c r="AL414" t="str">
        <f t="shared" si="27"/>
        <v>Interior TFLs</v>
      </c>
    </row>
    <row r="415" spans="1:38">
      <c r="A415">
        <v>5</v>
      </c>
      <c r="B415">
        <v>40</v>
      </c>
      <c r="C415">
        <v>0</v>
      </c>
      <c r="D415">
        <v>0</v>
      </c>
      <c r="G415">
        <v>0</v>
      </c>
      <c r="H415">
        <v>0</v>
      </c>
      <c r="K415">
        <v>0</v>
      </c>
      <c r="L415">
        <v>0</v>
      </c>
      <c r="O415">
        <v>0</v>
      </c>
      <c r="P415">
        <v>0</v>
      </c>
      <c r="S415">
        <v>0</v>
      </c>
      <c r="T415">
        <v>0</v>
      </c>
      <c r="W415">
        <v>0</v>
      </c>
      <c r="X415">
        <v>0</v>
      </c>
      <c r="AA415">
        <v>0</v>
      </c>
      <c r="AB415">
        <v>0</v>
      </c>
      <c r="AE415">
        <v>0</v>
      </c>
      <c r="AF415">
        <v>0</v>
      </c>
      <c r="AI415">
        <f t="shared" si="24"/>
        <v>2004</v>
      </c>
      <c r="AJ415" t="str">
        <f t="shared" si="25"/>
        <v>Interior TFLs</v>
      </c>
      <c r="AK415" t="str">
        <f t="shared" si="26"/>
        <v>InteriorTFLs</v>
      </c>
      <c r="AL415" t="str">
        <f t="shared" si="27"/>
        <v>Interior TFLs</v>
      </c>
    </row>
    <row r="416" spans="1:38">
      <c r="A416">
        <v>5</v>
      </c>
      <c r="B416">
        <v>40</v>
      </c>
      <c r="C416">
        <v>0</v>
      </c>
      <c r="D416">
        <v>688</v>
      </c>
      <c r="G416">
        <v>176</v>
      </c>
      <c r="H416">
        <v>2288</v>
      </c>
      <c r="K416">
        <v>336</v>
      </c>
      <c r="L416">
        <v>2448</v>
      </c>
      <c r="O416">
        <v>224</v>
      </c>
      <c r="P416">
        <v>2784</v>
      </c>
      <c r="S416">
        <v>2176</v>
      </c>
      <c r="T416">
        <v>4736</v>
      </c>
      <c r="W416">
        <v>224</v>
      </c>
      <c r="X416">
        <v>2784</v>
      </c>
      <c r="AA416">
        <v>224</v>
      </c>
      <c r="AB416">
        <v>2784</v>
      </c>
      <c r="AE416">
        <v>224</v>
      </c>
      <c r="AF416">
        <v>2784</v>
      </c>
      <c r="AI416">
        <f t="shared" si="24"/>
        <v>2004</v>
      </c>
      <c r="AJ416" t="str">
        <f t="shared" si="25"/>
        <v>Interior TFLs</v>
      </c>
      <c r="AK416" t="str">
        <f t="shared" si="26"/>
        <v>InteriorTFLs</v>
      </c>
      <c r="AL416" t="str">
        <f t="shared" si="27"/>
        <v>Interior TFLs</v>
      </c>
    </row>
    <row r="417" spans="1:38">
      <c r="A417">
        <v>5</v>
      </c>
      <c r="B417">
        <v>40</v>
      </c>
      <c r="C417">
        <v>2560</v>
      </c>
      <c r="D417">
        <v>3136</v>
      </c>
      <c r="G417">
        <v>9152</v>
      </c>
      <c r="H417">
        <v>10320</v>
      </c>
      <c r="K417">
        <v>6752</v>
      </c>
      <c r="L417">
        <v>7856</v>
      </c>
      <c r="O417">
        <v>8224</v>
      </c>
      <c r="P417">
        <v>9552</v>
      </c>
      <c r="S417">
        <v>7888</v>
      </c>
      <c r="T417">
        <v>9216</v>
      </c>
      <c r="W417">
        <v>8080</v>
      </c>
      <c r="X417">
        <v>9408</v>
      </c>
      <c r="AA417">
        <v>6720</v>
      </c>
      <c r="AB417">
        <v>7984</v>
      </c>
      <c r="AE417">
        <v>6800</v>
      </c>
      <c r="AF417">
        <v>8128</v>
      </c>
      <c r="AI417">
        <f t="shared" si="24"/>
        <v>2004</v>
      </c>
      <c r="AJ417" t="str">
        <f t="shared" si="25"/>
        <v>Interior TFLs</v>
      </c>
      <c r="AK417" t="str">
        <f t="shared" si="26"/>
        <v>InteriorTFLs</v>
      </c>
      <c r="AL417" t="str">
        <f t="shared" si="27"/>
        <v>Interior TFLs</v>
      </c>
    </row>
    <row r="418" spans="1:38">
      <c r="A418">
        <v>5</v>
      </c>
      <c r="B418">
        <v>40</v>
      </c>
      <c r="C418">
        <v>16176</v>
      </c>
      <c r="D418">
        <v>63824</v>
      </c>
      <c r="G418">
        <v>34448</v>
      </c>
      <c r="H418">
        <v>102944</v>
      </c>
      <c r="K418">
        <v>36752</v>
      </c>
      <c r="L418">
        <v>108288</v>
      </c>
      <c r="O418">
        <v>32528</v>
      </c>
      <c r="P418">
        <v>106704</v>
      </c>
      <c r="S418">
        <v>42160</v>
      </c>
      <c r="T418">
        <v>113984</v>
      </c>
      <c r="W418">
        <v>41264</v>
      </c>
      <c r="X418">
        <v>110864</v>
      </c>
      <c r="AA418">
        <v>36320</v>
      </c>
      <c r="AB418">
        <v>106608</v>
      </c>
      <c r="AE418">
        <v>32352</v>
      </c>
      <c r="AF418">
        <v>103904</v>
      </c>
      <c r="AI418">
        <f t="shared" si="24"/>
        <v>2004</v>
      </c>
      <c r="AJ418" t="str">
        <f t="shared" si="25"/>
        <v>Interior TFLs</v>
      </c>
      <c r="AK418" t="str">
        <f t="shared" si="26"/>
        <v>InteriorTFLs</v>
      </c>
      <c r="AL418" t="str">
        <f t="shared" si="27"/>
        <v>Interior TFLs</v>
      </c>
    </row>
    <row r="419" spans="1:38">
      <c r="A419">
        <v>5</v>
      </c>
      <c r="B419">
        <v>40</v>
      </c>
      <c r="C419">
        <v>68128</v>
      </c>
      <c r="D419">
        <v>74480</v>
      </c>
      <c r="G419">
        <v>67696</v>
      </c>
      <c r="H419">
        <v>75440</v>
      </c>
      <c r="K419">
        <v>48656</v>
      </c>
      <c r="L419">
        <v>59024</v>
      </c>
      <c r="O419">
        <v>60336</v>
      </c>
      <c r="P419">
        <v>72912</v>
      </c>
      <c r="S419">
        <v>63456</v>
      </c>
      <c r="T419">
        <v>77744</v>
      </c>
      <c r="W419">
        <v>57712</v>
      </c>
      <c r="X419">
        <v>71600</v>
      </c>
      <c r="AA419">
        <v>55440</v>
      </c>
      <c r="AB419">
        <v>70560</v>
      </c>
      <c r="AE419">
        <v>54688</v>
      </c>
      <c r="AF419">
        <v>66352</v>
      </c>
      <c r="AI419">
        <f t="shared" si="24"/>
        <v>2004</v>
      </c>
      <c r="AJ419" t="str">
        <f t="shared" si="25"/>
        <v>Interior TFLs</v>
      </c>
      <c r="AK419" t="str">
        <f t="shared" si="26"/>
        <v>InteriorTFLs</v>
      </c>
      <c r="AL419" t="str">
        <f t="shared" si="27"/>
        <v>Interior TFLs</v>
      </c>
    </row>
    <row r="420" spans="1:38">
      <c r="A420">
        <v>5</v>
      </c>
      <c r="B420">
        <v>40</v>
      </c>
      <c r="C420">
        <v>38320</v>
      </c>
      <c r="D420">
        <v>39600</v>
      </c>
      <c r="G420">
        <v>68560</v>
      </c>
      <c r="H420">
        <v>71216</v>
      </c>
      <c r="K420">
        <v>65968</v>
      </c>
      <c r="L420">
        <v>68848</v>
      </c>
      <c r="O420">
        <v>70752</v>
      </c>
      <c r="P420">
        <v>73632</v>
      </c>
      <c r="S420">
        <v>69552</v>
      </c>
      <c r="T420">
        <v>72288</v>
      </c>
      <c r="W420">
        <v>69648</v>
      </c>
      <c r="X420">
        <v>72400</v>
      </c>
      <c r="AA420">
        <v>70816</v>
      </c>
      <c r="AB420">
        <v>73712</v>
      </c>
      <c r="AE420">
        <v>67312</v>
      </c>
      <c r="AF420">
        <v>70128</v>
      </c>
      <c r="AI420">
        <f t="shared" si="24"/>
        <v>2004</v>
      </c>
      <c r="AJ420" t="str">
        <f t="shared" si="25"/>
        <v>Interior TFLs</v>
      </c>
      <c r="AK420" t="str">
        <f t="shared" si="26"/>
        <v>InteriorTFLs</v>
      </c>
      <c r="AL420" t="str">
        <f t="shared" si="27"/>
        <v>Interior TFLs</v>
      </c>
    </row>
    <row r="421" spans="1:38">
      <c r="A421">
        <v>5</v>
      </c>
      <c r="B421">
        <v>40</v>
      </c>
      <c r="C421">
        <v>54640</v>
      </c>
      <c r="D421">
        <v>124304</v>
      </c>
      <c r="G421">
        <v>117872</v>
      </c>
      <c r="H421">
        <v>211136</v>
      </c>
      <c r="K421">
        <v>119984</v>
      </c>
      <c r="L421">
        <v>211936</v>
      </c>
      <c r="O421">
        <v>121488</v>
      </c>
      <c r="P421">
        <v>217776</v>
      </c>
      <c r="S421">
        <v>116064</v>
      </c>
      <c r="T421">
        <v>209680</v>
      </c>
      <c r="W421">
        <v>111488</v>
      </c>
      <c r="X421">
        <v>205040</v>
      </c>
      <c r="AA421">
        <v>114544</v>
      </c>
      <c r="AB421">
        <v>217600</v>
      </c>
      <c r="AE421">
        <v>115088</v>
      </c>
      <c r="AF421">
        <v>210624</v>
      </c>
      <c r="AI421">
        <f t="shared" si="24"/>
        <v>2004</v>
      </c>
      <c r="AJ421" t="str">
        <f t="shared" si="25"/>
        <v>Interior TFLs</v>
      </c>
      <c r="AK421" t="str">
        <f t="shared" si="26"/>
        <v>InteriorTFLs</v>
      </c>
      <c r="AL421" t="str">
        <f t="shared" si="27"/>
        <v>Interior TFLs</v>
      </c>
    </row>
    <row r="422" spans="1:38">
      <c r="A422">
        <v>5</v>
      </c>
      <c r="B422">
        <v>40</v>
      </c>
      <c r="C422">
        <v>73232</v>
      </c>
      <c r="D422">
        <v>165968</v>
      </c>
      <c r="G422">
        <v>139312</v>
      </c>
      <c r="H422">
        <v>283296</v>
      </c>
      <c r="K422">
        <v>146048</v>
      </c>
      <c r="L422">
        <v>294624</v>
      </c>
      <c r="O422">
        <v>134496</v>
      </c>
      <c r="P422">
        <v>285392</v>
      </c>
      <c r="S422">
        <v>143904</v>
      </c>
      <c r="T422">
        <v>292192</v>
      </c>
      <c r="W422">
        <v>136768</v>
      </c>
      <c r="X422">
        <v>297024</v>
      </c>
      <c r="AA422">
        <v>144336</v>
      </c>
      <c r="AB422">
        <v>285808</v>
      </c>
      <c r="AE422">
        <v>146512</v>
      </c>
      <c r="AF422">
        <v>291696</v>
      </c>
      <c r="AI422">
        <f t="shared" si="24"/>
        <v>2004</v>
      </c>
      <c r="AJ422" t="str">
        <f t="shared" si="25"/>
        <v>Interior TFLs</v>
      </c>
      <c r="AK422" t="str">
        <f t="shared" si="26"/>
        <v>InteriorTFLs</v>
      </c>
      <c r="AL422" t="str">
        <f t="shared" si="27"/>
        <v>Interior TFLs</v>
      </c>
    </row>
    <row r="423" spans="1:38">
      <c r="A423">
        <v>5</v>
      </c>
      <c r="B423">
        <v>40</v>
      </c>
      <c r="C423">
        <v>128576</v>
      </c>
      <c r="D423">
        <v>216672</v>
      </c>
      <c r="G423">
        <v>197520</v>
      </c>
      <c r="H423">
        <v>334928</v>
      </c>
      <c r="K423">
        <v>179072</v>
      </c>
      <c r="L423">
        <v>318544</v>
      </c>
      <c r="O423">
        <v>181648</v>
      </c>
      <c r="P423">
        <v>319296</v>
      </c>
      <c r="S423">
        <v>175744</v>
      </c>
      <c r="T423">
        <v>311552</v>
      </c>
      <c r="W423">
        <v>179808</v>
      </c>
      <c r="X423">
        <v>320160</v>
      </c>
      <c r="AA423">
        <v>183072</v>
      </c>
      <c r="AB423">
        <v>314304</v>
      </c>
      <c r="AE423">
        <v>183920</v>
      </c>
      <c r="AF423">
        <v>310304</v>
      </c>
      <c r="AI423">
        <f t="shared" si="24"/>
        <v>2004</v>
      </c>
      <c r="AJ423" t="str">
        <f t="shared" si="25"/>
        <v>Interior TFLs</v>
      </c>
      <c r="AK423" t="str">
        <f t="shared" si="26"/>
        <v>InteriorTFLs</v>
      </c>
      <c r="AL423" t="str">
        <f t="shared" si="27"/>
        <v>Interior TFLs</v>
      </c>
    </row>
    <row r="424" spans="1:38">
      <c r="A424">
        <v>5</v>
      </c>
      <c r="B424">
        <v>40</v>
      </c>
      <c r="C424">
        <v>301008</v>
      </c>
      <c r="D424">
        <v>691584</v>
      </c>
      <c r="G424">
        <v>470800</v>
      </c>
      <c r="H424">
        <v>913472</v>
      </c>
      <c r="K424">
        <v>442256</v>
      </c>
      <c r="L424">
        <v>874224</v>
      </c>
      <c r="O424">
        <v>444752</v>
      </c>
      <c r="P424">
        <v>883232</v>
      </c>
      <c r="S424">
        <v>361680</v>
      </c>
      <c r="T424">
        <v>758576</v>
      </c>
      <c r="W424">
        <v>399344</v>
      </c>
      <c r="X424">
        <v>821760</v>
      </c>
      <c r="AA424">
        <v>394064</v>
      </c>
      <c r="AB424">
        <v>825072</v>
      </c>
      <c r="AE424">
        <v>359552</v>
      </c>
      <c r="AF424">
        <v>749968</v>
      </c>
      <c r="AI424">
        <f t="shared" si="24"/>
        <v>2004</v>
      </c>
      <c r="AJ424" t="str">
        <f t="shared" si="25"/>
        <v>Interior TFLs</v>
      </c>
      <c r="AK424" t="str">
        <f t="shared" si="26"/>
        <v>InteriorTFLs</v>
      </c>
      <c r="AL424" t="str">
        <f t="shared" si="27"/>
        <v>Interior TFLs</v>
      </c>
    </row>
    <row r="425" spans="1:38">
      <c r="A425">
        <v>5</v>
      </c>
      <c r="B425">
        <v>40</v>
      </c>
      <c r="C425">
        <v>272704</v>
      </c>
      <c r="D425">
        <v>963280</v>
      </c>
      <c r="G425">
        <v>453120</v>
      </c>
      <c r="H425">
        <v>1219632</v>
      </c>
      <c r="K425">
        <v>434912</v>
      </c>
      <c r="L425">
        <v>1197408</v>
      </c>
      <c r="O425">
        <v>418080</v>
      </c>
      <c r="P425">
        <v>1226368</v>
      </c>
      <c r="S425">
        <v>431840</v>
      </c>
      <c r="T425">
        <v>1170016</v>
      </c>
      <c r="W425">
        <v>416416</v>
      </c>
      <c r="X425">
        <v>1204928</v>
      </c>
      <c r="AA425">
        <v>417344</v>
      </c>
      <c r="AB425">
        <v>1213328</v>
      </c>
      <c r="AE425">
        <v>394016</v>
      </c>
      <c r="AF425">
        <v>1123632</v>
      </c>
      <c r="AI425">
        <f t="shared" si="24"/>
        <v>2004</v>
      </c>
      <c r="AJ425" t="str">
        <f t="shared" si="25"/>
        <v>Interior TFLs</v>
      </c>
      <c r="AK425" t="str">
        <f t="shared" si="26"/>
        <v>InteriorTFLs</v>
      </c>
      <c r="AL425" t="str">
        <f t="shared" si="27"/>
        <v>Interior TFLs</v>
      </c>
    </row>
    <row r="426" spans="1:38">
      <c r="A426">
        <v>5</v>
      </c>
      <c r="B426">
        <v>40</v>
      </c>
      <c r="C426">
        <v>363792</v>
      </c>
      <c r="D426">
        <v>888192</v>
      </c>
      <c r="G426">
        <v>432736</v>
      </c>
      <c r="H426">
        <v>1053040</v>
      </c>
      <c r="K426">
        <v>413904</v>
      </c>
      <c r="L426">
        <v>1008144</v>
      </c>
      <c r="O426">
        <v>417376</v>
      </c>
      <c r="P426">
        <v>1024800</v>
      </c>
      <c r="S426">
        <v>413744</v>
      </c>
      <c r="T426">
        <v>996352</v>
      </c>
      <c r="W426">
        <v>410800</v>
      </c>
      <c r="X426">
        <v>1009328</v>
      </c>
      <c r="AA426">
        <v>415280</v>
      </c>
      <c r="AB426">
        <v>1002528</v>
      </c>
      <c r="AE426">
        <v>401472</v>
      </c>
      <c r="AF426">
        <v>983328</v>
      </c>
      <c r="AI426">
        <f t="shared" si="24"/>
        <v>2004</v>
      </c>
      <c r="AJ426" t="str">
        <f t="shared" si="25"/>
        <v>Interior TFLs</v>
      </c>
      <c r="AK426" t="str">
        <f t="shared" si="26"/>
        <v>InteriorTFLs</v>
      </c>
      <c r="AL426" t="str">
        <f t="shared" si="27"/>
        <v>Interior TFLs</v>
      </c>
    </row>
    <row r="427" spans="1:38">
      <c r="A427">
        <v>5</v>
      </c>
      <c r="B427">
        <v>40</v>
      </c>
      <c r="C427">
        <v>248800</v>
      </c>
      <c r="D427">
        <v>553296</v>
      </c>
      <c r="G427">
        <v>525408</v>
      </c>
      <c r="H427">
        <v>1003088</v>
      </c>
      <c r="K427">
        <v>502848</v>
      </c>
      <c r="L427">
        <v>990672</v>
      </c>
      <c r="O427">
        <v>498336</v>
      </c>
      <c r="P427">
        <v>976928</v>
      </c>
      <c r="S427">
        <v>489264</v>
      </c>
      <c r="T427">
        <v>975008</v>
      </c>
      <c r="W427">
        <v>512352</v>
      </c>
      <c r="X427">
        <v>990896</v>
      </c>
      <c r="AA427">
        <v>528800</v>
      </c>
      <c r="AB427">
        <v>1015184</v>
      </c>
      <c r="AE427">
        <v>501840</v>
      </c>
      <c r="AF427">
        <v>980560</v>
      </c>
      <c r="AI427">
        <f t="shared" si="24"/>
        <v>2004</v>
      </c>
      <c r="AJ427" t="str">
        <f t="shared" si="25"/>
        <v>Interior TFLs</v>
      </c>
      <c r="AK427" t="str">
        <f t="shared" si="26"/>
        <v>InteriorTFLs</v>
      </c>
      <c r="AL427" t="str">
        <f t="shared" si="27"/>
        <v>Interior TFLs</v>
      </c>
    </row>
    <row r="428" spans="1:38">
      <c r="A428">
        <v>5</v>
      </c>
      <c r="B428">
        <v>40</v>
      </c>
      <c r="C428">
        <v>650096</v>
      </c>
      <c r="D428">
        <v>970272</v>
      </c>
      <c r="G428">
        <v>976736</v>
      </c>
      <c r="H428">
        <v>1339584</v>
      </c>
      <c r="K428">
        <v>985104</v>
      </c>
      <c r="L428">
        <v>1337152</v>
      </c>
      <c r="O428">
        <v>978576</v>
      </c>
      <c r="P428">
        <v>1322880</v>
      </c>
      <c r="S428">
        <v>944912</v>
      </c>
      <c r="T428">
        <v>1282640</v>
      </c>
      <c r="W428">
        <v>942304</v>
      </c>
      <c r="X428">
        <v>1291328</v>
      </c>
      <c r="AA428">
        <v>954288</v>
      </c>
      <c r="AB428">
        <v>1303936</v>
      </c>
      <c r="AE428">
        <v>931088</v>
      </c>
      <c r="AF428">
        <v>1274528</v>
      </c>
      <c r="AI428">
        <f t="shared" si="24"/>
        <v>2004</v>
      </c>
      <c r="AJ428" t="str">
        <f t="shared" si="25"/>
        <v>Interior TFLs</v>
      </c>
      <c r="AK428" t="str">
        <f t="shared" si="26"/>
        <v>InteriorTFLs</v>
      </c>
      <c r="AL428" t="str">
        <f t="shared" si="27"/>
        <v>Interior TFLs</v>
      </c>
    </row>
    <row r="429" spans="1:38">
      <c r="A429">
        <v>5</v>
      </c>
      <c r="B429">
        <v>40</v>
      </c>
      <c r="C429">
        <v>2985808</v>
      </c>
      <c r="D429">
        <v>5644304</v>
      </c>
      <c r="G429">
        <v>4039488</v>
      </c>
      <c r="H429">
        <v>7548320</v>
      </c>
      <c r="K429">
        <v>4035840</v>
      </c>
      <c r="L429">
        <v>7535104</v>
      </c>
      <c r="O429">
        <v>3908480</v>
      </c>
      <c r="P429">
        <v>7420448</v>
      </c>
      <c r="S429">
        <v>3740848</v>
      </c>
      <c r="T429">
        <v>7182080</v>
      </c>
      <c r="W429">
        <v>3840048</v>
      </c>
      <c r="X429">
        <v>7286656</v>
      </c>
      <c r="AA429">
        <v>3813488</v>
      </c>
      <c r="AB429">
        <v>7277584</v>
      </c>
      <c r="AE429">
        <v>3692208</v>
      </c>
      <c r="AF429">
        <v>7089968</v>
      </c>
      <c r="AI429">
        <f t="shared" si="24"/>
        <v>2004</v>
      </c>
      <c r="AJ429" t="str">
        <f t="shared" si="25"/>
        <v>Interior TFLs</v>
      </c>
      <c r="AK429" t="str">
        <f t="shared" si="26"/>
        <v>InteriorTFLs</v>
      </c>
      <c r="AL429" t="str">
        <f t="shared" si="27"/>
        <v>Interior TFLs</v>
      </c>
    </row>
    <row r="430" spans="1:38">
      <c r="A430">
        <v>5</v>
      </c>
      <c r="B430">
        <v>41</v>
      </c>
      <c r="C430">
        <v>0</v>
      </c>
      <c r="D430">
        <v>0</v>
      </c>
      <c r="G430">
        <v>0</v>
      </c>
      <c r="H430">
        <v>0</v>
      </c>
      <c r="K430">
        <v>0</v>
      </c>
      <c r="L430">
        <v>0</v>
      </c>
      <c r="O430">
        <v>0</v>
      </c>
      <c r="P430">
        <v>0</v>
      </c>
      <c r="S430">
        <v>0</v>
      </c>
      <c r="T430">
        <v>0</v>
      </c>
      <c r="W430">
        <v>0</v>
      </c>
      <c r="X430">
        <v>0</v>
      </c>
      <c r="AA430">
        <v>0</v>
      </c>
      <c r="AB430">
        <v>0</v>
      </c>
      <c r="AE430">
        <v>0</v>
      </c>
      <c r="AF430">
        <v>0</v>
      </c>
      <c r="AI430">
        <f t="shared" si="24"/>
        <v>2004</v>
      </c>
      <c r="AJ430" t="str">
        <f t="shared" si="25"/>
        <v>Coast TFLs</v>
      </c>
      <c r="AK430" t="str">
        <f t="shared" si="26"/>
        <v>CoastTFLs</v>
      </c>
      <c r="AL430" t="str">
        <f t="shared" si="27"/>
        <v>Coast TFLs</v>
      </c>
    </row>
    <row r="431" spans="1:38">
      <c r="A431">
        <v>5</v>
      </c>
      <c r="B431">
        <v>41</v>
      </c>
      <c r="C431">
        <v>0</v>
      </c>
      <c r="D431">
        <v>0</v>
      </c>
      <c r="G431">
        <v>0</v>
      </c>
      <c r="H431">
        <v>0</v>
      </c>
      <c r="K431">
        <v>0</v>
      </c>
      <c r="L431">
        <v>0</v>
      </c>
      <c r="O431">
        <v>0</v>
      </c>
      <c r="P431">
        <v>0</v>
      </c>
      <c r="S431">
        <v>0</v>
      </c>
      <c r="T431">
        <v>0</v>
      </c>
      <c r="W431">
        <v>0</v>
      </c>
      <c r="X431">
        <v>0</v>
      </c>
      <c r="AA431">
        <v>0</v>
      </c>
      <c r="AB431">
        <v>0</v>
      </c>
      <c r="AE431">
        <v>0</v>
      </c>
      <c r="AF431">
        <v>0</v>
      </c>
      <c r="AI431">
        <f t="shared" si="24"/>
        <v>2004</v>
      </c>
      <c r="AJ431" t="str">
        <f t="shared" si="25"/>
        <v>Coast TFLs</v>
      </c>
      <c r="AK431" t="str">
        <f t="shared" si="26"/>
        <v>CoastTFLs</v>
      </c>
      <c r="AL431" t="str">
        <f t="shared" si="27"/>
        <v>Coast TFLs</v>
      </c>
    </row>
    <row r="432" spans="1:38">
      <c r="A432">
        <v>5</v>
      </c>
      <c r="B432">
        <v>41</v>
      </c>
      <c r="C432">
        <v>0</v>
      </c>
      <c r="D432">
        <v>0</v>
      </c>
      <c r="G432">
        <v>0</v>
      </c>
      <c r="H432">
        <v>0</v>
      </c>
      <c r="K432">
        <v>0</v>
      </c>
      <c r="L432">
        <v>0</v>
      </c>
      <c r="O432">
        <v>0</v>
      </c>
      <c r="P432">
        <v>0</v>
      </c>
      <c r="S432">
        <v>0</v>
      </c>
      <c r="T432">
        <v>0</v>
      </c>
      <c r="W432">
        <v>0</v>
      </c>
      <c r="X432">
        <v>0</v>
      </c>
      <c r="AA432">
        <v>0</v>
      </c>
      <c r="AB432">
        <v>0</v>
      </c>
      <c r="AE432">
        <v>0</v>
      </c>
      <c r="AF432">
        <v>0</v>
      </c>
      <c r="AI432">
        <f t="shared" si="24"/>
        <v>2004</v>
      </c>
      <c r="AJ432" t="str">
        <f t="shared" si="25"/>
        <v>Coast TFLs</v>
      </c>
      <c r="AK432" t="str">
        <f t="shared" si="26"/>
        <v>CoastTFLs</v>
      </c>
      <c r="AL432" t="str">
        <f t="shared" si="27"/>
        <v>Coast TFLs</v>
      </c>
    </row>
    <row r="433" spans="1:38">
      <c r="A433">
        <v>5</v>
      </c>
      <c r="B433">
        <v>41</v>
      </c>
      <c r="C433">
        <v>0</v>
      </c>
      <c r="D433">
        <v>0</v>
      </c>
      <c r="G433">
        <v>0</v>
      </c>
      <c r="H433">
        <v>0</v>
      </c>
      <c r="K433">
        <v>0</v>
      </c>
      <c r="L433">
        <v>0</v>
      </c>
      <c r="O433">
        <v>0</v>
      </c>
      <c r="P433">
        <v>0</v>
      </c>
      <c r="S433">
        <v>0</v>
      </c>
      <c r="T433">
        <v>0</v>
      </c>
      <c r="W433">
        <v>0</v>
      </c>
      <c r="X433">
        <v>0</v>
      </c>
      <c r="AA433">
        <v>0</v>
      </c>
      <c r="AB433">
        <v>0</v>
      </c>
      <c r="AE433">
        <v>0</v>
      </c>
      <c r="AF433">
        <v>0</v>
      </c>
      <c r="AI433">
        <f t="shared" si="24"/>
        <v>2004</v>
      </c>
      <c r="AJ433" t="str">
        <f t="shared" si="25"/>
        <v>Coast TFLs</v>
      </c>
      <c r="AK433" t="str">
        <f t="shared" si="26"/>
        <v>CoastTFLs</v>
      </c>
      <c r="AL433" t="str">
        <f t="shared" si="27"/>
        <v>Coast TFLs</v>
      </c>
    </row>
    <row r="434" spans="1:38">
      <c r="A434">
        <v>5</v>
      </c>
      <c r="B434">
        <v>41</v>
      </c>
      <c r="C434">
        <v>0</v>
      </c>
      <c r="D434">
        <v>0</v>
      </c>
      <c r="G434">
        <v>0</v>
      </c>
      <c r="H434">
        <v>0</v>
      </c>
      <c r="K434">
        <v>0</v>
      </c>
      <c r="L434">
        <v>0</v>
      </c>
      <c r="O434">
        <v>0</v>
      </c>
      <c r="P434">
        <v>0</v>
      </c>
      <c r="S434">
        <v>0</v>
      </c>
      <c r="T434">
        <v>0</v>
      </c>
      <c r="W434">
        <v>0</v>
      </c>
      <c r="X434">
        <v>0</v>
      </c>
      <c r="AA434">
        <v>0</v>
      </c>
      <c r="AB434">
        <v>0</v>
      </c>
      <c r="AE434">
        <v>0</v>
      </c>
      <c r="AF434">
        <v>0</v>
      </c>
      <c r="AI434">
        <f t="shared" si="24"/>
        <v>2004</v>
      </c>
      <c r="AJ434" t="str">
        <f t="shared" si="25"/>
        <v>Coast TFLs</v>
      </c>
      <c r="AK434" t="str">
        <f t="shared" si="26"/>
        <v>CoastTFLs</v>
      </c>
      <c r="AL434" t="str">
        <f t="shared" si="27"/>
        <v>Coast TFLs</v>
      </c>
    </row>
    <row r="435" spans="1:38">
      <c r="A435">
        <v>5</v>
      </c>
      <c r="B435">
        <v>41</v>
      </c>
      <c r="C435">
        <v>0</v>
      </c>
      <c r="D435">
        <v>0</v>
      </c>
      <c r="G435">
        <v>0</v>
      </c>
      <c r="H435">
        <v>0</v>
      </c>
      <c r="K435">
        <v>0</v>
      </c>
      <c r="L435">
        <v>0</v>
      </c>
      <c r="O435">
        <v>0</v>
      </c>
      <c r="P435">
        <v>0</v>
      </c>
      <c r="S435">
        <v>0</v>
      </c>
      <c r="T435">
        <v>0</v>
      </c>
      <c r="W435">
        <v>0</v>
      </c>
      <c r="X435">
        <v>0</v>
      </c>
      <c r="AA435">
        <v>0</v>
      </c>
      <c r="AB435">
        <v>0</v>
      </c>
      <c r="AE435">
        <v>0</v>
      </c>
      <c r="AF435">
        <v>0</v>
      </c>
      <c r="AI435">
        <f t="shared" si="24"/>
        <v>2004</v>
      </c>
      <c r="AJ435" t="str">
        <f t="shared" si="25"/>
        <v>Coast TFLs</v>
      </c>
      <c r="AK435" t="str">
        <f t="shared" si="26"/>
        <v>CoastTFLs</v>
      </c>
      <c r="AL435" t="str">
        <f t="shared" si="27"/>
        <v>Coast TFLs</v>
      </c>
    </row>
    <row r="436" spans="1:38">
      <c r="A436">
        <v>5</v>
      </c>
      <c r="B436">
        <v>41</v>
      </c>
      <c r="C436">
        <v>0</v>
      </c>
      <c r="D436">
        <v>0</v>
      </c>
      <c r="G436">
        <v>0</v>
      </c>
      <c r="H436">
        <v>0</v>
      </c>
      <c r="K436">
        <v>0</v>
      </c>
      <c r="L436">
        <v>0</v>
      </c>
      <c r="O436">
        <v>0</v>
      </c>
      <c r="P436">
        <v>0</v>
      </c>
      <c r="S436">
        <v>0</v>
      </c>
      <c r="T436">
        <v>0</v>
      </c>
      <c r="W436">
        <v>0</v>
      </c>
      <c r="X436">
        <v>0</v>
      </c>
      <c r="AA436">
        <v>0</v>
      </c>
      <c r="AB436">
        <v>0</v>
      </c>
      <c r="AE436">
        <v>0</v>
      </c>
      <c r="AF436">
        <v>0</v>
      </c>
      <c r="AI436">
        <f t="shared" si="24"/>
        <v>2004</v>
      </c>
      <c r="AJ436" t="str">
        <f t="shared" si="25"/>
        <v>Coast TFLs</v>
      </c>
      <c r="AK436" t="str">
        <f t="shared" si="26"/>
        <v>CoastTFLs</v>
      </c>
      <c r="AL436" t="str">
        <f t="shared" si="27"/>
        <v>Coast TFLs</v>
      </c>
    </row>
    <row r="437" spans="1:38">
      <c r="A437">
        <v>5</v>
      </c>
      <c r="B437">
        <v>41</v>
      </c>
      <c r="C437">
        <v>0</v>
      </c>
      <c r="D437">
        <v>0</v>
      </c>
      <c r="G437">
        <v>0</v>
      </c>
      <c r="H437">
        <v>0</v>
      </c>
      <c r="K437">
        <v>0</v>
      </c>
      <c r="L437">
        <v>0</v>
      </c>
      <c r="O437">
        <v>0</v>
      </c>
      <c r="P437">
        <v>0</v>
      </c>
      <c r="S437">
        <v>0</v>
      </c>
      <c r="T437">
        <v>0</v>
      </c>
      <c r="W437">
        <v>0</v>
      </c>
      <c r="X437">
        <v>0</v>
      </c>
      <c r="AA437">
        <v>0</v>
      </c>
      <c r="AB437">
        <v>0</v>
      </c>
      <c r="AE437">
        <v>0</v>
      </c>
      <c r="AF437">
        <v>0</v>
      </c>
      <c r="AI437">
        <f t="shared" si="24"/>
        <v>2004</v>
      </c>
      <c r="AJ437" t="str">
        <f t="shared" si="25"/>
        <v>Coast TFLs</v>
      </c>
      <c r="AK437" t="str">
        <f t="shared" si="26"/>
        <v>CoastTFLs</v>
      </c>
      <c r="AL437" t="str">
        <f t="shared" si="27"/>
        <v>Coast TFLs</v>
      </c>
    </row>
    <row r="438" spans="1:38">
      <c r="A438">
        <v>5</v>
      </c>
      <c r="B438">
        <v>41</v>
      </c>
      <c r="C438">
        <v>0</v>
      </c>
      <c r="D438">
        <v>0</v>
      </c>
      <c r="G438">
        <v>0</v>
      </c>
      <c r="H438">
        <v>0</v>
      </c>
      <c r="K438">
        <v>0</v>
      </c>
      <c r="L438">
        <v>0</v>
      </c>
      <c r="O438">
        <v>0</v>
      </c>
      <c r="P438">
        <v>0</v>
      </c>
      <c r="S438">
        <v>0</v>
      </c>
      <c r="T438">
        <v>0</v>
      </c>
      <c r="W438">
        <v>0</v>
      </c>
      <c r="X438">
        <v>0</v>
      </c>
      <c r="AA438">
        <v>0</v>
      </c>
      <c r="AB438">
        <v>0</v>
      </c>
      <c r="AE438">
        <v>0</v>
      </c>
      <c r="AF438">
        <v>0</v>
      </c>
      <c r="AI438">
        <f t="shared" si="24"/>
        <v>2004</v>
      </c>
      <c r="AJ438" t="str">
        <f t="shared" si="25"/>
        <v>Coast TFLs</v>
      </c>
      <c r="AK438" t="str">
        <f t="shared" si="26"/>
        <v>CoastTFLs</v>
      </c>
      <c r="AL438" t="str">
        <f t="shared" si="27"/>
        <v>Coast TFLs</v>
      </c>
    </row>
    <row r="439" spans="1:38">
      <c r="A439">
        <v>5</v>
      </c>
      <c r="B439">
        <v>41</v>
      </c>
      <c r="C439">
        <v>0</v>
      </c>
      <c r="D439">
        <v>0</v>
      </c>
      <c r="G439">
        <v>0</v>
      </c>
      <c r="H439">
        <v>0</v>
      </c>
      <c r="K439">
        <v>0</v>
      </c>
      <c r="L439">
        <v>0</v>
      </c>
      <c r="O439">
        <v>0</v>
      </c>
      <c r="P439">
        <v>0</v>
      </c>
      <c r="S439">
        <v>0</v>
      </c>
      <c r="T439">
        <v>0</v>
      </c>
      <c r="W439">
        <v>0</v>
      </c>
      <c r="X439">
        <v>0</v>
      </c>
      <c r="AA439">
        <v>0</v>
      </c>
      <c r="AB439">
        <v>0</v>
      </c>
      <c r="AE439">
        <v>0</v>
      </c>
      <c r="AF439">
        <v>0</v>
      </c>
      <c r="AI439">
        <f t="shared" si="24"/>
        <v>2004</v>
      </c>
      <c r="AJ439" t="str">
        <f t="shared" si="25"/>
        <v>Coast TFLs</v>
      </c>
      <c r="AK439" t="str">
        <f t="shared" si="26"/>
        <v>CoastTFLs</v>
      </c>
      <c r="AL439" t="str">
        <f t="shared" si="27"/>
        <v>Coast TFLs</v>
      </c>
    </row>
    <row r="440" spans="1:38">
      <c r="A440">
        <v>5</v>
      </c>
      <c r="B440">
        <v>41</v>
      </c>
      <c r="C440">
        <v>0</v>
      </c>
      <c r="D440">
        <v>0</v>
      </c>
      <c r="G440">
        <v>0</v>
      </c>
      <c r="H440">
        <v>0</v>
      </c>
      <c r="K440">
        <v>0</v>
      </c>
      <c r="L440">
        <v>0</v>
      </c>
      <c r="O440">
        <v>0</v>
      </c>
      <c r="P440">
        <v>0</v>
      </c>
      <c r="S440">
        <v>0</v>
      </c>
      <c r="T440">
        <v>0</v>
      </c>
      <c r="W440">
        <v>0</v>
      </c>
      <c r="X440">
        <v>0</v>
      </c>
      <c r="AA440">
        <v>0</v>
      </c>
      <c r="AB440">
        <v>0</v>
      </c>
      <c r="AE440">
        <v>0</v>
      </c>
      <c r="AF440">
        <v>0</v>
      </c>
      <c r="AI440">
        <f t="shared" si="24"/>
        <v>2004</v>
      </c>
      <c r="AJ440" t="str">
        <f t="shared" si="25"/>
        <v>Coast TFLs</v>
      </c>
      <c r="AK440" t="str">
        <f t="shared" si="26"/>
        <v>CoastTFLs</v>
      </c>
      <c r="AL440" t="str">
        <f t="shared" si="27"/>
        <v>Coast TFLs</v>
      </c>
    </row>
    <row r="441" spans="1:38">
      <c r="A441">
        <v>5</v>
      </c>
      <c r="B441">
        <v>41</v>
      </c>
      <c r="C441">
        <v>0</v>
      </c>
      <c r="D441">
        <v>0</v>
      </c>
      <c r="G441">
        <v>0</v>
      </c>
      <c r="H441">
        <v>0</v>
      </c>
      <c r="K441">
        <v>0</v>
      </c>
      <c r="L441">
        <v>0</v>
      </c>
      <c r="O441">
        <v>0</v>
      </c>
      <c r="P441">
        <v>0</v>
      </c>
      <c r="S441">
        <v>0</v>
      </c>
      <c r="T441">
        <v>0</v>
      </c>
      <c r="W441">
        <v>0</v>
      </c>
      <c r="X441">
        <v>0</v>
      </c>
      <c r="AA441">
        <v>0</v>
      </c>
      <c r="AB441">
        <v>0</v>
      </c>
      <c r="AE441">
        <v>0</v>
      </c>
      <c r="AF441">
        <v>0</v>
      </c>
      <c r="AI441">
        <f t="shared" si="24"/>
        <v>2004</v>
      </c>
      <c r="AJ441" t="str">
        <f t="shared" si="25"/>
        <v>Coast TFLs</v>
      </c>
      <c r="AK441" t="str">
        <f t="shared" si="26"/>
        <v>CoastTFLs</v>
      </c>
      <c r="AL441" t="str">
        <f t="shared" si="27"/>
        <v>Coast TFLs</v>
      </c>
    </row>
    <row r="442" spans="1:38">
      <c r="A442">
        <v>5</v>
      </c>
      <c r="B442">
        <v>41</v>
      </c>
      <c r="C442">
        <v>0</v>
      </c>
      <c r="D442">
        <v>0</v>
      </c>
      <c r="G442">
        <v>0</v>
      </c>
      <c r="H442">
        <v>0</v>
      </c>
      <c r="K442">
        <v>0</v>
      </c>
      <c r="L442">
        <v>0</v>
      </c>
      <c r="O442">
        <v>0</v>
      </c>
      <c r="P442">
        <v>0</v>
      </c>
      <c r="S442">
        <v>0</v>
      </c>
      <c r="T442">
        <v>0</v>
      </c>
      <c r="W442">
        <v>0</v>
      </c>
      <c r="X442">
        <v>0</v>
      </c>
      <c r="AA442">
        <v>0</v>
      </c>
      <c r="AB442">
        <v>0</v>
      </c>
      <c r="AE442">
        <v>0</v>
      </c>
      <c r="AF442">
        <v>0</v>
      </c>
      <c r="AI442">
        <f t="shared" si="24"/>
        <v>2004</v>
      </c>
      <c r="AJ442" t="str">
        <f t="shared" si="25"/>
        <v>Coast TFLs</v>
      </c>
      <c r="AK442" t="str">
        <f t="shared" si="26"/>
        <v>CoastTFLs</v>
      </c>
      <c r="AL442" t="str">
        <f t="shared" si="27"/>
        <v>Coast TFLs</v>
      </c>
    </row>
    <row r="443" spans="1:38">
      <c r="A443">
        <v>5</v>
      </c>
      <c r="B443">
        <v>41</v>
      </c>
      <c r="C443">
        <v>0</v>
      </c>
      <c r="D443">
        <v>0</v>
      </c>
      <c r="G443">
        <v>0</v>
      </c>
      <c r="H443">
        <v>0</v>
      </c>
      <c r="K443">
        <v>0</v>
      </c>
      <c r="L443">
        <v>0</v>
      </c>
      <c r="O443">
        <v>0</v>
      </c>
      <c r="P443">
        <v>0</v>
      </c>
      <c r="S443">
        <v>0</v>
      </c>
      <c r="T443">
        <v>0</v>
      </c>
      <c r="W443">
        <v>0</v>
      </c>
      <c r="X443">
        <v>0</v>
      </c>
      <c r="AA443">
        <v>0</v>
      </c>
      <c r="AB443">
        <v>0</v>
      </c>
      <c r="AE443">
        <v>0</v>
      </c>
      <c r="AF443">
        <v>0</v>
      </c>
      <c r="AI443">
        <f t="shared" si="24"/>
        <v>2004</v>
      </c>
      <c r="AJ443" t="str">
        <f t="shared" si="25"/>
        <v>Coast TFLs</v>
      </c>
      <c r="AK443" t="str">
        <f t="shared" si="26"/>
        <v>CoastTFLs</v>
      </c>
      <c r="AL443" t="str">
        <f t="shared" si="27"/>
        <v>Coast TFLs</v>
      </c>
    </row>
    <row r="444" spans="1:38">
      <c r="A444">
        <v>5</v>
      </c>
      <c r="B444">
        <v>41</v>
      </c>
      <c r="C444">
        <v>0</v>
      </c>
      <c r="D444">
        <v>0</v>
      </c>
      <c r="G444">
        <v>0</v>
      </c>
      <c r="H444">
        <v>0</v>
      </c>
      <c r="K444">
        <v>0</v>
      </c>
      <c r="L444">
        <v>0</v>
      </c>
      <c r="O444">
        <v>0</v>
      </c>
      <c r="P444">
        <v>0</v>
      </c>
      <c r="S444">
        <v>0</v>
      </c>
      <c r="T444">
        <v>0</v>
      </c>
      <c r="W444">
        <v>0</v>
      </c>
      <c r="X444">
        <v>0</v>
      </c>
      <c r="AA444">
        <v>0</v>
      </c>
      <c r="AB444">
        <v>0</v>
      </c>
      <c r="AE444">
        <v>0</v>
      </c>
      <c r="AF444">
        <v>0</v>
      </c>
      <c r="AI444">
        <f t="shared" si="24"/>
        <v>2004</v>
      </c>
      <c r="AJ444" t="str">
        <f t="shared" si="25"/>
        <v>Coast TFLs</v>
      </c>
      <c r="AK444" t="str">
        <f t="shared" si="26"/>
        <v>CoastTFLs</v>
      </c>
      <c r="AL444" t="str">
        <f t="shared" si="27"/>
        <v>Coast TFLs</v>
      </c>
    </row>
    <row r="445" spans="1:38">
      <c r="A445">
        <v>5</v>
      </c>
      <c r="B445">
        <v>41</v>
      </c>
      <c r="C445">
        <v>0</v>
      </c>
      <c r="D445">
        <v>0</v>
      </c>
      <c r="G445">
        <v>0</v>
      </c>
      <c r="H445">
        <v>0</v>
      </c>
      <c r="K445">
        <v>0</v>
      </c>
      <c r="L445">
        <v>0</v>
      </c>
      <c r="O445">
        <v>0</v>
      </c>
      <c r="P445">
        <v>0</v>
      </c>
      <c r="S445">
        <v>0</v>
      </c>
      <c r="T445">
        <v>0</v>
      </c>
      <c r="W445">
        <v>0</v>
      </c>
      <c r="X445">
        <v>0</v>
      </c>
      <c r="AA445">
        <v>0</v>
      </c>
      <c r="AB445">
        <v>0</v>
      </c>
      <c r="AE445">
        <v>0</v>
      </c>
      <c r="AF445">
        <v>0</v>
      </c>
      <c r="AI445">
        <f t="shared" si="24"/>
        <v>2004</v>
      </c>
      <c r="AJ445" t="str">
        <f t="shared" si="25"/>
        <v>Coast TFLs</v>
      </c>
      <c r="AK445" t="str">
        <f t="shared" si="26"/>
        <v>CoastTFLs</v>
      </c>
      <c r="AL445" t="str">
        <f t="shared" si="27"/>
        <v>Coast TFLs</v>
      </c>
    </row>
    <row r="446" spans="1:38">
      <c r="A446">
        <v>6</v>
      </c>
      <c r="B446">
        <v>1</v>
      </c>
      <c r="E446">
        <v>4784032</v>
      </c>
      <c r="F446">
        <v>9495296</v>
      </c>
      <c r="G446">
        <v>8486464</v>
      </c>
      <c r="H446">
        <v>14086592</v>
      </c>
      <c r="K446">
        <v>8612000</v>
      </c>
      <c r="L446">
        <v>14182912</v>
      </c>
      <c r="O446">
        <v>8615424</v>
      </c>
      <c r="P446">
        <v>14205840</v>
      </c>
      <c r="S446">
        <v>8669472</v>
      </c>
      <c r="T446">
        <v>14234848</v>
      </c>
      <c r="W446">
        <v>8638048</v>
      </c>
      <c r="X446">
        <v>14253440</v>
      </c>
      <c r="AA446">
        <v>8651488</v>
      </c>
      <c r="AB446">
        <v>14236368</v>
      </c>
      <c r="AE446">
        <v>8681072</v>
      </c>
      <c r="AF446">
        <v>14267840</v>
      </c>
      <c r="AI446">
        <f t="shared" si="24"/>
        <v>2005</v>
      </c>
      <c r="AJ446" t="str">
        <f t="shared" si="25"/>
        <v>Pine Units</v>
      </c>
      <c r="AK446" t="str">
        <f t="shared" si="26"/>
        <v>100MileHouse</v>
      </c>
      <c r="AL446" t="str">
        <f t="shared" si="27"/>
        <v>100 Mile House TSA</v>
      </c>
    </row>
    <row r="447" spans="1:38">
      <c r="A447">
        <v>6</v>
      </c>
      <c r="B447">
        <v>2</v>
      </c>
      <c r="E447">
        <v>436752</v>
      </c>
      <c r="F447">
        <v>945312</v>
      </c>
      <c r="G447">
        <v>455904</v>
      </c>
      <c r="H447">
        <v>1228704</v>
      </c>
      <c r="K447">
        <v>505216</v>
      </c>
      <c r="L447">
        <v>1255360</v>
      </c>
      <c r="O447">
        <v>511104</v>
      </c>
      <c r="P447">
        <v>1260784</v>
      </c>
      <c r="S447">
        <v>491664</v>
      </c>
      <c r="T447">
        <v>1233616</v>
      </c>
      <c r="W447">
        <v>485664</v>
      </c>
      <c r="X447">
        <v>1228432</v>
      </c>
      <c r="AA447">
        <v>493872</v>
      </c>
      <c r="AB447">
        <v>1277008</v>
      </c>
      <c r="AE447">
        <v>502960</v>
      </c>
      <c r="AF447">
        <v>1242720</v>
      </c>
      <c r="AI447">
        <f t="shared" si="24"/>
        <v>2005</v>
      </c>
      <c r="AJ447" t="str">
        <f t="shared" si="25"/>
        <v>Pine Units</v>
      </c>
      <c r="AK447" t="str">
        <f t="shared" si="26"/>
        <v>Arrow</v>
      </c>
      <c r="AL447" t="str">
        <f t="shared" si="27"/>
        <v>Arrow TSA</v>
      </c>
    </row>
    <row r="448" spans="1:38">
      <c r="A448">
        <v>6</v>
      </c>
      <c r="B448">
        <v>3</v>
      </c>
      <c r="E448">
        <v>0</v>
      </c>
      <c r="F448">
        <v>0</v>
      </c>
      <c r="G448">
        <v>0</v>
      </c>
      <c r="H448">
        <v>0</v>
      </c>
      <c r="K448">
        <v>0</v>
      </c>
      <c r="L448">
        <v>0</v>
      </c>
      <c r="O448">
        <v>0</v>
      </c>
      <c r="P448">
        <v>0</v>
      </c>
      <c r="S448">
        <v>0</v>
      </c>
      <c r="T448">
        <v>0</v>
      </c>
      <c r="W448">
        <v>0</v>
      </c>
      <c r="X448">
        <v>0</v>
      </c>
      <c r="AA448">
        <v>0</v>
      </c>
      <c r="AB448">
        <v>0</v>
      </c>
      <c r="AE448">
        <v>0</v>
      </c>
      <c r="AF448">
        <v>0</v>
      </c>
      <c r="AI448">
        <f t="shared" si="24"/>
        <v>2005</v>
      </c>
      <c r="AJ448" t="str">
        <f t="shared" si="25"/>
        <v>Non-pine Units</v>
      </c>
      <c r="AK448" t="str">
        <f t="shared" si="26"/>
        <v>Arrowsmith</v>
      </c>
      <c r="AL448" t="str">
        <f t="shared" si="27"/>
        <v>Arrowsmith TSA</v>
      </c>
    </row>
    <row r="449" spans="1:38">
      <c r="A449">
        <v>6</v>
      </c>
      <c r="B449">
        <v>4</v>
      </c>
      <c r="E449">
        <v>136128</v>
      </c>
      <c r="F449">
        <v>201264</v>
      </c>
      <c r="G449">
        <v>114176</v>
      </c>
      <c r="H449">
        <v>218304</v>
      </c>
      <c r="K449">
        <v>115648</v>
      </c>
      <c r="L449">
        <v>214288</v>
      </c>
      <c r="O449">
        <v>116976</v>
      </c>
      <c r="P449">
        <v>225872</v>
      </c>
      <c r="S449">
        <v>121120</v>
      </c>
      <c r="T449">
        <v>219648</v>
      </c>
      <c r="W449">
        <v>114224</v>
      </c>
      <c r="X449">
        <v>210976</v>
      </c>
      <c r="AA449">
        <v>114512</v>
      </c>
      <c r="AB449">
        <v>218288</v>
      </c>
      <c r="AE449">
        <v>111904</v>
      </c>
      <c r="AF449">
        <v>211136</v>
      </c>
      <c r="AI449">
        <f t="shared" si="24"/>
        <v>2005</v>
      </c>
      <c r="AJ449" t="str">
        <f t="shared" si="25"/>
        <v>Pine Units</v>
      </c>
      <c r="AK449" t="str">
        <f t="shared" si="26"/>
        <v>Boundary</v>
      </c>
      <c r="AL449" t="str">
        <f t="shared" si="27"/>
        <v>Boundary TSA</v>
      </c>
    </row>
    <row r="450" spans="1:38">
      <c r="A450">
        <v>6</v>
      </c>
      <c r="B450">
        <v>5</v>
      </c>
      <c r="E450">
        <v>162400</v>
      </c>
      <c r="F450">
        <v>347056</v>
      </c>
      <c r="G450">
        <v>100912</v>
      </c>
      <c r="H450">
        <v>394944</v>
      </c>
      <c r="K450">
        <v>106096</v>
      </c>
      <c r="L450">
        <v>397952</v>
      </c>
      <c r="O450">
        <v>108144</v>
      </c>
      <c r="P450">
        <v>394192</v>
      </c>
      <c r="S450">
        <v>102608</v>
      </c>
      <c r="T450">
        <v>395232</v>
      </c>
      <c r="W450">
        <v>101168</v>
      </c>
      <c r="X450">
        <v>389776</v>
      </c>
      <c r="AA450">
        <v>103520</v>
      </c>
      <c r="AB450">
        <v>393040</v>
      </c>
      <c r="AE450">
        <v>100464</v>
      </c>
      <c r="AF450">
        <v>387856</v>
      </c>
      <c r="AI450">
        <f t="shared" ref="AI450:AI513" si="28">A450+1999</f>
        <v>2005</v>
      </c>
      <c r="AJ450" t="str">
        <f t="shared" ref="AJ450:AJ513" si="29">VLOOKUP(B450,$AO$2:$AS$42,4)</f>
        <v>Pine Units</v>
      </c>
      <c r="AK450" t="str">
        <f t="shared" ref="AK450:AK513" si="30">VLOOKUP(B450,$AO$2:$AT$42,2)</f>
        <v>Bulkley</v>
      </c>
      <c r="AL450" t="str">
        <f t="shared" ref="AL450:AL513" si="31">VLOOKUP(B450,$AO$2:$AT$42,3)</f>
        <v>Bulkley TSA</v>
      </c>
    </row>
    <row r="451" spans="1:38">
      <c r="A451">
        <v>6</v>
      </c>
      <c r="B451">
        <v>6</v>
      </c>
      <c r="E451">
        <v>16</v>
      </c>
      <c r="F451">
        <v>16</v>
      </c>
      <c r="G451">
        <v>0</v>
      </c>
      <c r="H451">
        <v>352</v>
      </c>
      <c r="K451">
        <v>0</v>
      </c>
      <c r="L451">
        <v>352</v>
      </c>
      <c r="O451">
        <v>0</v>
      </c>
      <c r="P451">
        <v>352</v>
      </c>
      <c r="S451">
        <v>0</v>
      </c>
      <c r="T451">
        <v>352</v>
      </c>
      <c r="W451">
        <v>0</v>
      </c>
      <c r="X451">
        <v>352</v>
      </c>
      <c r="AA451">
        <v>0</v>
      </c>
      <c r="AB451">
        <v>352</v>
      </c>
      <c r="AE451">
        <v>0</v>
      </c>
      <c r="AF451">
        <v>352</v>
      </c>
      <c r="AI451">
        <f t="shared" si="28"/>
        <v>2005</v>
      </c>
      <c r="AJ451" t="str">
        <f t="shared" si="29"/>
        <v>Non-pine Units</v>
      </c>
      <c r="AK451" t="str">
        <f t="shared" si="30"/>
        <v>Cassiar</v>
      </c>
      <c r="AL451" t="str">
        <f t="shared" si="31"/>
        <v>Cassiar TSA</v>
      </c>
    </row>
    <row r="452" spans="1:38">
      <c r="A452">
        <v>6</v>
      </c>
      <c r="B452">
        <v>7</v>
      </c>
      <c r="E452">
        <v>352</v>
      </c>
      <c r="F452">
        <v>352</v>
      </c>
      <c r="G452">
        <v>0</v>
      </c>
      <c r="H452">
        <v>0</v>
      </c>
      <c r="K452">
        <v>0</v>
      </c>
      <c r="L452">
        <v>0</v>
      </c>
      <c r="O452">
        <v>0</v>
      </c>
      <c r="P452">
        <v>0</v>
      </c>
      <c r="S452">
        <v>0</v>
      </c>
      <c r="T452">
        <v>0</v>
      </c>
      <c r="W452">
        <v>0</v>
      </c>
      <c r="X452">
        <v>0</v>
      </c>
      <c r="AA452">
        <v>0</v>
      </c>
      <c r="AB452">
        <v>0</v>
      </c>
      <c r="AE452">
        <v>0</v>
      </c>
      <c r="AF452">
        <v>0</v>
      </c>
      <c r="AI452">
        <f t="shared" si="28"/>
        <v>2005</v>
      </c>
      <c r="AJ452" t="str">
        <f t="shared" si="29"/>
        <v>Non-pine Units</v>
      </c>
      <c r="AK452" t="str">
        <f t="shared" si="30"/>
        <v>Cranberry</v>
      </c>
      <c r="AL452" t="str">
        <f t="shared" si="31"/>
        <v>Cranberry TSA</v>
      </c>
    </row>
    <row r="453" spans="1:38">
      <c r="A453">
        <v>6</v>
      </c>
      <c r="B453">
        <v>8</v>
      </c>
      <c r="E453">
        <v>615856</v>
      </c>
      <c r="F453">
        <v>1070848</v>
      </c>
      <c r="G453">
        <v>547872</v>
      </c>
      <c r="H453">
        <v>1422416</v>
      </c>
      <c r="K453">
        <v>544784</v>
      </c>
      <c r="L453">
        <v>1424928</v>
      </c>
      <c r="O453">
        <v>591200</v>
      </c>
      <c r="P453">
        <v>1449456</v>
      </c>
      <c r="S453">
        <v>593136</v>
      </c>
      <c r="T453">
        <v>1458864</v>
      </c>
      <c r="W453">
        <v>545840</v>
      </c>
      <c r="X453">
        <v>1423040</v>
      </c>
      <c r="AA453">
        <v>549584</v>
      </c>
      <c r="AB453">
        <v>1428752</v>
      </c>
      <c r="AE453">
        <v>560880</v>
      </c>
      <c r="AF453">
        <v>1433856</v>
      </c>
      <c r="AI453">
        <f t="shared" si="28"/>
        <v>2005</v>
      </c>
      <c r="AJ453" t="str">
        <f t="shared" si="29"/>
        <v>Pine Units</v>
      </c>
      <c r="AK453" t="str">
        <f t="shared" si="30"/>
        <v>Cranbrook</v>
      </c>
      <c r="AL453" t="str">
        <f t="shared" si="31"/>
        <v>Cranbrook TSA</v>
      </c>
    </row>
    <row r="454" spans="1:38">
      <c r="A454">
        <v>6</v>
      </c>
      <c r="B454">
        <v>9</v>
      </c>
      <c r="E454">
        <v>49616</v>
      </c>
      <c r="F454">
        <v>65312</v>
      </c>
      <c r="G454">
        <v>22576</v>
      </c>
      <c r="H454">
        <v>52656</v>
      </c>
      <c r="K454">
        <v>28560</v>
      </c>
      <c r="L454">
        <v>61232</v>
      </c>
      <c r="O454">
        <v>29200</v>
      </c>
      <c r="P454">
        <v>56672</v>
      </c>
      <c r="S454">
        <v>30112</v>
      </c>
      <c r="T454">
        <v>59328</v>
      </c>
      <c r="W454">
        <v>29488</v>
      </c>
      <c r="X454">
        <v>57696</v>
      </c>
      <c r="AA454">
        <v>29744</v>
      </c>
      <c r="AB454">
        <v>57328</v>
      </c>
      <c r="AE454">
        <v>32128</v>
      </c>
      <c r="AF454">
        <v>60240</v>
      </c>
      <c r="AI454">
        <f t="shared" si="28"/>
        <v>2005</v>
      </c>
      <c r="AJ454" t="str">
        <f t="shared" si="29"/>
        <v>Pine Units</v>
      </c>
      <c r="AK454" t="str">
        <f t="shared" si="30"/>
        <v>DawsonCreek</v>
      </c>
      <c r="AL454" t="str">
        <f t="shared" si="31"/>
        <v>Dawson Creek TSA</v>
      </c>
    </row>
    <row r="455" spans="1:38">
      <c r="A455">
        <v>6</v>
      </c>
      <c r="B455">
        <v>10</v>
      </c>
      <c r="E455">
        <v>0</v>
      </c>
      <c r="F455">
        <v>0</v>
      </c>
      <c r="G455">
        <v>0</v>
      </c>
      <c r="H455">
        <v>0</v>
      </c>
      <c r="K455">
        <v>0</v>
      </c>
      <c r="L455">
        <v>0</v>
      </c>
      <c r="O455">
        <v>0</v>
      </c>
      <c r="P455">
        <v>0</v>
      </c>
      <c r="S455">
        <v>0</v>
      </c>
      <c r="T455">
        <v>0</v>
      </c>
      <c r="W455">
        <v>0</v>
      </c>
      <c r="X455">
        <v>0</v>
      </c>
      <c r="AA455">
        <v>0</v>
      </c>
      <c r="AB455">
        <v>0</v>
      </c>
      <c r="AE455">
        <v>0</v>
      </c>
      <c r="AF455">
        <v>0</v>
      </c>
      <c r="AI455">
        <f t="shared" si="28"/>
        <v>2005</v>
      </c>
      <c r="AJ455" t="str">
        <f t="shared" si="29"/>
        <v>Non-pine Units</v>
      </c>
      <c r="AK455" t="str">
        <f t="shared" si="30"/>
        <v>FortNelson</v>
      </c>
      <c r="AL455" t="str">
        <f t="shared" si="31"/>
        <v>Fort Nelson TSA</v>
      </c>
    </row>
    <row r="456" spans="1:38">
      <c r="A456">
        <v>6</v>
      </c>
      <c r="B456">
        <v>11</v>
      </c>
      <c r="E456">
        <v>2352</v>
      </c>
      <c r="F456">
        <v>7824</v>
      </c>
      <c r="G456">
        <v>1424</v>
      </c>
      <c r="H456">
        <v>13456</v>
      </c>
      <c r="K456">
        <v>816</v>
      </c>
      <c r="L456">
        <v>13808</v>
      </c>
      <c r="O456">
        <v>800</v>
      </c>
      <c r="P456">
        <v>15536</v>
      </c>
      <c r="S456">
        <v>2128</v>
      </c>
      <c r="T456">
        <v>15376</v>
      </c>
      <c r="W456">
        <v>400</v>
      </c>
      <c r="X456">
        <v>12704</v>
      </c>
      <c r="AA456">
        <v>1840</v>
      </c>
      <c r="AB456">
        <v>14800</v>
      </c>
      <c r="AE456">
        <v>2320</v>
      </c>
      <c r="AF456">
        <v>15856</v>
      </c>
      <c r="AI456">
        <f t="shared" si="28"/>
        <v>2005</v>
      </c>
      <c r="AJ456" t="str">
        <f t="shared" si="29"/>
        <v>Non-pine Units</v>
      </c>
      <c r="AK456" t="str">
        <f t="shared" si="30"/>
        <v>Fraser</v>
      </c>
      <c r="AL456" t="str">
        <f t="shared" si="31"/>
        <v>Fraser TSA</v>
      </c>
    </row>
    <row r="457" spans="1:38">
      <c r="A457">
        <v>6</v>
      </c>
      <c r="B457">
        <v>12</v>
      </c>
      <c r="E457">
        <v>6277216</v>
      </c>
      <c r="F457">
        <v>15463472</v>
      </c>
      <c r="G457">
        <v>10978208</v>
      </c>
      <c r="H457">
        <v>21950512</v>
      </c>
      <c r="K457">
        <v>10717520</v>
      </c>
      <c r="L457">
        <v>21356256</v>
      </c>
      <c r="O457">
        <v>10742352</v>
      </c>
      <c r="P457">
        <v>21424192</v>
      </c>
      <c r="S457">
        <v>10732624</v>
      </c>
      <c r="T457">
        <v>21418688</v>
      </c>
      <c r="W457">
        <v>10699184</v>
      </c>
      <c r="X457">
        <v>21358608</v>
      </c>
      <c r="AA457">
        <v>10727584</v>
      </c>
      <c r="AB457">
        <v>21382240</v>
      </c>
      <c r="AE457">
        <v>10772224</v>
      </c>
      <c r="AF457">
        <v>21362624</v>
      </c>
      <c r="AI457">
        <f t="shared" si="28"/>
        <v>2005</v>
      </c>
      <c r="AJ457" t="str">
        <f t="shared" si="29"/>
        <v>Pine Units</v>
      </c>
      <c r="AK457" t="str">
        <f t="shared" si="30"/>
        <v>FtStJames</v>
      </c>
      <c r="AL457" t="str">
        <f t="shared" si="31"/>
        <v>Ft. St. James Forest District</v>
      </c>
    </row>
    <row r="458" spans="1:38">
      <c r="A458">
        <v>6</v>
      </c>
      <c r="B458">
        <v>13</v>
      </c>
      <c r="E458">
        <v>9248</v>
      </c>
      <c r="F458">
        <v>14272</v>
      </c>
      <c r="G458">
        <v>112</v>
      </c>
      <c r="H458">
        <v>14464</v>
      </c>
      <c r="K458">
        <v>112</v>
      </c>
      <c r="L458">
        <v>11680</v>
      </c>
      <c r="O458">
        <v>112</v>
      </c>
      <c r="P458">
        <v>13200</v>
      </c>
      <c r="S458">
        <v>112</v>
      </c>
      <c r="T458">
        <v>15328</v>
      </c>
      <c r="W458">
        <v>112</v>
      </c>
      <c r="X458">
        <v>14816</v>
      </c>
      <c r="AA458">
        <v>112</v>
      </c>
      <c r="AB458">
        <v>12304</v>
      </c>
      <c r="AE458">
        <v>112</v>
      </c>
      <c r="AF458">
        <v>14752</v>
      </c>
      <c r="AI458">
        <f t="shared" si="28"/>
        <v>2005</v>
      </c>
      <c r="AJ458" t="str">
        <f t="shared" si="29"/>
        <v>Non-pine Units</v>
      </c>
      <c r="AK458" t="str">
        <f t="shared" si="30"/>
        <v>FtStJohn</v>
      </c>
      <c r="AL458" t="str">
        <f t="shared" si="31"/>
        <v>Ft. St. John TSA</v>
      </c>
    </row>
    <row r="459" spans="1:38">
      <c r="A459">
        <v>6</v>
      </c>
      <c r="B459">
        <v>14</v>
      </c>
      <c r="E459">
        <v>140800</v>
      </c>
      <c r="F459">
        <v>387776</v>
      </c>
      <c r="G459">
        <v>156000</v>
      </c>
      <c r="H459">
        <v>479216</v>
      </c>
      <c r="K459">
        <v>157344</v>
      </c>
      <c r="L459">
        <v>487072</v>
      </c>
      <c r="O459">
        <v>159232</v>
      </c>
      <c r="P459">
        <v>501296</v>
      </c>
      <c r="S459">
        <v>152960</v>
      </c>
      <c r="T459">
        <v>477200</v>
      </c>
      <c r="W459">
        <v>154016</v>
      </c>
      <c r="X459">
        <v>487072</v>
      </c>
      <c r="AA459">
        <v>156688</v>
      </c>
      <c r="AB459">
        <v>495216</v>
      </c>
      <c r="AE459">
        <v>145744</v>
      </c>
      <c r="AF459">
        <v>472768</v>
      </c>
      <c r="AI459">
        <f t="shared" si="28"/>
        <v>2005</v>
      </c>
      <c r="AJ459" t="str">
        <f t="shared" si="29"/>
        <v>Pine Units</v>
      </c>
      <c r="AK459" t="str">
        <f t="shared" si="30"/>
        <v>Golden</v>
      </c>
      <c r="AL459" t="str">
        <f t="shared" si="31"/>
        <v>Golden TSA</v>
      </c>
    </row>
    <row r="460" spans="1:38">
      <c r="A460">
        <v>6</v>
      </c>
      <c r="B460">
        <v>15</v>
      </c>
      <c r="E460">
        <v>266064</v>
      </c>
      <c r="F460">
        <v>472816</v>
      </c>
      <c r="G460">
        <v>215552</v>
      </c>
      <c r="H460">
        <v>591872</v>
      </c>
      <c r="K460">
        <v>218704</v>
      </c>
      <c r="L460">
        <v>574800</v>
      </c>
      <c r="O460">
        <v>212160</v>
      </c>
      <c r="P460">
        <v>567536</v>
      </c>
      <c r="S460">
        <v>221504</v>
      </c>
      <c r="T460">
        <v>579008</v>
      </c>
      <c r="W460">
        <v>217472</v>
      </c>
      <c r="X460">
        <v>586576</v>
      </c>
      <c r="AA460">
        <v>212752</v>
      </c>
      <c r="AB460">
        <v>589936</v>
      </c>
      <c r="AE460">
        <v>216240</v>
      </c>
      <c r="AF460">
        <v>589936</v>
      </c>
      <c r="AI460">
        <f t="shared" si="28"/>
        <v>2005</v>
      </c>
      <c r="AJ460" t="str">
        <f t="shared" si="29"/>
        <v>Pine Units</v>
      </c>
      <c r="AK460" t="str">
        <f t="shared" si="30"/>
        <v>Invermere</v>
      </c>
      <c r="AL460" t="str">
        <f t="shared" si="31"/>
        <v>Invermere TSA</v>
      </c>
    </row>
    <row r="461" spans="1:38">
      <c r="A461">
        <v>6</v>
      </c>
      <c r="B461">
        <v>16</v>
      </c>
      <c r="E461">
        <v>0</v>
      </c>
      <c r="F461">
        <v>0</v>
      </c>
      <c r="G461">
        <v>0</v>
      </c>
      <c r="H461">
        <v>512</v>
      </c>
      <c r="K461">
        <v>0</v>
      </c>
      <c r="L461">
        <v>1568</v>
      </c>
      <c r="O461">
        <v>0</v>
      </c>
      <c r="P461">
        <v>592</v>
      </c>
      <c r="S461">
        <v>0</v>
      </c>
      <c r="T461">
        <v>384</v>
      </c>
      <c r="W461">
        <v>0</v>
      </c>
      <c r="X461">
        <v>1376</v>
      </c>
      <c r="AA461">
        <v>0</v>
      </c>
      <c r="AB461">
        <v>1952</v>
      </c>
      <c r="AE461">
        <v>0</v>
      </c>
      <c r="AF461">
        <v>1712</v>
      </c>
      <c r="AI461">
        <f t="shared" si="28"/>
        <v>2005</v>
      </c>
      <c r="AJ461" t="str">
        <f t="shared" si="29"/>
        <v>Non-pine Units</v>
      </c>
      <c r="AK461" t="str">
        <f t="shared" si="30"/>
        <v>Kalum</v>
      </c>
      <c r="AL461" t="str">
        <f t="shared" si="31"/>
        <v>Kalum TSA</v>
      </c>
    </row>
    <row r="462" spans="1:38">
      <c r="A462">
        <v>6</v>
      </c>
      <c r="B462">
        <v>17</v>
      </c>
      <c r="E462">
        <v>3094736</v>
      </c>
      <c r="F462">
        <v>6742224</v>
      </c>
      <c r="G462">
        <v>5773264</v>
      </c>
      <c r="H462">
        <v>10264720</v>
      </c>
      <c r="K462">
        <v>5926496</v>
      </c>
      <c r="L462">
        <v>10408640</v>
      </c>
      <c r="O462">
        <v>6049248</v>
      </c>
      <c r="P462">
        <v>10634880</v>
      </c>
      <c r="S462">
        <v>6125824</v>
      </c>
      <c r="T462">
        <v>10673152</v>
      </c>
      <c r="W462">
        <v>6101568</v>
      </c>
      <c r="X462">
        <v>10705584</v>
      </c>
      <c r="AA462">
        <v>6072848</v>
      </c>
      <c r="AB462">
        <v>10630928</v>
      </c>
      <c r="AE462">
        <v>6207504</v>
      </c>
      <c r="AF462">
        <v>10821392</v>
      </c>
      <c r="AI462">
        <f t="shared" si="28"/>
        <v>2005</v>
      </c>
      <c r="AJ462" t="str">
        <f t="shared" si="29"/>
        <v>Pine Units</v>
      </c>
      <c r="AK462" t="str">
        <f t="shared" si="30"/>
        <v>Kamloops</v>
      </c>
      <c r="AL462" t="str">
        <f t="shared" si="31"/>
        <v>Kamloops TSA</v>
      </c>
    </row>
    <row r="463" spans="1:38">
      <c r="A463">
        <v>6</v>
      </c>
      <c r="B463">
        <v>18</v>
      </c>
      <c r="E463">
        <v>0</v>
      </c>
      <c r="F463">
        <v>0</v>
      </c>
      <c r="G463">
        <v>0</v>
      </c>
      <c r="H463">
        <v>0</v>
      </c>
      <c r="K463">
        <v>0</v>
      </c>
      <c r="L463">
        <v>0</v>
      </c>
      <c r="O463">
        <v>0</v>
      </c>
      <c r="P463">
        <v>0</v>
      </c>
      <c r="S463">
        <v>0</v>
      </c>
      <c r="T463">
        <v>0</v>
      </c>
      <c r="W463">
        <v>0</v>
      </c>
      <c r="X463">
        <v>0</v>
      </c>
      <c r="AA463">
        <v>0</v>
      </c>
      <c r="AB463">
        <v>0</v>
      </c>
      <c r="AE463">
        <v>0</v>
      </c>
      <c r="AF463">
        <v>0</v>
      </c>
      <c r="AI463">
        <f t="shared" si="28"/>
        <v>2005</v>
      </c>
      <c r="AJ463" t="str">
        <f t="shared" si="29"/>
        <v>Non-pine Units</v>
      </c>
      <c r="AK463" t="str">
        <f t="shared" si="30"/>
        <v>Kingcome</v>
      </c>
      <c r="AL463" t="str">
        <f t="shared" si="31"/>
        <v>Kingcome TSA</v>
      </c>
    </row>
    <row r="464" spans="1:38">
      <c r="A464">
        <v>6</v>
      </c>
      <c r="B464">
        <v>19</v>
      </c>
      <c r="E464">
        <v>3376</v>
      </c>
      <c r="F464">
        <v>8192</v>
      </c>
      <c r="G464">
        <v>176</v>
      </c>
      <c r="H464">
        <v>5680</v>
      </c>
      <c r="K464">
        <v>240</v>
      </c>
      <c r="L464">
        <v>3088</v>
      </c>
      <c r="O464">
        <v>192</v>
      </c>
      <c r="P464">
        <v>4960</v>
      </c>
      <c r="S464">
        <v>192</v>
      </c>
      <c r="T464">
        <v>7008</v>
      </c>
      <c r="W464">
        <v>240</v>
      </c>
      <c r="X464">
        <v>3968</v>
      </c>
      <c r="AA464">
        <v>192</v>
      </c>
      <c r="AB464">
        <v>6608</v>
      </c>
      <c r="AE464">
        <v>160</v>
      </c>
      <c r="AF464">
        <v>3504</v>
      </c>
      <c r="AI464">
        <f t="shared" si="28"/>
        <v>2005</v>
      </c>
      <c r="AJ464" t="str">
        <f t="shared" si="29"/>
        <v>Non-pine Units</v>
      </c>
      <c r="AK464" t="str">
        <f t="shared" si="30"/>
        <v>Kispiox</v>
      </c>
      <c r="AL464" t="str">
        <f t="shared" si="31"/>
        <v>Kispiox TSA</v>
      </c>
    </row>
    <row r="465" spans="1:38">
      <c r="A465">
        <v>6</v>
      </c>
      <c r="B465">
        <v>20</v>
      </c>
      <c r="E465">
        <v>260752</v>
      </c>
      <c r="F465">
        <v>481536</v>
      </c>
      <c r="G465">
        <v>287600</v>
      </c>
      <c r="H465">
        <v>638992</v>
      </c>
      <c r="K465">
        <v>301232</v>
      </c>
      <c r="L465">
        <v>647248</v>
      </c>
      <c r="O465">
        <v>293984</v>
      </c>
      <c r="P465">
        <v>650528</v>
      </c>
      <c r="S465">
        <v>295952</v>
      </c>
      <c r="T465">
        <v>648208</v>
      </c>
      <c r="W465">
        <v>297280</v>
      </c>
      <c r="X465">
        <v>652032</v>
      </c>
      <c r="AA465">
        <v>312128</v>
      </c>
      <c r="AB465">
        <v>650784</v>
      </c>
      <c r="AE465">
        <v>301120</v>
      </c>
      <c r="AF465">
        <v>653008</v>
      </c>
      <c r="AI465">
        <f t="shared" si="28"/>
        <v>2005</v>
      </c>
      <c r="AJ465" t="str">
        <f t="shared" si="29"/>
        <v>Pine Units</v>
      </c>
      <c r="AK465" t="str">
        <f t="shared" si="30"/>
        <v>KootenayLake</v>
      </c>
      <c r="AL465" t="str">
        <f t="shared" si="31"/>
        <v>Kootenay Lake TSA</v>
      </c>
    </row>
    <row r="466" spans="1:38">
      <c r="A466">
        <v>6</v>
      </c>
      <c r="B466">
        <v>21</v>
      </c>
      <c r="E466">
        <v>5096800</v>
      </c>
      <c r="F466">
        <v>24622144</v>
      </c>
      <c r="G466">
        <v>14989808</v>
      </c>
      <c r="H466">
        <v>34991856</v>
      </c>
      <c r="K466">
        <v>15067712</v>
      </c>
      <c r="L466">
        <v>34512464</v>
      </c>
      <c r="O466">
        <v>15031680</v>
      </c>
      <c r="P466">
        <v>34677264</v>
      </c>
      <c r="S466">
        <v>15021760</v>
      </c>
      <c r="T466">
        <v>34522016</v>
      </c>
      <c r="W466">
        <v>15010480</v>
      </c>
      <c r="X466">
        <v>34391248</v>
      </c>
      <c r="AA466">
        <v>14963504</v>
      </c>
      <c r="AB466">
        <v>34421152</v>
      </c>
      <c r="AE466">
        <v>14991504</v>
      </c>
      <c r="AF466">
        <v>34266384</v>
      </c>
      <c r="AI466">
        <f t="shared" si="28"/>
        <v>2005</v>
      </c>
      <c r="AJ466" t="str">
        <f t="shared" si="29"/>
        <v>Pine Units</v>
      </c>
      <c r="AK466" t="str">
        <f t="shared" si="30"/>
        <v>Lakes</v>
      </c>
      <c r="AL466" t="str">
        <f t="shared" si="31"/>
        <v>Lakes TSA</v>
      </c>
    </row>
    <row r="467" spans="1:38">
      <c r="A467">
        <v>6</v>
      </c>
      <c r="B467">
        <v>22</v>
      </c>
      <c r="E467">
        <v>143008</v>
      </c>
      <c r="F467">
        <v>267376</v>
      </c>
      <c r="G467">
        <v>402464</v>
      </c>
      <c r="H467">
        <v>652880</v>
      </c>
      <c r="K467">
        <v>408208</v>
      </c>
      <c r="L467">
        <v>669504</v>
      </c>
      <c r="O467">
        <v>403584</v>
      </c>
      <c r="P467">
        <v>656272</v>
      </c>
      <c r="S467">
        <v>381344</v>
      </c>
      <c r="T467">
        <v>651376</v>
      </c>
      <c r="W467">
        <v>420224</v>
      </c>
      <c r="X467">
        <v>697184</v>
      </c>
      <c r="AA467">
        <v>392768</v>
      </c>
      <c r="AB467">
        <v>651856</v>
      </c>
      <c r="AE467">
        <v>398480</v>
      </c>
      <c r="AF467">
        <v>662784</v>
      </c>
      <c r="AI467">
        <f t="shared" si="28"/>
        <v>2005</v>
      </c>
      <c r="AJ467" t="str">
        <f t="shared" si="29"/>
        <v>Pine Units</v>
      </c>
      <c r="AK467" t="str">
        <f t="shared" si="30"/>
        <v>Lillooet</v>
      </c>
      <c r="AL467" t="str">
        <f t="shared" si="31"/>
        <v>Lillooet TSA</v>
      </c>
    </row>
    <row r="468" spans="1:38">
      <c r="A468">
        <v>6</v>
      </c>
      <c r="B468">
        <v>23</v>
      </c>
      <c r="E468">
        <v>380256</v>
      </c>
      <c r="F468">
        <v>668928</v>
      </c>
      <c r="G468">
        <v>661760</v>
      </c>
      <c r="H468">
        <v>1342304</v>
      </c>
      <c r="K468">
        <v>682608</v>
      </c>
      <c r="L468">
        <v>1373184</v>
      </c>
      <c r="O468">
        <v>632992</v>
      </c>
      <c r="P468">
        <v>1321472</v>
      </c>
      <c r="S468">
        <v>651936</v>
      </c>
      <c r="T468">
        <v>1347296</v>
      </c>
      <c r="W468">
        <v>631552</v>
      </c>
      <c r="X468">
        <v>1323120</v>
      </c>
      <c r="AA468">
        <v>605008</v>
      </c>
      <c r="AB468">
        <v>1283440</v>
      </c>
      <c r="AE468">
        <v>611792</v>
      </c>
      <c r="AF468">
        <v>1290672</v>
      </c>
      <c r="AI468">
        <f t="shared" si="28"/>
        <v>2005</v>
      </c>
      <c r="AJ468" t="str">
        <f t="shared" si="29"/>
        <v>Pine Units</v>
      </c>
      <c r="AK468" t="str">
        <f t="shared" si="30"/>
        <v>Mackenzie</v>
      </c>
      <c r="AL468" t="str">
        <f t="shared" si="31"/>
        <v>Mackenzie TSA</v>
      </c>
    </row>
    <row r="469" spans="1:38">
      <c r="A469">
        <v>6</v>
      </c>
      <c r="B469">
        <v>24</v>
      </c>
      <c r="E469">
        <v>1864640</v>
      </c>
      <c r="F469">
        <v>3622752</v>
      </c>
      <c r="G469">
        <v>1250800</v>
      </c>
      <c r="H469">
        <v>3350800</v>
      </c>
      <c r="K469">
        <v>1252704</v>
      </c>
      <c r="L469">
        <v>3361440</v>
      </c>
      <c r="O469">
        <v>1261584</v>
      </c>
      <c r="P469">
        <v>3357968</v>
      </c>
      <c r="S469">
        <v>1266912</v>
      </c>
      <c r="T469">
        <v>3368848</v>
      </c>
      <c r="W469">
        <v>1249824</v>
      </c>
      <c r="X469">
        <v>3366080</v>
      </c>
      <c r="AA469">
        <v>1250736</v>
      </c>
      <c r="AB469">
        <v>3326400</v>
      </c>
      <c r="AE469">
        <v>1300192</v>
      </c>
      <c r="AF469">
        <v>3380928</v>
      </c>
      <c r="AI469">
        <f t="shared" si="28"/>
        <v>2005</v>
      </c>
      <c r="AJ469" t="str">
        <f t="shared" si="29"/>
        <v>Pine Units</v>
      </c>
      <c r="AK469" t="str">
        <f t="shared" si="30"/>
        <v>Merritt</v>
      </c>
      <c r="AL469" t="str">
        <f t="shared" si="31"/>
        <v>Merritt TSA</v>
      </c>
    </row>
    <row r="470" spans="1:38">
      <c r="A470">
        <v>6</v>
      </c>
      <c r="B470">
        <v>25</v>
      </c>
      <c r="E470">
        <v>0</v>
      </c>
      <c r="F470">
        <v>0</v>
      </c>
      <c r="G470">
        <v>3040</v>
      </c>
      <c r="H470">
        <v>18576</v>
      </c>
      <c r="K470">
        <v>1888</v>
      </c>
      <c r="L470">
        <v>22048</v>
      </c>
      <c r="O470">
        <v>3520</v>
      </c>
      <c r="P470">
        <v>18992</v>
      </c>
      <c r="S470">
        <v>3168</v>
      </c>
      <c r="T470">
        <v>25712</v>
      </c>
      <c r="W470">
        <v>2864</v>
      </c>
      <c r="X470">
        <v>18512</v>
      </c>
      <c r="AA470">
        <v>3040</v>
      </c>
      <c r="AB470">
        <v>19984</v>
      </c>
      <c r="AE470">
        <v>2672</v>
      </c>
      <c r="AF470">
        <v>27056</v>
      </c>
      <c r="AI470">
        <f t="shared" si="28"/>
        <v>2005</v>
      </c>
      <c r="AJ470" t="str">
        <f t="shared" si="29"/>
        <v>Non-pine Units</v>
      </c>
      <c r="AK470" t="str">
        <f t="shared" si="30"/>
        <v>MidCoast</v>
      </c>
      <c r="AL470" t="str">
        <f t="shared" si="31"/>
        <v>Mid Coast TSA</v>
      </c>
    </row>
    <row r="471" spans="1:38">
      <c r="A471">
        <v>6</v>
      </c>
      <c r="B471">
        <v>26</v>
      </c>
      <c r="E471">
        <v>1596128</v>
      </c>
      <c r="F471">
        <v>3769232</v>
      </c>
      <c r="G471">
        <v>3762304</v>
      </c>
      <c r="H471">
        <v>6705616</v>
      </c>
      <c r="K471">
        <v>3754736</v>
      </c>
      <c r="L471">
        <v>6624848</v>
      </c>
      <c r="O471">
        <v>3716832</v>
      </c>
      <c r="P471">
        <v>6606704</v>
      </c>
      <c r="S471">
        <v>3734304</v>
      </c>
      <c r="T471">
        <v>6571344</v>
      </c>
      <c r="W471">
        <v>3746512</v>
      </c>
      <c r="X471">
        <v>6574256</v>
      </c>
      <c r="AA471">
        <v>3717712</v>
      </c>
      <c r="AB471">
        <v>6559264</v>
      </c>
      <c r="AE471">
        <v>3746400</v>
      </c>
      <c r="AF471">
        <v>6595024</v>
      </c>
      <c r="AI471">
        <f t="shared" si="28"/>
        <v>2005</v>
      </c>
      <c r="AJ471" t="str">
        <f t="shared" si="29"/>
        <v>Pine Units</v>
      </c>
      <c r="AK471" t="str">
        <f t="shared" si="30"/>
        <v>Morice</v>
      </c>
      <c r="AL471" t="str">
        <f t="shared" si="31"/>
        <v>Morice TSA</v>
      </c>
    </row>
    <row r="472" spans="1:38">
      <c r="A472">
        <v>6</v>
      </c>
      <c r="B472">
        <v>27</v>
      </c>
      <c r="E472">
        <v>336</v>
      </c>
      <c r="F472">
        <v>1776</v>
      </c>
      <c r="G472">
        <v>2336</v>
      </c>
      <c r="H472">
        <v>4672</v>
      </c>
      <c r="K472">
        <v>2336</v>
      </c>
      <c r="L472">
        <v>5056</v>
      </c>
      <c r="O472">
        <v>1616</v>
      </c>
      <c r="P472">
        <v>3952</v>
      </c>
      <c r="S472">
        <v>1952</v>
      </c>
      <c r="T472">
        <v>4672</v>
      </c>
      <c r="W472">
        <v>1232</v>
      </c>
      <c r="X472">
        <v>3696</v>
      </c>
      <c r="AA472">
        <v>896</v>
      </c>
      <c r="AB472">
        <v>3232</v>
      </c>
      <c r="AE472">
        <v>1232</v>
      </c>
      <c r="AF472">
        <v>3952</v>
      </c>
      <c r="AI472">
        <f t="shared" si="28"/>
        <v>2005</v>
      </c>
      <c r="AJ472" t="str">
        <f t="shared" si="29"/>
        <v>Non-pine Units</v>
      </c>
      <c r="AK472" t="str">
        <f t="shared" si="30"/>
        <v>Nass</v>
      </c>
      <c r="AL472" t="str">
        <f t="shared" si="31"/>
        <v>Nass TSA</v>
      </c>
    </row>
    <row r="473" spans="1:38">
      <c r="A473">
        <v>6</v>
      </c>
      <c r="B473">
        <v>28</v>
      </c>
      <c r="E473">
        <v>0</v>
      </c>
      <c r="F473">
        <v>0</v>
      </c>
      <c r="G473">
        <v>0</v>
      </c>
      <c r="H473">
        <v>0</v>
      </c>
      <c r="K473">
        <v>0</v>
      </c>
      <c r="L473">
        <v>0</v>
      </c>
      <c r="O473">
        <v>0</v>
      </c>
      <c r="P473">
        <v>0</v>
      </c>
      <c r="S473">
        <v>0</v>
      </c>
      <c r="T473">
        <v>0</v>
      </c>
      <c r="W473">
        <v>0</v>
      </c>
      <c r="X473">
        <v>0</v>
      </c>
      <c r="AA473">
        <v>0</v>
      </c>
      <c r="AB473">
        <v>0</v>
      </c>
      <c r="AE473">
        <v>0</v>
      </c>
      <c r="AF473">
        <v>0</v>
      </c>
      <c r="AI473">
        <f t="shared" si="28"/>
        <v>2005</v>
      </c>
      <c r="AJ473" t="str">
        <f t="shared" si="29"/>
        <v>Non-pine Units</v>
      </c>
      <c r="AK473" t="str">
        <f t="shared" si="30"/>
        <v>NorthCoast</v>
      </c>
      <c r="AL473" t="str">
        <f t="shared" si="31"/>
        <v>North Coast TSA</v>
      </c>
    </row>
    <row r="474" spans="1:38">
      <c r="A474">
        <v>6</v>
      </c>
      <c r="B474">
        <v>29</v>
      </c>
      <c r="E474">
        <v>1183696</v>
      </c>
      <c r="F474">
        <v>2269744</v>
      </c>
      <c r="G474">
        <v>973824</v>
      </c>
      <c r="H474">
        <v>2340208</v>
      </c>
      <c r="K474">
        <v>1047568</v>
      </c>
      <c r="L474">
        <v>2412096</v>
      </c>
      <c r="O474">
        <v>1042128</v>
      </c>
      <c r="P474">
        <v>2467280</v>
      </c>
      <c r="S474">
        <v>1035600</v>
      </c>
      <c r="T474">
        <v>2391376</v>
      </c>
      <c r="W474">
        <v>1044800</v>
      </c>
      <c r="X474">
        <v>2414064</v>
      </c>
      <c r="AA474">
        <v>1060704</v>
      </c>
      <c r="AB474">
        <v>2416800</v>
      </c>
      <c r="AE474">
        <v>1014192</v>
      </c>
      <c r="AF474">
        <v>2323760</v>
      </c>
      <c r="AI474">
        <f t="shared" si="28"/>
        <v>2005</v>
      </c>
      <c r="AJ474" t="str">
        <f t="shared" si="29"/>
        <v>Pine Units</v>
      </c>
      <c r="AK474" t="str">
        <f t="shared" si="30"/>
        <v>Okanagan</v>
      </c>
      <c r="AL474" t="str">
        <f t="shared" si="31"/>
        <v>Okanagan TSA</v>
      </c>
    </row>
    <row r="475" spans="1:38">
      <c r="A475">
        <v>6</v>
      </c>
      <c r="B475">
        <v>30</v>
      </c>
      <c r="E475">
        <v>7306752</v>
      </c>
      <c r="F475">
        <v>24136752</v>
      </c>
      <c r="G475">
        <v>12300000</v>
      </c>
      <c r="H475">
        <v>30168848</v>
      </c>
      <c r="K475">
        <v>12525024</v>
      </c>
      <c r="L475">
        <v>29833872</v>
      </c>
      <c r="O475">
        <v>12546672</v>
      </c>
      <c r="P475">
        <v>29951552</v>
      </c>
      <c r="S475">
        <v>12683008</v>
      </c>
      <c r="T475">
        <v>29844464</v>
      </c>
      <c r="W475">
        <v>12713616</v>
      </c>
      <c r="X475">
        <v>30016416</v>
      </c>
      <c r="AA475">
        <v>12767424</v>
      </c>
      <c r="AB475">
        <v>29980144</v>
      </c>
      <c r="AE475">
        <v>12693856</v>
      </c>
      <c r="AF475">
        <v>29945488</v>
      </c>
      <c r="AI475">
        <f t="shared" si="28"/>
        <v>2005</v>
      </c>
      <c r="AJ475" t="str">
        <f t="shared" si="29"/>
        <v>Pine Units</v>
      </c>
      <c r="AK475" t="str">
        <f t="shared" si="30"/>
        <v>PrinceGeorge</v>
      </c>
      <c r="AL475" t="str">
        <f t="shared" si="31"/>
        <v>Prince George Forest District</v>
      </c>
    </row>
    <row r="476" spans="1:38">
      <c r="A476">
        <v>6</v>
      </c>
      <c r="B476">
        <v>31</v>
      </c>
      <c r="E476">
        <v>0</v>
      </c>
      <c r="F476">
        <v>0</v>
      </c>
      <c r="G476">
        <v>0</v>
      </c>
      <c r="H476">
        <v>0</v>
      </c>
      <c r="K476">
        <v>0</v>
      </c>
      <c r="L476">
        <v>0</v>
      </c>
      <c r="O476">
        <v>0</v>
      </c>
      <c r="P476">
        <v>0</v>
      </c>
      <c r="S476">
        <v>0</v>
      </c>
      <c r="T476">
        <v>0</v>
      </c>
      <c r="W476">
        <v>0</v>
      </c>
      <c r="X476">
        <v>0</v>
      </c>
      <c r="AA476">
        <v>0</v>
      </c>
      <c r="AB476">
        <v>0</v>
      </c>
      <c r="AE476">
        <v>0</v>
      </c>
      <c r="AF476">
        <v>0</v>
      </c>
      <c r="AI476">
        <f t="shared" si="28"/>
        <v>2005</v>
      </c>
      <c r="AJ476" t="str">
        <f t="shared" si="29"/>
        <v>Non-pine Units</v>
      </c>
      <c r="AK476" t="str">
        <f t="shared" si="30"/>
        <v>QueenCharlotte</v>
      </c>
      <c r="AL476" t="str">
        <f t="shared" si="31"/>
        <v>Queen Charlotte TSA</v>
      </c>
    </row>
    <row r="477" spans="1:38">
      <c r="A477">
        <v>6</v>
      </c>
      <c r="B477">
        <v>32</v>
      </c>
      <c r="E477">
        <v>16702256</v>
      </c>
      <c r="F477">
        <v>63823808</v>
      </c>
      <c r="G477">
        <v>23341312</v>
      </c>
      <c r="H477">
        <v>71995696</v>
      </c>
      <c r="K477">
        <v>23677520</v>
      </c>
      <c r="L477">
        <v>71605488</v>
      </c>
      <c r="O477">
        <v>23781840</v>
      </c>
      <c r="P477">
        <v>71791856</v>
      </c>
      <c r="S477">
        <v>23729344</v>
      </c>
      <c r="T477">
        <v>71773456</v>
      </c>
      <c r="W477">
        <v>23743216</v>
      </c>
      <c r="X477">
        <v>71676176</v>
      </c>
      <c r="AA477">
        <v>23746832</v>
      </c>
      <c r="AB477">
        <v>71772112</v>
      </c>
      <c r="AE477">
        <v>23784800</v>
      </c>
      <c r="AF477">
        <v>71797056</v>
      </c>
      <c r="AI477">
        <f t="shared" si="28"/>
        <v>2005</v>
      </c>
      <c r="AJ477" t="str">
        <f t="shared" si="29"/>
        <v>Pine Units</v>
      </c>
      <c r="AK477" t="str">
        <f t="shared" si="30"/>
        <v>Quesnel</v>
      </c>
      <c r="AL477" t="str">
        <f t="shared" si="31"/>
        <v>Quesnel TSA</v>
      </c>
    </row>
    <row r="478" spans="1:38">
      <c r="A478">
        <v>6</v>
      </c>
      <c r="B478">
        <v>33</v>
      </c>
      <c r="E478">
        <v>32</v>
      </c>
      <c r="F478">
        <v>176</v>
      </c>
      <c r="G478">
        <v>848</v>
      </c>
      <c r="H478">
        <v>1296</v>
      </c>
      <c r="K478">
        <v>784</v>
      </c>
      <c r="L478">
        <v>1232</v>
      </c>
      <c r="O478">
        <v>592</v>
      </c>
      <c r="P478">
        <v>1248</v>
      </c>
      <c r="S478">
        <v>624</v>
      </c>
      <c r="T478">
        <v>1280</v>
      </c>
      <c r="W478">
        <v>624</v>
      </c>
      <c r="X478">
        <v>1072</v>
      </c>
      <c r="AA478">
        <v>608</v>
      </c>
      <c r="AB478">
        <v>1056</v>
      </c>
      <c r="AE478">
        <v>656</v>
      </c>
      <c r="AF478">
        <v>1312</v>
      </c>
      <c r="AI478">
        <f t="shared" si="28"/>
        <v>2005</v>
      </c>
      <c r="AJ478" t="str">
        <f t="shared" si="29"/>
        <v>Non-pine Units</v>
      </c>
      <c r="AK478" t="str">
        <f t="shared" si="30"/>
        <v>Revelstoke</v>
      </c>
      <c r="AL478" t="str">
        <f t="shared" si="31"/>
        <v>Revelstoke TSA</v>
      </c>
    </row>
    <row r="479" spans="1:38">
      <c r="A479">
        <v>6</v>
      </c>
      <c r="B479">
        <v>34</v>
      </c>
      <c r="E479">
        <v>138752</v>
      </c>
      <c r="F479">
        <v>356752</v>
      </c>
      <c r="G479">
        <v>139872</v>
      </c>
      <c r="H479">
        <v>429072</v>
      </c>
      <c r="K479">
        <v>141344</v>
      </c>
      <c r="L479">
        <v>433552</v>
      </c>
      <c r="O479">
        <v>141056</v>
      </c>
      <c r="P479">
        <v>435840</v>
      </c>
      <c r="S479">
        <v>143568</v>
      </c>
      <c r="T479">
        <v>422752</v>
      </c>
      <c r="W479">
        <v>147008</v>
      </c>
      <c r="X479">
        <v>436928</v>
      </c>
      <c r="AA479">
        <v>146144</v>
      </c>
      <c r="AB479">
        <v>423616</v>
      </c>
      <c r="AE479">
        <v>139296</v>
      </c>
      <c r="AF479">
        <v>417552</v>
      </c>
      <c r="AI479">
        <f t="shared" si="28"/>
        <v>2005</v>
      </c>
      <c r="AJ479" t="str">
        <f t="shared" si="29"/>
        <v>Pine Units</v>
      </c>
      <c r="AK479" t="str">
        <f t="shared" si="30"/>
        <v>RobsonValley</v>
      </c>
      <c r="AL479" t="str">
        <f t="shared" si="31"/>
        <v>Robson Valley TSA</v>
      </c>
    </row>
    <row r="480" spans="1:38">
      <c r="A480">
        <v>6</v>
      </c>
      <c r="B480">
        <v>35</v>
      </c>
      <c r="E480">
        <v>3872</v>
      </c>
      <c r="F480">
        <v>10784</v>
      </c>
      <c r="G480">
        <v>1984</v>
      </c>
      <c r="H480">
        <v>138960</v>
      </c>
      <c r="K480">
        <v>8128</v>
      </c>
      <c r="L480">
        <v>148592</v>
      </c>
      <c r="O480">
        <v>8752</v>
      </c>
      <c r="P480">
        <v>145648</v>
      </c>
      <c r="S480">
        <v>6640</v>
      </c>
      <c r="T480">
        <v>145136</v>
      </c>
      <c r="W480">
        <v>9712</v>
      </c>
      <c r="X480">
        <v>152048</v>
      </c>
      <c r="AA480">
        <v>7520</v>
      </c>
      <c r="AB480">
        <v>145088</v>
      </c>
      <c r="AE480">
        <v>6512</v>
      </c>
      <c r="AF480">
        <v>144096</v>
      </c>
      <c r="AI480">
        <f t="shared" si="28"/>
        <v>2005</v>
      </c>
      <c r="AJ480" t="str">
        <f t="shared" si="29"/>
        <v>Non-pine Units</v>
      </c>
      <c r="AK480" t="str">
        <f t="shared" si="30"/>
        <v>Soo</v>
      </c>
      <c r="AL480" t="str">
        <f t="shared" si="31"/>
        <v>Soo TSA</v>
      </c>
    </row>
    <row r="481" spans="1:38">
      <c r="A481">
        <v>6</v>
      </c>
      <c r="B481">
        <v>36</v>
      </c>
      <c r="E481">
        <v>0</v>
      </c>
      <c r="F481">
        <v>0</v>
      </c>
      <c r="G481">
        <v>0</v>
      </c>
      <c r="H481">
        <v>0</v>
      </c>
      <c r="K481">
        <v>0</v>
      </c>
      <c r="L481">
        <v>0</v>
      </c>
      <c r="O481">
        <v>0</v>
      </c>
      <c r="P481">
        <v>0</v>
      </c>
      <c r="S481">
        <v>0</v>
      </c>
      <c r="T481">
        <v>0</v>
      </c>
      <c r="W481">
        <v>0</v>
      </c>
      <c r="X481">
        <v>0</v>
      </c>
      <c r="AA481">
        <v>0</v>
      </c>
      <c r="AB481">
        <v>0</v>
      </c>
      <c r="AE481">
        <v>0</v>
      </c>
      <c r="AF481">
        <v>0</v>
      </c>
      <c r="AI481">
        <f t="shared" si="28"/>
        <v>2005</v>
      </c>
      <c r="AJ481" t="str">
        <f t="shared" si="29"/>
        <v>Non-pine Units</v>
      </c>
      <c r="AK481" t="str">
        <f t="shared" si="30"/>
        <v>Strathcona</v>
      </c>
      <c r="AL481" t="str">
        <f t="shared" si="31"/>
        <v>Strathcona TSA</v>
      </c>
    </row>
    <row r="482" spans="1:38">
      <c r="A482">
        <v>6</v>
      </c>
      <c r="B482">
        <v>37</v>
      </c>
      <c r="E482">
        <v>0</v>
      </c>
      <c r="F482">
        <v>0</v>
      </c>
      <c r="G482">
        <v>0</v>
      </c>
      <c r="H482">
        <v>0</v>
      </c>
      <c r="K482">
        <v>0</v>
      </c>
      <c r="L482">
        <v>0</v>
      </c>
      <c r="O482">
        <v>0</v>
      </c>
      <c r="P482">
        <v>0</v>
      </c>
      <c r="S482">
        <v>0</v>
      </c>
      <c r="T482">
        <v>0</v>
      </c>
      <c r="W482">
        <v>0</v>
      </c>
      <c r="X482">
        <v>0</v>
      </c>
      <c r="AA482">
        <v>0</v>
      </c>
      <c r="AB482">
        <v>0</v>
      </c>
      <c r="AE482">
        <v>0</v>
      </c>
      <c r="AF482">
        <v>0</v>
      </c>
      <c r="AI482">
        <f t="shared" si="28"/>
        <v>2005</v>
      </c>
      <c r="AJ482" t="str">
        <f t="shared" si="29"/>
        <v>Non-pine Units</v>
      </c>
      <c r="AK482" t="str">
        <f t="shared" si="30"/>
        <v>SunshineCoast</v>
      </c>
      <c r="AL482" t="str">
        <f t="shared" si="31"/>
        <v>Sunshine Coast TSA</v>
      </c>
    </row>
    <row r="483" spans="1:38">
      <c r="A483">
        <v>6</v>
      </c>
      <c r="B483">
        <v>38</v>
      </c>
      <c r="E483">
        <v>12346912</v>
      </c>
      <c r="F483">
        <v>45029312</v>
      </c>
      <c r="G483">
        <v>24520496</v>
      </c>
      <c r="H483">
        <v>60050992</v>
      </c>
      <c r="K483">
        <v>24457600</v>
      </c>
      <c r="L483">
        <v>59118272</v>
      </c>
      <c r="O483">
        <v>24961392</v>
      </c>
      <c r="P483">
        <v>59645184</v>
      </c>
      <c r="S483">
        <v>24502880</v>
      </c>
      <c r="T483">
        <v>59058592</v>
      </c>
      <c r="W483">
        <v>24764544</v>
      </c>
      <c r="X483">
        <v>59346112</v>
      </c>
      <c r="AA483">
        <v>24641360</v>
      </c>
      <c r="AB483">
        <v>59221952</v>
      </c>
      <c r="AE483">
        <v>24568624</v>
      </c>
      <c r="AF483">
        <v>58984304</v>
      </c>
      <c r="AI483">
        <f t="shared" si="28"/>
        <v>2005</v>
      </c>
      <c r="AJ483" t="str">
        <f t="shared" si="29"/>
        <v>Pine Units</v>
      </c>
      <c r="AK483" t="str">
        <f t="shared" si="30"/>
        <v>Vanderhoof</v>
      </c>
      <c r="AL483" t="str">
        <f t="shared" si="31"/>
        <v>Vanderhoof Forest District</v>
      </c>
    </row>
    <row r="484" spans="1:38">
      <c r="A484">
        <v>6</v>
      </c>
      <c r="B484">
        <v>39</v>
      </c>
      <c r="E484">
        <v>14251232</v>
      </c>
      <c r="F484">
        <v>34827456</v>
      </c>
      <c r="G484">
        <v>19102784</v>
      </c>
      <c r="H484">
        <v>41220720</v>
      </c>
      <c r="K484">
        <v>19219888</v>
      </c>
      <c r="L484">
        <v>40852464</v>
      </c>
      <c r="O484">
        <v>19369280</v>
      </c>
      <c r="P484">
        <v>41495680</v>
      </c>
      <c r="S484">
        <v>19324112</v>
      </c>
      <c r="T484">
        <v>41438832</v>
      </c>
      <c r="W484">
        <v>19348736</v>
      </c>
      <c r="X484">
        <v>41479952</v>
      </c>
      <c r="AA484">
        <v>19399008</v>
      </c>
      <c r="AB484">
        <v>41513872</v>
      </c>
      <c r="AE484">
        <v>19328880</v>
      </c>
      <c r="AF484">
        <v>41420336</v>
      </c>
      <c r="AI484">
        <f t="shared" si="28"/>
        <v>2005</v>
      </c>
      <c r="AJ484" t="str">
        <f t="shared" si="29"/>
        <v>Pine Units</v>
      </c>
      <c r="AK484" t="str">
        <f t="shared" si="30"/>
        <v>WilliamsLake</v>
      </c>
      <c r="AL484" t="str">
        <f t="shared" si="31"/>
        <v>Williams Lake TSA</v>
      </c>
    </row>
    <row r="485" spans="1:38">
      <c r="A485">
        <v>6</v>
      </c>
      <c r="B485">
        <v>40</v>
      </c>
      <c r="E485">
        <v>160</v>
      </c>
      <c r="F485">
        <v>4800</v>
      </c>
      <c r="G485">
        <v>0</v>
      </c>
      <c r="H485">
        <v>1280</v>
      </c>
      <c r="K485">
        <v>0</v>
      </c>
      <c r="L485">
        <v>1280</v>
      </c>
      <c r="O485">
        <v>0</v>
      </c>
      <c r="P485">
        <v>1280</v>
      </c>
      <c r="S485">
        <v>0</v>
      </c>
      <c r="T485">
        <v>1280</v>
      </c>
      <c r="W485">
        <v>0</v>
      </c>
      <c r="X485">
        <v>1280</v>
      </c>
      <c r="AA485">
        <v>0</v>
      </c>
      <c r="AB485">
        <v>1280</v>
      </c>
      <c r="AE485">
        <v>0</v>
      </c>
      <c r="AF485">
        <v>1280</v>
      </c>
      <c r="AI485">
        <f t="shared" si="28"/>
        <v>2005</v>
      </c>
      <c r="AJ485" t="str">
        <f t="shared" si="29"/>
        <v>Interior TFLs</v>
      </c>
      <c r="AK485" t="str">
        <f t="shared" si="30"/>
        <v>InteriorTFLs</v>
      </c>
      <c r="AL485" t="str">
        <f t="shared" si="31"/>
        <v>Interior TFLs</v>
      </c>
    </row>
    <row r="486" spans="1:38">
      <c r="A486">
        <v>6</v>
      </c>
      <c r="B486">
        <v>40</v>
      </c>
      <c r="E486">
        <v>0</v>
      </c>
      <c r="F486">
        <v>0</v>
      </c>
      <c r="G486">
        <v>0</v>
      </c>
      <c r="H486">
        <v>0</v>
      </c>
      <c r="K486">
        <v>0</v>
      </c>
      <c r="L486">
        <v>0</v>
      </c>
      <c r="O486">
        <v>0</v>
      </c>
      <c r="P486">
        <v>0</v>
      </c>
      <c r="S486">
        <v>0</v>
      </c>
      <c r="T486">
        <v>0</v>
      </c>
      <c r="W486">
        <v>0</v>
      </c>
      <c r="X486">
        <v>0</v>
      </c>
      <c r="AA486">
        <v>0</v>
      </c>
      <c r="AB486">
        <v>0</v>
      </c>
      <c r="AE486">
        <v>0</v>
      </c>
      <c r="AF486">
        <v>0</v>
      </c>
      <c r="AI486">
        <f t="shared" si="28"/>
        <v>2005</v>
      </c>
      <c r="AJ486" t="str">
        <f t="shared" si="29"/>
        <v>Interior TFLs</v>
      </c>
      <c r="AK486" t="str">
        <f t="shared" si="30"/>
        <v>InteriorTFLs</v>
      </c>
      <c r="AL486" t="str">
        <f t="shared" si="31"/>
        <v>Interior TFLs</v>
      </c>
    </row>
    <row r="487" spans="1:38">
      <c r="A487">
        <v>6</v>
      </c>
      <c r="B487">
        <v>40</v>
      </c>
      <c r="E487">
        <v>0</v>
      </c>
      <c r="F487">
        <v>0</v>
      </c>
      <c r="G487">
        <v>0</v>
      </c>
      <c r="H487">
        <v>0</v>
      </c>
      <c r="K487">
        <v>0</v>
      </c>
      <c r="L487">
        <v>0</v>
      </c>
      <c r="O487">
        <v>0</v>
      </c>
      <c r="P487">
        <v>0</v>
      </c>
      <c r="S487">
        <v>0</v>
      </c>
      <c r="T487">
        <v>0</v>
      </c>
      <c r="W487">
        <v>0</v>
      </c>
      <c r="X487">
        <v>0</v>
      </c>
      <c r="AA487">
        <v>0</v>
      </c>
      <c r="AB487">
        <v>0</v>
      </c>
      <c r="AE487">
        <v>0</v>
      </c>
      <c r="AF487">
        <v>0</v>
      </c>
      <c r="AI487">
        <f t="shared" si="28"/>
        <v>2005</v>
      </c>
      <c r="AJ487" t="str">
        <f t="shared" si="29"/>
        <v>Interior TFLs</v>
      </c>
      <c r="AK487" t="str">
        <f t="shared" si="30"/>
        <v>InteriorTFLs</v>
      </c>
      <c r="AL487" t="str">
        <f t="shared" si="31"/>
        <v>Interior TFLs</v>
      </c>
    </row>
    <row r="488" spans="1:38">
      <c r="A488">
        <v>6</v>
      </c>
      <c r="B488">
        <v>40</v>
      </c>
      <c r="E488">
        <v>0</v>
      </c>
      <c r="F488">
        <v>0</v>
      </c>
      <c r="G488">
        <v>0</v>
      </c>
      <c r="H488">
        <v>0</v>
      </c>
      <c r="K488">
        <v>0</v>
      </c>
      <c r="L488">
        <v>0</v>
      </c>
      <c r="O488">
        <v>0</v>
      </c>
      <c r="P488">
        <v>0</v>
      </c>
      <c r="S488">
        <v>0</v>
      </c>
      <c r="T488">
        <v>0</v>
      </c>
      <c r="W488">
        <v>0</v>
      </c>
      <c r="X488">
        <v>0</v>
      </c>
      <c r="AA488">
        <v>0</v>
      </c>
      <c r="AB488">
        <v>0</v>
      </c>
      <c r="AE488">
        <v>0</v>
      </c>
      <c r="AF488">
        <v>0</v>
      </c>
      <c r="AI488">
        <f t="shared" si="28"/>
        <v>2005</v>
      </c>
      <c r="AJ488" t="str">
        <f t="shared" si="29"/>
        <v>Interior TFLs</v>
      </c>
      <c r="AK488" t="str">
        <f t="shared" si="30"/>
        <v>InteriorTFLs</v>
      </c>
      <c r="AL488" t="str">
        <f t="shared" si="31"/>
        <v>Interior TFLs</v>
      </c>
    </row>
    <row r="489" spans="1:38">
      <c r="A489">
        <v>6</v>
      </c>
      <c r="B489">
        <v>40</v>
      </c>
      <c r="E489">
        <v>5328</v>
      </c>
      <c r="F489">
        <v>6016</v>
      </c>
      <c r="G489">
        <v>1200</v>
      </c>
      <c r="H489">
        <v>3488</v>
      </c>
      <c r="K489">
        <v>3296</v>
      </c>
      <c r="L489">
        <v>5744</v>
      </c>
      <c r="O489">
        <v>1424</v>
      </c>
      <c r="P489">
        <v>4208</v>
      </c>
      <c r="S489">
        <v>1152</v>
      </c>
      <c r="T489">
        <v>5888</v>
      </c>
      <c r="W489">
        <v>1184</v>
      </c>
      <c r="X489">
        <v>3968</v>
      </c>
      <c r="AA489">
        <v>1168</v>
      </c>
      <c r="AB489">
        <v>3952</v>
      </c>
      <c r="AE489">
        <v>1120</v>
      </c>
      <c r="AF489">
        <v>3904</v>
      </c>
      <c r="AI489">
        <f t="shared" si="28"/>
        <v>2005</v>
      </c>
      <c r="AJ489" t="str">
        <f t="shared" si="29"/>
        <v>Interior TFLs</v>
      </c>
      <c r="AK489" t="str">
        <f t="shared" si="30"/>
        <v>InteriorTFLs</v>
      </c>
      <c r="AL489" t="str">
        <f t="shared" si="31"/>
        <v>Interior TFLs</v>
      </c>
    </row>
    <row r="490" spans="1:38">
      <c r="A490">
        <v>6</v>
      </c>
      <c r="B490">
        <v>40</v>
      </c>
      <c r="E490">
        <v>304</v>
      </c>
      <c r="F490">
        <v>304</v>
      </c>
      <c r="G490">
        <v>3648</v>
      </c>
      <c r="H490">
        <v>3648</v>
      </c>
      <c r="K490">
        <v>1344</v>
      </c>
      <c r="L490">
        <v>1344</v>
      </c>
      <c r="O490">
        <v>3360</v>
      </c>
      <c r="P490">
        <v>3360</v>
      </c>
      <c r="S490">
        <v>3424</v>
      </c>
      <c r="T490">
        <v>3424</v>
      </c>
      <c r="W490">
        <v>2528</v>
      </c>
      <c r="X490">
        <v>2528</v>
      </c>
      <c r="AA490">
        <v>3360</v>
      </c>
      <c r="AB490">
        <v>3360</v>
      </c>
      <c r="AE490">
        <v>3360</v>
      </c>
      <c r="AF490">
        <v>3360</v>
      </c>
      <c r="AI490">
        <f t="shared" si="28"/>
        <v>2005</v>
      </c>
      <c r="AJ490" t="str">
        <f t="shared" si="29"/>
        <v>Interior TFLs</v>
      </c>
      <c r="AK490" t="str">
        <f t="shared" si="30"/>
        <v>InteriorTFLs</v>
      </c>
      <c r="AL490" t="str">
        <f t="shared" si="31"/>
        <v>Interior TFLs</v>
      </c>
    </row>
    <row r="491" spans="1:38">
      <c r="A491">
        <v>6</v>
      </c>
      <c r="B491">
        <v>40</v>
      </c>
      <c r="E491">
        <v>19344</v>
      </c>
      <c r="F491">
        <v>22480</v>
      </c>
      <c r="G491">
        <v>11728</v>
      </c>
      <c r="H491">
        <v>22048</v>
      </c>
      <c r="K491">
        <v>13680</v>
      </c>
      <c r="L491">
        <v>21536</v>
      </c>
      <c r="O491">
        <v>9504</v>
      </c>
      <c r="P491">
        <v>19056</v>
      </c>
      <c r="S491">
        <v>11424</v>
      </c>
      <c r="T491">
        <v>20640</v>
      </c>
      <c r="W491">
        <v>8960</v>
      </c>
      <c r="X491">
        <v>18368</v>
      </c>
      <c r="AA491">
        <v>13312</v>
      </c>
      <c r="AB491">
        <v>21296</v>
      </c>
      <c r="AE491">
        <v>12528</v>
      </c>
      <c r="AF491">
        <v>20656</v>
      </c>
      <c r="AI491">
        <f t="shared" si="28"/>
        <v>2005</v>
      </c>
      <c r="AJ491" t="str">
        <f t="shared" si="29"/>
        <v>Interior TFLs</v>
      </c>
      <c r="AK491" t="str">
        <f t="shared" si="30"/>
        <v>InteriorTFLs</v>
      </c>
      <c r="AL491" t="str">
        <f t="shared" si="31"/>
        <v>Interior TFLs</v>
      </c>
    </row>
    <row r="492" spans="1:38">
      <c r="A492">
        <v>6</v>
      </c>
      <c r="B492">
        <v>40</v>
      </c>
      <c r="E492">
        <v>83776</v>
      </c>
      <c r="F492">
        <v>147600</v>
      </c>
      <c r="G492">
        <v>38768</v>
      </c>
      <c r="H492">
        <v>141712</v>
      </c>
      <c r="K492">
        <v>39008</v>
      </c>
      <c r="L492">
        <v>147296</v>
      </c>
      <c r="O492">
        <v>40000</v>
      </c>
      <c r="P492">
        <v>146704</v>
      </c>
      <c r="S492">
        <v>37024</v>
      </c>
      <c r="T492">
        <v>151008</v>
      </c>
      <c r="W492">
        <v>37696</v>
      </c>
      <c r="X492">
        <v>148560</v>
      </c>
      <c r="AA492">
        <v>34176</v>
      </c>
      <c r="AB492">
        <v>140784</v>
      </c>
      <c r="AE492">
        <v>37824</v>
      </c>
      <c r="AF492">
        <v>141728</v>
      </c>
      <c r="AI492">
        <f t="shared" si="28"/>
        <v>2005</v>
      </c>
      <c r="AJ492" t="str">
        <f t="shared" si="29"/>
        <v>Interior TFLs</v>
      </c>
      <c r="AK492" t="str">
        <f t="shared" si="30"/>
        <v>InteriorTFLs</v>
      </c>
      <c r="AL492" t="str">
        <f t="shared" si="31"/>
        <v>Interior TFLs</v>
      </c>
    </row>
    <row r="493" spans="1:38">
      <c r="A493">
        <v>6</v>
      </c>
      <c r="B493">
        <v>40</v>
      </c>
      <c r="E493">
        <v>110144</v>
      </c>
      <c r="F493">
        <v>149744</v>
      </c>
      <c r="G493">
        <v>87552</v>
      </c>
      <c r="H493">
        <v>158768</v>
      </c>
      <c r="K493">
        <v>88464</v>
      </c>
      <c r="L493">
        <v>157312</v>
      </c>
      <c r="O493">
        <v>91136</v>
      </c>
      <c r="P493">
        <v>164768</v>
      </c>
      <c r="S493">
        <v>88128</v>
      </c>
      <c r="T493">
        <v>160416</v>
      </c>
      <c r="W493">
        <v>86896</v>
      </c>
      <c r="X493">
        <v>159296</v>
      </c>
      <c r="AA493">
        <v>90480</v>
      </c>
      <c r="AB493">
        <v>164192</v>
      </c>
      <c r="AE493">
        <v>86784</v>
      </c>
      <c r="AF493">
        <v>156912</v>
      </c>
      <c r="AI493">
        <f t="shared" si="28"/>
        <v>2005</v>
      </c>
      <c r="AJ493" t="str">
        <f t="shared" si="29"/>
        <v>Interior TFLs</v>
      </c>
      <c r="AK493" t="str">
        <f t="shared" si="30"/>
        <v>InteriorTFLs</v>
      </c>
      <c r="AL493" t="str">
        <f t="shared" si="31"/>
        <v>Interior TFLs</v>
      </c>
    </row>
    <row r="494" spans="1:38">
      <c r="A494">
        <v>6</v>
      </c>
      <c r="B494">
        <v>40</v>
      </c>
      <c r="E494">
        <v>62368</v>
      </c>
      <c r="F494">
        <v>187072</v>
      </c>
      <c r="G494">
        <v>112768</v>
      </c>
      <c r="H494">
        <v>323904</v>
      </c>
      <c r="K494">
        <v>110288</v>
      </c>
      <c r="L494">
        <v>322224</v>
      </c>
      <c r="O494">
        <v>122224</v>
      </c>
      <c r="P494">
        <v>340000</v>
      </c>
      <c r="S494">
        <v>116448</v>
      </c>
      <c r="T494">
        <v>326128</v>
      </c>
      <c r="W494">
        <v>118592</v>
      </c>
      <c r="X494">
        <v>323632</v>
      </c>
      <c r="AA494">
        <v>108528</v>
      </c>
      <c r="AB494">
        <v>326128</v>
      </c>
      <c r="AE494">
        <v>114128</v>
      </c>
      <c r="AF494">
        <v>324752</v>
      </c>
      <c r="AI494">
        <f t="shared" si="28"/>
        <v>2005</v>
      </c>
      <c r="AJ494" t="str">
        <f t="shared" si="29"/>
        <v>Interior TFLs</v>
      </c>
      <c r="AK494" t="str">
        <f t="shared" si="30"/>
        <v>InteriorTFLs</v>
      </c>
      <c r="AL494" t="str">
        <f t="shared" si="31"/>
        <v>Interior TFLs</v>
      </c>
    </row>
    <row r="495" spans="1:38">
      <c r="A495">
        <v>6</v>
      </c>
      <c r="B495">
        <v>40</v>
      </c>
      <c r="E495">
        <v>110464</v>
      </c>
      <c r="F495">
        <v>276432</v>
      </c>
      <c r="G495">
        <v>235568</v>
      </c>
      <c r="H495">
        <v>518864</v>
      </c>
      <c r="K495">
        <v>240416</v>
      </c>
      <c r="L495">
        <v>535040</v>
      </c>
      <c r="O495">
        <v>245184</v>
      </c>
      <c r="P495">
        <v>530576</v>
      </c>
      <c r="S495">
        <v>252064</v>
      </c>
      <c r="T495">
        <v>544256</v>
      </c>
      <c r="W495">
        <v>232320</v>
      </c>
      <c r="X495">
        <v>529344</v>
      </c>
      <c r="AA495">
        <v>237600</v>
      </c>
      <c r="AB495">
        <v>523408</v>
      </c>
      <c r="AE495">
        <v>214000</v>
      </c>
      <c r="AF495">
        <v>505696</v>
      </c>
      <c r="AI495">
        <f t="shared" si="28"/>
        <v>2005</v>
      </c>
      <c r="AJ495" t="str">
        <f t="shared" si="29"/>
        <v>Interior TFLs</v>
      </c>
      <c r="AK495" t="str">
        <f t="shared" si="30"/>
        <v>InteriorTFLs</v>
      </c>
      <c r="AL495" t="str">
        <f t="shared" si="31"/>
        <v>Interior TFLs</v>
      </c>
    </row>
    <row r="496" spans="1:38">
      <c r="A496">
        <v>6</v>
      </c>
      <c r="B496">
        <v>40</v>
      </c>
      <c r="E496">
        <v>225760</v>
      </c>
      <c r="F496">
        <v>1189040</v>
      </c>
      <c r="G496">
        <v>248592</v>
      </c>
      <c r="H496">
        <v>1468224</v>
      </c>
      <c r="K496">
        <v>252064</v>
      </c>
      <c r="L496">
        <v>1449472</v>
      </c>
      <c r="O496">
        <v>232432</v>
      </c>
      <c r="P496">
        <v>1458800</v>
      </c>
      <c r="S496">
        <v>234800</v>
      </c>
      <c r="T496">
        <v>1404816</v>
      </c>
      <c r="W496">
        <v>236160</v>
      </c>
      <c r="X496">
        <v>1441088</v>
      </c>
      <c r="AA496">
        <v>236496</v>
      </c>
      <c r="AB496">
        <v>1449824</v>
      </c>
      <c r="AE496">
        <v>216640</v>
      </c>
      <c r="AF496">
        <v>1340272</v>
      </c>
      <c r="AI496">
        <f t="shared" si="28"/>
        <v>2005</v>
      </c>
      <c r="AJ496" t="str">
        <f t="shared" si="29"/>
        <v>Interior TFLs</v>
      </c>
      <c r="AK496" t="str">
        <f t="shared" si="30"/>
        <v>InteriorTFLs</v>
      </c>
      <c r="AL496" t="str">
        <f t="shared" si="31"/>
        <v>Interior TFLs</v>
      </c>
    </row>
    <row r="497" spans="1:38">
      <c r="A497">
        <v>6</v>
      </c>
      <c r="B497">
        <v>40</v>
      </c>
      <c r="E497">
        <v>187568</v>
      </c>
      <c r="F497">
        <v>404240</v>
      </c>
      <c r="G497">
        <v>480640</v>
      </c>
      <c r="H497">
        <v>815568</v>
      </c>
      <c r="K497">
        <v>464496</v>
      </c>
      <c r="L497">
        <v>783040</v>
      </c>
      <c r="O497">
        <v>474720</v>
      </c>
      <c r="P497">
        <v>794016</v>
      </c>
      <c r="S497">
        <v>443360</v>
      </c>
      <c r="T497">
        <v>754912</v>
      </c>
      <c r="W497">
        <v>455200</v>
      </c>
      <c r="X497">
        <v>775360</v>
      </c>
      <c r="AA497">
        <v>465920</v>
      </c>
      <c r="AB497">
        <v>780224</v>
      </c>
      <c r="AE497">
        <v>426400</v>
      </c>
      <c r="AF497">
        <v>736704</v>
      </c>
      <c r="AI497">
        <f t="shared" si="28"/>
        <v>2005</v>
      </c>
      <c r="AJ497" t="str">
        <f t="shared" si="29"/>
        <v>Interior TFLs</v>
      </c>
      <c r="AK497" t="str">
        <f t="shared" si="30"/>
        <v>InteriorTFLs</v>
      </c>
      <c r="AL497" t="str">
        <f t="shared" si="31"/>
        <v>Interior TFLs</v>
      </c>
    </row>
    <row r="498" spans="1:38">
      <c r="A498">
        <v>6</v>
      </c>
      <c r="B498">
        <v>40</v>
      </c>
      <c r="E498">
        <v>152720</v>
      </c>
      <c r="F498">
        <v>227200</v>
      </c>
      <c r="G498">
        <v>484784</v>
      </c>
      <c r="H498">
        <v>560224</v>
      </c>
      <c r="K498">
        <v>483488</v>
      </c>
      <c r="L498">
        <v>542512</v>
      </c>
      <c r="O498">
        <v>453760</v>
      </c>
      <c r="P498">
        <v>526672</v>
      </c>
      <c r="S498">
        <v>455136</v>
      </c>
      <c r="T498">
        <v>532880</v>
      </c>
      <c r="W498">
        <v>446592</v>
      </c>
      <c r="X498">
        <v>518192</v>
      </c>
      <c r="AA498">
        <v>449008</v>
      </c>
      <c r="AB498">
        <v>519568</v>
      </c>
      <c r="AE498">
        <v>455696</v>
      </c>
      <c r="AF498">
        <v>522048</v>
      </c>
      <c r="AI498">
        <f t="shared" si="28"/>
        <v>2005</v>
      </c>
      <c r="AJ498" t="str">
        <f t="shared" si="29"/>
        <v>Interior TFLs</v>
      </c>
      <c r="AK498" t="str">
        <f t="shared" si="30"/>
        <v>InteriorTFLs</v>
      </c>
      <c r="AL498" t="str">
        <f t="shared" si="31"/>
        <v>Interior TFLs</v>
      </c>
    </row>
    <row r="499" spans="1:38">
      <c r="A499">
        <v>6</v>
      </c>
      <c r="B499">
        <v>40</v>
      </c>
      <c r="E499">
        <v>526864</v>
      </c>
      <c r="F499">
        <v>1218448</v>
      </c>
      <c r="G499">
        <v>510848</v>
      </c>
      <c r="H499">
        <v>1424320</v>
      </c>
      <c r="K499">
        <v>548880</v>
      </c>
      <c r="L499">
        <v>1423104</v>
      </c>
      <c r="O499">
        <v>537840</v>
      </c>
      <c r="P499">
        <v>1421072</v>
      </c>
      <c r="S499">
        <v>516304</v>
      </c>
      <c r="T499">
        <v>1274880</v>
      </c>
      <c r="W499">
        <v>530864</v>
      </c>
      <c r="X499">
        <v>1352624</v>
      </c>
      <c r="AA499">
        <v>524976</v>
      </c>
      <c r="AB499">
        <v>1350048</v>
      </c>
      <c r="AE499">
        <v>502512</v>
      </c>
      <c r="AF499">
        <v>1252480</v>
      </c>
      <c r="AI499">
        <f t="shared" si="28"/>
        <v>2005</v>
      </c>
      <c r="AJ499" t="str">
        <f t="shared" si="29"/>
        <v>Interior TFLs</v>
      </c>
      <c r="AK499" t="str">
        <f t="shared" si="30"/>
        <v>InteriorTFLs</v>
      </c>
      <c r="AL499" t="str">
        <f t="shared" si="31"/>
        <v>Interior TFLs</v>
      </c>
    </row>
    <row r="500" spans="1:38">
      <c r="A500">
        <v>6</v>
      </c>
      <c r="B500">
        <v>40</v>
      </c>
      <c r="E500">
        <v>396592</v>
      </c>
      <c r="F500">
        <v>951264</v>
      </c>
      <c r="G500">
        <v>649312</v>
      </c>
      <c r="H500">
        <v>1652400</v>
      </c>
      <c r="K500">
        <v>677696</v>
      </c>
      <c r="L500">
        <v>1668368</v>
      </c>
      <c r="O500">
        <v>649968</v>
      </c>
      <c r="P500">
        <v>1626896</v>
      </c>
      <c r="S500">
        <v>659872</v>
      </c>
      <c r="T500">
        <v>1634880</v>
      </c>
      <c r="W500">
        <v>694096</v>
      </c>
      <c r="X500">
        <v>1684992</v>
      </c>
      <c r="AA500">
        <v>663872</v>
      </c>
      <c r="AB500">
        <v>1679056</v>
      </c>
      <c r="AE500">
        <v>655824</v>
      </c>
      <c r="AF500">
        <v>1636384</v>
      </c>
      <c r="AI500">
        <f t="shared" si="28"/>
        <v>2005</v>
      </c>
      <c r="AJ500" t="str">
        <f t="shared" si="29"/>
        <v>Interior TFLs</v>
      </c>
      <c r="AK500" t="str">
        <f t="shared" si="30"/>
        <v>InteriorTFLs</v>
      </c>
      <c r="AL500" t="str">
        <f t="shared" si="31"/>
        <v>Interior TFLs</v>
      </c>
    </row>
    <row r="501" spans="1:38">
      <c r="A501">
        <v>6</v>
      </c>
      <c r="B501">
        <v>40</v>
      </c>
      <c r="E501">
        <v>399120</v>
      </c>
      <c r="F501">
        <v>1287312</v>
      </c>
      <c r="G501">
        <v>669664</v>
      </c>
      <c r="H501">
        <v>1722704</v>
      </c>
      <c r="K501">
        <v>698128</v>
      </c>
      <c r="L501">
        <v>1706272</v>
      </c>
      <c r="O501">
        <v>672368</v>
      </c>
      <c r="P501">
        <v>1697168</v>
      </c>
      <c r="S501">
        <v>682256</v>
      </c>
      <c r="T501">
        <v>1678608</v>
      </c>
      <c r="W501">
        <v>704624</v>
      </c>
      <c r="X501">
        <v>1713952</v>
      </c>
      <c r="AA501">
        <v>697792</v>
      </c>
      <c r="AB501">
        <v>1700320</v>
      </c>
      <c r="AE501">
        <v>672176</v>
      </c>
      <c r="AF501">
        <v>1655504</v>
      </c>
      <c r="AI501">
        <f t="shared" si="28"/>
        <v>2005</v>
      </c>
      <c r="AJ501" t="str">
        <f t="shared" si="29"/>
        <v>Interior TFLs</v>
      </c>
      <c r="AK501" t="str">
        <f t="shared" si="30"/>
        <v>InteriorTFLs</v>
      </c>
      <c r="AL501" t="str">
        <f t="shared" si="31"/>
        <v>Interior TFLs</v>
      </c>
    </row>
    <row r="502" spans="1:38">
      <c r="A502">
        <v>6</v>
      </c>
      <c r="B502">
        <v>40</v>
      </c>
      <c r="E502">
        <v>579008</v>
      </c>
      <c r="F502">
        <v>1549280</v>
      </c>
      <c r="G502">
        <v>1665920</v>
      </c>
      <c r="H502">
        <v>3005504</v>
      </c>
      <c r="K502">
        <v>1658688</v>
      </c>
      <c r="L502">
        <v>2995840</v>
      </c>
      <c r="O502">
        <v>1618256</v>
      </c>
      <c r="P502">
        <v>2941136</v>
      </c>
      <c r="S502">
        <v>1372192</v>
      </c>
      <c r="T502">
        <v>2654832</v>
      </c>
      <c r="W502">
        <v>1460176</v>
      </c>
      <c r="X502">
        <v>2751504</v>
      </c>
      <c r="AA502">
        <v>1460016</v>
      </c>
      <c r="AB502">
        <v>2763952</v>
      </c>
      <c r="AE502">
        <v>1421344</v>
      </c>
      <c r="AF502">
        <v>2695872</v>
      </c>
      <c r="AI502">
        <f t="shared" si="28"/>
        <v>2005</v>
      </c>
      <c r="AJ502" t="str">
        <f t="shared" si="29"/>
        <v>Interior TFLs</v>
      </c>
      <c r="AK502" t="str">
        <f t="shared" si="30"/>
        <v>InteriorTFLs</v>
      </c>
      <c r="AL502" t="str">
        <f t="shared" si="31"/>
        <v>Interior TFLs</v>
      </c>
    </row>
    <row r="503" spans="1:38">
      <c r="A503">
        <v>6</v>
      </c>
      <c r="B503">
        <v>40</v>
      </c>
      <c r="E503">
        <v>2497408</v>
      </c>
      <c r="F503">
        <v>8141088</v>
      </c>
      <c r="G503">
        <v>5269824</v>
      </c>
      <c r="H503">
        <v>12818144</v>
      </c>
      <c r="K503">
        <v>5223264</v>
      </c>
      <c r="L503">
        <v>12758368</v>
      </c>
      <c r="O503">
        <v>5130512</v>
      </c>
      <c r="P503">
        <v>12550960</v>
      </c>
      <c r="S503">
        <v>4834288</v>
      </c>
      <c r="T503">
        <v>12016368</v>
      </c>
      <c r="W503">
        <v>4940912</v>
      </c>
      <c r="X503">
        <v>12227568</v>
      </c>
      <c r="AA503">
        <v>4877424</v>
      </c>
      <c r="AB503">
        <v>12155008</v>
      </c>
      <c r="AE503">
        <v>4767280</v>
      </c>
      <c r="AF503">
        <v>11857248</v>
      </c>
      <c r="AI503">
        <f t="shared" si="28"/>
        <v>2005</v>
      </c>
      <c r="AJ503" t="str">
        <f t="shared" si="29"/>
        <v>Interior TFLs</v>
      </c>
      <c r="AK503" t="str">
        <f t="shared" si="30"/>
        <v>InteriorTFLs</v>
      </c>
      <c r="AL503" t="str">
        <f t="shared" si="31"/>
        <v>Interior TFLs</v>
      </c>
    </row>
    <row r="504" spans="1:38">
      <c r="A504">
        <v>6</v>
      </c>
      <c r="B504">
        <v>41</v>
      </c>
      <c r="E504">
        <v>0</v>
      </c>
      <c r="F504">
        <v>0</v>
      </c>
      <c r="G504">
        <v>0</v>
      </c>
      <c r="H504">
        <v>0</v>
      </c>
      <c r="K504">
        <v>0</v>
      </c>
      <c r="L504">
        <v>0</v>
      </c>
      <c r="O504">
        <v>0</v>
      </c>
      <c r="P504">
        <v>0</v>
      </c>
      <c r="S504">
        <v>0</v>
      </c>
      <c r="T504">
        <v>0</v>
      </c>
      <c r="W504">
        <v>0</v>
      </c>
      <c r="X504">
        <v>0</v>
      </c>
      <c r="AA504">
        <v>0</v>
      </c>
      <c r="AB504">
        <v>0</v>
      </c>
      <c r="AE504">
        <v>0</v>
      </c>
      <c r="AF504">
        <v>0</v>
      </c>
      <c r="AI504">
        <f t="shared" si="28"/>
        <v>2005</v>
      </c>
      <c r="AJ504" t="str">
        <f t="shared" si="29"/>
        <v>Coast TFLs</v>
      </c>
      <c r="AK504" t="str">
        <f t="shared" si="30"/>
        <v>CoastTFLs</v>
      </c>
      <c r="AL504" t="str">
        <f t="shared" si="31"/>
        <v>Coast TFLs</v>
      </c>
    </row>
    <row r="505" spans="1:38">
      <c r="A505">
        <v>6</v>
      </c>
      <c r="B505">
        <v>41</v>
      </c>
      <c r="E505">
        <v>0</v>
      </c>
      <c r="F505">
        <v>0</v>
      </c>
      <c r="G505">
        <v>0</v>
      </c>
      <c r="H505">
        <v>0</v>
      </c>
      <c r="K505">
        <v>0</v>
      </c>
      <c r="L505">
        <v>0</v>
      </c>
      <c r="O505">
        <v>0</v>
      </c>
      <c r="P505">
        <v>0</v>
      </c>
      <c r="S505">
        <v>0</v>
      </c>
      <c r="T505">
        <v>0</v>
      </c>
      <c r="W505">
        <v>0</v>
      </c>
      <c r="X505">
        <v>0</v>
      </c>
      <c r="AA505">
        <v>0</v>
      </c>
      <c r="AB505">
        <v>0</v>
      </c>
      <c r="AE505">
        <v>0</v>
      </c>
      <c r="AF505">
        <v>0</v>
      </c>
      <c r="AI505">
        <f t="shared" si="28"/>
        <v>2005</v>
      </c>
      <c r="AJ505" t="str">
        <f t="shared" si="29"/>
        <v>Coast TFLs</v>
      </c>
      <c r="AK505" t="str">
        <f t="shared" si="30"/>
        <v>CoastTFLs</v>
      </c>
      <c r="AL505" t="str">
        <f t="shared" si="31"/>
        <v>Coast TFLs</v>
      </c>
    </row>
    <row r="506" spans="1:38">
      <c r="A506">
        <v>6</v>
      </c>
      <c r="B506">
        <v>41</v>
      </c>
      <c r="E506">
        <v>0</v>
      </c>
      <c r="F506">
        <v>0</v>
      </c>
      <c r="G506">
        <v>0</v>
      </c>
      <c r="H506">
        <v>0</v>
      </c>
      <c r="K506">
        <v>0</v>
      </c>
      <c r="L506">
        <v>0</v>
      </c>
      <c r="O506">
        <v>0</v>
      </c>
      <c r="P506">
        <v>0</v>
      </c>
      <c r="S506">
        <v>0</v>
      </c>
      <c r="T506">
        <v>0</v>
      </c>
      <c r="W506">
        <v>0</v>
      </c>
      <c r="X506">
        <v>0</v>
      </c>
      <c r="AA506">
        <v>0</v>
      </c>
      <c r="AB506">
        <v>0</v>
      </c>
      <c r="AE506">
        <v>0</v>
      </c>
      <c r="AF506">
        <v>0</v>
      </c>
      <c r="AI506">
        <f t="shared" si="28"/>
        <v>2005</v>
      </c>
      <c r="AJ506" t="str">
        <f t="shared" si="29"/>
        <v>Coast TFLs</v>
      </c>
      <c r="AK506" t="str">
        <f t="shared" si="30"/>
        <v>CoastTFLs</v>
      </c>
      <c r="AL506" t="str">
        <f t="shared" si="31"/>
        <v>Coast TFLs</v>
      </c>
    </row>
    <row r="507" spans="1:38">
      <c r="A507">
        <v>6</v>
      </c>
      <c r="B507">
        <v>41</v>
      </c>
      <c r="E507">
        <v>0</v>
      </c>
      <c r="F507">
        <v>0</v>
      </c>
      <c r="G507">
        <v>0</v>
      </c>
      <c r="H507">
        <v>0</v>
      </c>
      <c r="K507">
        <v>0</v>
      </c>
      <c r="L507">
        <v>0</v>
      </c>
      <c r="O507">
        <v>0</v>
      </c>
      <c r="P507">
        <v>0</v>
      </c>
      <c r="S507">
        <v>0</v>
      </c>
      <c r="T507">
        <v>0</v>
      </c>
      <c r="W507">
        <v>0</v>
      </c>
      <c r="X507">
        <v>0</v>
      </c>
      <c r="AA507">
        <v>0</v>
      </c>
      <c r="AB507">
        <v>0</v>
      </c>
      <c r="AE507">
        <v>0</v>
      </c>
      <c r="AF507">
        <v>0</v>
      </c>
      <c r="AI507">
        <f t="shared" si="28"/>
        <v>2005</v>
      </c>
      <c r="AJ507" t="str">
        <f t="shared" si="29"/>
        <v>Coast TFLs</v>
      </c>
      <c r="AK507" t="str">
        <f t="shared" si="30"/>
        <v>CoastTFLs</v>
      </c>
      <c r="AL507" t="str">
        <f t="shared" si="31"/>
        <v>Coast TFLs</v>
      </c>
    </row>
    <row r="508" spans="1:38">
      <c r="A508">
        <v>6</v>
      </c>
      <c r="B508">
        <v>41</v>
      </c>
      <c r="E508">
        <v>0</v>
      </c>
      <c r="F508">
        <v>0</v>
      </c>
      <c r="G508">
        <v>0</v>
      </c>
      <c r="H508">
        <v>0</v>
      </c>
      <c r="K508">
        <v>0</v>
      </c>
      <c r="L508">
        <v>0</v>
      </c>
      <c r="O508">
        <v>0</v>
      </c>
      <c r="P508">
        <v>0</v>
      </c>
      <c r="S508">
        <v>0</v>
      </c>
      <c r="T508">
        <v>0</v>
      </c>
      <c r="W508">
        <v>0</v>
      </c>
      <c r="X508">
        <v>0</v>
      </c>
      <c r="AA508">
        <v>0</v>
      </c>
      <c r="AB508">
        <v>0</v>
      </c>
      <c r="AE508">
        <v>0</v>
      </c>
      <c r="AF508">
        <v>0</v>
      </c>
      <c r="AI508">
        <f t="shared" si="28"/>
        <v>2005</v>
      </c>
      <c r="AJ508" t="str">
        <f t="shared" si="29"/>
        <v>Coast TFLs</v>
      </c>
      <c r="AK508" t="str">
        <f t="shared" si="30"/>
        <v>CoastTFLs</v>
      </c>
      <c r="AL508" t="str">
        <f t="shared" si="31"/>
        <v>Coast TFLs</v>
      </c>
    </row>
    <row r="509" spans="1:38">
      <c r="A509">
        <v>6</v>
      </c>
      <c r="B509">
        <v>41</v>
      </c>
      <c r="E509">
        <v>0</v>
      </c>
      <c r="F509">
        <v>0</v>
      </c>
      <c r="G509">
        <v>0</v>
      </c>
      <c r="H509">
        <v>0</v>
      </c>
      <c r="K509">
        <v>0</v>
      </c>
      <c r="L509">
        <v>0</v>
      </c>
      <c r="O509">
        <v>0</v>
      </c>
      <c r="P509">
        <v>0</v>
      </c>
      <c r="S509">
        <v>0</v>
      </c>
      <c r="T509">
        <v>0</v>
      </c>
      <c r="W509">
        <v>0</v>
      </c>
      <c r="X509">
        <v>0</v>
      </c>
      <c r="AA509">
        <v>0</v>
      </c>
      <c r="AB509">
        <v>0</v>
      </c>
      <c r="AE509">
        <v>0</v>
      </c>
      <c r="AF509">
        <v>0</v>
      </c>
      <c r="AI509">
        <f t="shared" si="28"/>
        <v>2005</v>
      </c>
      <c r="AJ509" t="str">
        <f t="shared" si="29"/>
        <v>Coast TFLs</v>
      </c>
      <c r="AK509" t="str">
        <f t="shared" si="30"/>
        <v>CoastTFLs</v>
      </c>
      <c r="AL509" t="str">
        <f t="shared" si="31"/>
        <v>Coast TFLs</v>
      </c>
    </row>
    <row r="510" spans="1:38">
      <c r="A510">
        <v>6</v>
      </c>
      <c r="B510">
        <v>41</v>
      </c>
      <c r="E510">
        <v>0</v>
      </c>
      <c r="F510">
        <v>0</v>
      </c>
      <c r="G510">
        <v>0</v>
      </c>
      <c r="H510">
        <v>0</v>
      </c>
      <c r="K510">
        <v>0</v>
      </c>
      <c r="L510">
        <v>0</v>
      </c>
      <c r="O510">
        <v>0</v>
      </c>
      <c r="P510">
        <v>0</v>
      </c>
      <c r="S510">
        <v>0</v>
      </c>
      <c r="T510">
        <v>0</v>
      </c>
      <c r="W510">
        <v>0</v>
      </c>
      <c r="X510">
        <v>0</v>
      </c>
      <c r="AA510">
        <v>0</v>
      </c>
      <c r="AB510">
        <v>0</v>
      </c>
      <c r="AE510">
        <v>0</v>
      </c>
      <c r="AF510">
        <v>0</v>
      </c>
      <c r="AI510">
        <f t="shared" si="28"/>
        <v>2005</v>
      </c>
      <c r="AJ510" t="str">
        <f t="shared" si="29"/>
        <v>Coast TFLs</v>
      </c>
      <c r="AK510" t="str">
        <f t="shared" si="30"/>
        <v>CoastTFLs</v>
      </c>
      <c r="AL510" t="str">
        <f t="shared" si="31"/>
        <v>Coast TFLs</v>
      </c>
    </row>
    <row r="511" spans="1:38">
      <c r="A511">
        <v>6</v>
      </c>
      <c r="B511">
        <v>41</v>
      </c>
      <c r="E511">
        <v>0</v>
      </c>
      <c r="F511">
        <v>0</v>
      </c>
      <c r="G511">
        <v>0</v>
      </c>
      <c r="H511">
        <v>0</v>
      </c>
      <c r="K511">
        <v>0</v>
      </c>
      <c r="L511">
        <v>0</v>
      </c>
      <c r="O511">
        <v>0</v>
      </c>
      <c r="P511">
        <v>0</v>
      </c>
      <c r="S511">
        <v>0</v>
      </c>
      <c r="T511">
        <v>0</v>
      </c>
      <c r="W511">
        <v>0</v>
      </c>
      <c r="X511">
        <v>0</v>
      </c>
      <c r="AA511">
        <v>0</v>
      </c>
      <c r="AB511">
        <v>0</v>
      </c>
      <c r="AE511">
        <v>0</v>
      </c>
      <c r="AF511">
        <v>0</v>
      </c>
      <c r="AI511">
        <f t="shared" si="28"/>
        <v>2005</v>
      </c>
      <c r="AJ511" t="str">
        <f t="shared" si="29"/>
        <v>Coast TFLs</v>
      </c>
      <c r="AK511" t="str">
        <f t="shared" si="30"/>
        <v>CoastTFLs</v>
      </c>
      <c r="AL511" t="str">
        <f t="shared" si="31"/>
        <v>Coast TFLs</v>
      </c>
    </row>
    <row r="512" spans="1:38">
      <c r="A512">
        <v>6</v>
      </c>
      <c r="B512">
        <v>41</v>
      </c>
      <c r="E512">
        <v>0</v>
      </c>
      <c r="F512">
        <v>0</v>
      </c>
      <c r="G512">
        <v>0</v>
      </c>
      <c r="H512">
        <v>0</v>
      </c>
      <c r="K512">
        <v>0</v>
      </c>
      <c r="L512">
        <v>0</v>
      </c>
      <c r="O512">
        <v>0</v>
      </c>
      <c r="P512">
        <v>0</v>
      </c>
      <c r="S512">
        <v>0</v>
      </c>
      <c r="T512">
        <v>0</v>
      </c>
      <c r="W512">
        <v>0</v>
      </c>
      <c r="X512">
        <v>0</v>
      </c>
      <c r="AA512">
        <v>0</v>
      </c>
      <c r="AB512">
        <v>0</v>
      </c>
      <c r="AE512">
        <v>0</v>
      </c>
      <c r="AF512">
        <v>0</v>
      </c>
      <c r="AI512">
        <f t="shared" si="28"/>
        <v>2005</v>
      </c>
      <c r="AJ512" t="str">
        <f t="shared" si="29"/>
        <v>Coast TFLs</v>
      </c>
      <c r="AK512" t="str">
        <f t="shared" si="30"/>
        <v>CoastTFLs</v>
      </c>
      <c r="AL512" t="str">
        <f t="shared" si="31"/>
        <v>Coast TFLs</v>
      </c>
    </row>
    <row r="513" spans="1:38">
      <c r="A513">
        <v>6</v>
      </c>
      <c r="B513">
        <v>41</v>
      </c>
      <c r="E513">
        <v>0</v>
      </c>
      <c r="F513">
        <v>0</v>
      </c>
      <c r="G513">
        <v>0</v>
      </c>
      <c r="H513">
        <v>0</v>
      </c>
      <c r="K513">
        <v>0</v>
      </c>
      <c r="L513">
        <v>0</v>
      </c>
      <c r="O513">
        <v>0</v>
      </c>
      <c r="P513">
        <v>0</v>
      </c>
      <c r="S513">
        <v>0</v>
      </c>
      <c r="T513">
        <v>0</v>
      </c>
      <c r="W513">
        <v>0</v>
      </c>
      <c r="X513">
        <v>0</v>
      </c>
      <c r="AA513">
        <v>0</v>
      </c>
      <c r="AB513">
        <v>0</v>
      </c>
      <c r="AE513">
        <v>0</v>
      </c>
      <c r="AF513">
        <v>0</v>
      </c>
      <c r="AI513">
        <f t="shared" si="28"/>
        <v>2005</v>
      </c>
      <c r="AJ513" t="str">
        <f t="shared" si="29"/>
        <v>Coast TFLs</v>
      </c>
      <c r="AK513" t="str">
        <f t="shared" si="30"/>
        <v>CoastTFLs</v>
      </c>
      <c r="AL513" t="str">
        <f t="shared" si="31"/>
        <v>Coast TFLs</v>
      </c>
    </row>
    <row r="514" spans="1:38">
      <c r="A514">
        <v>6</v>
      </c>
      <c r="B514">
        <v>41</v>
      </c>
      <c r="E514">
        <v>0</v>
      </c>
      <c r="F514">
        <v>0</v>
      </c>
      <c r="G514">
        <v>0</v>
      </c>
      <c r="H514">
        <v>0</v>
      </c>
      <c r="K514">
        <v>0</v>
      </c>
      <c r="L514">
        <v>0</v>
      </c>
      <c r="O514">
        <v>0</v>
      </c>
      <c r="P514">
        <v>0</v>
      </c>
      <c r="S514">
        <v>0</v>
      </c>
      <c r="T514">
        <v>0</v>
      </c>
      <c r="W514">
        <v>0</v>
      </c>
      <c r="X514">
        <v>0</v>
      </c>
      <c r="AA514">
        <v>0</v>
      </c>
      <c r="AB514">
        <v>0</v>
      </c>
      <c r="AE514">
        <v>0</v>
      </c>
      <c r="AF514">
        <v>0</v>
      </c>
      <c r="AI514">
        <f t="shared" ref="AI514:AI577" si="32">A514+1999</f>
        <v>2005</v>
      </c>
      <c r="AJ514" t="str">
        <f t="shared" ref="AJ514:AJ577" si="33">VLOOKUP(B514,$AO$2:$AS$42,4)</f>
        <v>Coast TFLs</v>
      </c>
      <c r="AK514" t="str">
        <f t="shared" ref="AK514:AK577" si="34">VLOOKUP(B514,$AO$2:$AT$42,2)</f>
        <v>CoastTFLs</v>
      </c>
      <c r="AL514" t="str">
        <f t="shared" ref="AL514:AL577" si="35">VLOOKUP(B514,$AO$2:$AT$42,3)</f>
        <v>Coast TFLs</v>
      </c>
    </row>
    <row r="515" spans="1:38">
      <c r="A515">
        <v>6</v>
      </c>
      <c r="B515">
        <v>41</v>
      </c>
      <c r="E515">
        <v>0</v>
      </c>
      <c r="F515">
        <v>0</v>
      </c>
      <c r="G515">
        <v>0</v>
      </c>
      <c r="H515">
        <v>0</v>
      </c>
      <c r="K515">
        <v>0</v>
      </c>
      <c r="L515">
        <v>0</v>
      </c>
      <c r="O515">
        <v>0</v>
      </c>
      <c r="P515">
        <v>0</v>
      </c>
      <c r="S515">
        <v>0</v>
      </c>
      <c r="T515">
        <v>0</v>
      </c>
      <c r="W515">
        <v>0</v>
      </c>
      <c r="X515">
        <v>0</v>
      </c>
      <c r="AA515">
        <v>0</v>
      </c>
      <c r="AB515">
        <v>0</v>
      </c>
      <c r="AE515">
        <v>0</v>
      </c>
      <c r="AF515">
        <v>0</v>
      </c>
      <c r="AI515">
        <f t="shared" si="32"/>
        <v>2005</v>
      </c>
      <c r="AJ515" t="str">
        <f t="shared" si="33"/>
        <v>Coast TFLs</v>
      </c>
      <c r="AK515" t="str">
        <f t="shared" si="34"/>
        <v>CoastTFLs</v>
      </c>
      <c r="AL515" t="str">
        <f t="shared" si="35"/>
        <v>Coast TFLs</v>
      </c>
    </row>
    <row r="516" spans="1:38">
      <c r="A516">
        <v>6</v>
      </c>
      <c r="B516">
        <v>41</v>
      </c>
      <c r="E516">
        <v>0</v>
      </c>
      <c r="F516">
        <v>0</v>
      </c>
      <c r="G516">
        <v>0</v>
      </c>
      <c r="H516">
        <v>0</v>
      </c>
      <c r="K516">
        <v>0</v>
      </c>
      <c r="L516">
        <v>0</v>
      </c>
      <c r="O516">
        <v>0</v>
      </c>
      <c r="P516">
        <v>0</v>
      </c>
      <c r="S516">
        <v>0</v>
      </c>
      <c r="T516">
        <v>0</v>
      </c>
      <c r="W516">
        <v>0</v>
      </c>
      <c r="X516">
        <v>0</v>
      </c>
      <c r="AA516">
        <v>0</v>
      </c>
      <c r="AB516">
        <v>0</v>
      </c>
      <c r="AE516">
        <v>0</v>
      </c>
      <c r="AF516">
        <v>0</v>
      </c>
      <c r="AI516">
        <f t="shared" si="32"/>
        <v>2005</v>
      </c>
      <c r="AJ516" t="str">
        <f t="shared" si="33"/>
        <v>Coast TFLs</v>
      </c>
      <c r="AK516" t="str">
        <f t="shared" si="34"/>
        <v>CoastTFLs</v>
      </c>
      <c r="AL516" t="str">
        <f t="shared" si="35"/>
        <v>Coast TFLs</v>
      </c>
    </row>
    <row r="517" spans="1:38">
      <c r="A517">
        <v>6</v>
      </c>
      <c r="B517">
        <v>41</v>
      </c>
      <c r="E517">
        <v>0</v>
      </c>
      <c r="F517">
        <v>0</v>
      </c>
      <c r="G517">
        <v>0</v>
      </c>
      <c r="H517">
        <v>0</v>
      </c>
      <c r="K517">
        <v>0</v>
      </c>
      <c r="L517">
        <v>0</v>
      </c>
      <c r="O517">
        <v>0</v>
      </c>
      <c r="P517">
        <v>0</v>
      </c>
      <c r="S517">
        <v>0</v>
      </c>
      <c r="T517">
        <v>0</v>
      </c>
      <c r="W517">
        <v>0</v>
      </c>
      <c r="X517">
        <v>0</v>
      </c>
      <c r="AA517">
        <v>0</v>
      </c>
      <c r="AB517">
        <v>0</v>
      </c>
      <c r="AE517">
        <v>0</v>
      </c>
      <c r="AF517">
        <v>0</v>
      </c>
      <c r="AI517">
        <f t="shared" si="32"/>
        <v>2005</v>
      </c>
      <c r="AJ517" t="str">
        <f t="shared" si="33"/>
        <v>Coast TFLs</v>
      </c>
      <c r="AK517" t="str">
        <f t="shared" si="34"/>
        <v>CoastTFLs</v>
      </c>
      <c r="AL517" t="str">
        <f t="shared" si="35"/>
        <v>Coast TFLs</v>
      </c>
    </row>
    <row r="518" spans="1:38">
      <c r="A518">
        <v>6</v>
      </c>
      <c r="B518">
        <v>41</v>
      </c>
      <c r="E518">
        <v>0</v>
      </c>
      <c r="F518">
        <v>0</v>
      </c>
      <c r="G518">
        <v>0</v>
      </c>
      <c r="H518">
        <v>0</v>
      </c>
      <c r="K518">
        <v>0</v>
      </c>
      <c r="L518">
        <v>0</v>
      </c>
      <c r="O518">
        <v>0</v>
      </c>
      <c r="P518">
        <v>0</v>
      </c>
      <c r="S518">
        <v>0</v>
      </c>
      <c r="T518">
        <v>0</v>
      </c>
      <c r="W518">
        <v>0</v>
      </c>
      <c r="X518">
        <v>0</v>
      </c>
      <c r="AA518">
        <v>0</v>
      </c>
      <c r="AB518">
        <v>0</v>
      </c>
      <c r="AE518">
        <v>0</v>
      </c>
      <c r="AF518">
        <v>0</v>
      </c>
      <c r="AI518">
        <f t="shared" si="32"/>
        <v>2005</v>
      </c>
      <c r="AJ518" t="str">
        <f t="shared" si="33"/>
        <v>Coast TFLs</v>
      </c>
      <c r="AK518" t="str">
        <f t="shared" si="34"/>
        <v>CoastTFLs</v>
      </c>
      <c r="AL518" t="str">
        <f t="shared" si="35"/>
        <v>Coast TFLs</v>
      </c>
    </row>
    <row r="519" spans="1:38">
      <c r="A519">
        <v>6</v>
      </c>
      <c r="B519">
        <v>41</v>
      </c>
      <c r="E519">
        <v>0</v>
      </c>
      <c r="F519">
        <v>0</v>
      </c>
      <c r="G519">
        <v>0</v>
      </c>
      <c r="H519">
        <v>0</v>
      </c>
      <c r="K519">
        <v>0</v>
      </c>
      <c r="L519">
        <v>0</v>
      </c>
      <c r="O519">
        <v>0</v>
      </c>
      <c r="P519">
        <v>0</v>
      </c>
      <c r="S519">
        <v>0</v>
      </c>
      <c r="T519">
        <v>0</v>
      </c>
      <c r="W519">
        <v>0</v>
      </c>
      <c r="X519">
        <v>0</v>
      </c>
      <c r="AA519">
        <v>0</v>
      </c>
      <c r="AB519">
        <v>0</v>
      </c>
      <c r="AE519">
        <v>0</v>
      </c>
      <c r="AF519">
        <v>0</v>
      </c>
      <c r="AI519">
        <f t="shared" si="32"/>
        <v>2005</v>
      </c>
      <c r="AJ519" t="str">
        <f t="shared" si="33"/>
        <v>Coast TFLs</v>
      </c>
      <c r="AK519" t="str">
        <f t="shared" si="34"/>
        <v>CoastTFLs</v>
      </c>
      <c r="AL519" t="str">
        <f t="shared" si="35"/>
        <v>Coast TFLs</v>
      </c>
    </row>
    <row r="520" spans="1:38">
      <c r="A520">
        <v>7</v>
      </c>
      <c r="B520">
        <v>1</v>
      </c>
      <c r="E520">
        <v>6573792</v>
      </c>
      <c r="F520">
        <v>16069088</v>
      </c>
      <c r="I520">
        <v>12183248</v>
      </c>
      <c r="J520">
        <v>26269840</v>
      </c>
      <c r="K520">
        <v>17538400</v>
      </c>
      <c r="L520">
        <v>31721312</v>
      </c>
      <c r="O520">
        <v>17960608</v>
      </c>
      <c r="P520">
        <v>32166448</v>
      </c>
      <c r="S520">
        <v>17840560</v>
      </c>
      <c r="T520">
        <v>32075408</v>
      </c>
      <c r="W520">
        <v>17946336</v>
      </c>
      <c r="X520">
        <v>32199776</v>
      </c>
      <c r="AA520">
        <v>17961856</v>
      </c>
      <c r="AB520">
        <v>32198224</v>
      </c>
      <c r="AE520">
        <v>17794768</v>
      </c>
      <c r="AF520">
        <v>32062608</v>
      </c>
      <c r="AI520">
        <f t="shared" si="32"/>
        <v>2006</v>
      </c>
      <c r="AJ520" t="str">
        <f t="shared" si="33"/>
        <v>Pine Units</v>
      </c>
      <c r="AK520" t="str">
        <f t="shared" si="34"/>
        <v>100MileHouse</v>
      </c>
      <c r="AL520" t="str">
        <f t="shared" si="35"/>
        <v>100 Mile House TSA</v>
      </c>
    </row>
    <row r="521" spans="1:38">
      <c r="A521">
        <v>7</v>
      </c>
      <c r="B521">
        <v>2</v>
      </c>
      <c r="E521">
        <v>623904</v>
      </c>
      <c r="F521">
        <v>1569216</v>
      </c>
      <c r="I521">
        <v>968576</v>
      </c>
      <c r="J521">
        <v>2197280</v>
      </c>
      <c r="K521">
        <v>552816</v>
      </c>
      <c r="L521">
        <v>1808176</v>
      </c>
      <c r="O521">
        <v>565440</v>
      </c>
      <c r="P521">
        <v>1826224</v>
      </c>
      <c r="S521">
        <v>541504</v>
      </c>
      <c r="T521">
        <v>1775120</v>
      </c>
      <c r="W521">
        <v>550528</v>
      </c>
      <c r="X521">
        <v>1778960</v>
      </c>
      <c r="AA521">
        <v>552416</v>
      </c>
      <c r="AB521">
        <v>1829424</v>
      </c>
      <c r="AE521">
        <v>554176</v>
      </c>
      <c r="AF521">
        <v>1796896</v>
      </c>
      <c r="AI521">
        <f t="shared" si="32"/>
        <v>2006</v>
      </c>
      <c r="AJ521" t="str">
        <f t="shared" si="33"/>
        <v>Pine Units</v>
      </c>
      <c r="AK521" t="str">
        <f t="shared" si="34"/>
        <v>Arrow</v>
      </c>
      <c r="AL521" t="str">
        <f t="shared" si="35"/>
        <v>Arrow TSA</v>
      </c>
    </row>
    <row r="522" spans="1:38">
      <c r="A522">
        <v>7</v>
      </c>
      <c r="B522">
        <v>3</v>
      </c>
      <c r="E522">
        <v>0</v>
      </c>
      <c r="F522">
        <v>0</v>
      </c>
      <c r="I522">
        <v>0</v>
      </c>
      <c r="J522">
        <v>0</v>
      </c>
      <c r="K522">
        <v>0</v>
      </c>
      <c r="L522">
        <v>0</v>
      </c>
      <c r="O522">
        <v>0</v>
      </c>
      <c r="P522">
        <v>0</v>
      </c>
      <c r="S522">
        <v>0</v>
      </c>
      <c r="T522">
        <v>0</v>
      </c>
      <c r="W522">
        <v>0</v>
      </c>
      <c r="X522">
        <v>0</v>
      </c>
      <c r="AA522">
        <v>0</v>
      </c>
      <c r="AB522">
        <v>0</v>
      </c>
      <c r="AE522">
        <v>0</v>
      </c>
      <c r="AF522">
        <v>0</v>
      </c>
      <c r="AI522">
        <f t="shared" si="32"/>
        <v>2006</v>
      </c>
      <c r="AJ522" t="str">
        <f t="shared" si="33"/>
        <v>Non-pine Units</v>
      </c>
      <c r="AK522" t="str">
        <f t="shared" si="34"/>
        <v>Arrowsmith</v>
      </c>
      <c r="AL522" t="str">
        <f t="shared" si="35"/>
        <v>Arrowsmith TSA</v>
      </c>
    </row>
    <row r="523" spans="1:38">
      <c r="A523">
        <v>7</v>
      </c>
      <c r="B523">
        <v>4</v>
      </c>
      <c r="E523">
        <v>337888</v>
      </c>
      <c r="F523">
        <v>539152</v>
      </c>
      <c r="I523">
        <v>336400</v>
      </c>
      <c r="J523">
        <v>554704</v>
      </c>
      <c r="K523">
        <v>164864</v>
      </c>
      <c r="L523">
        <v>379152</v>
      </c>
      <c r="O523">
        <v>177024</v>
      </c>
      <c r="P523">
        <v>402896</v>
      </c>
      <c r="S523">
        <v>179984</v>
      </c>
      <c r="T523">
        <v>399632</v>
      </c>
      <c r="W523">
        <v>170720</v>
      </c>
      <c r="X523">
        <v>381696</v>
      </c>
      <c r="AA523">
        <v>173920</v>
      </c>
      <c r="AB523">
        <v>392208</v>
      </c>
      <c r="AE523">
        <v>183072</v>
      </c>
      <c r="AF523">
        <v>394208</v>
      </c>
      <c r="AI523">
        <f t="shared" si="32"/>
        <v>2006</v>
      </c>
      <c r="AJ523" t="str">
        <f t="shared" si="33"/>
        <v>Pine Units</v>
      </c>
      <c r="AK523" t="str">
        <f t="shared" si="34"/>
        <v>Boundary</v>
      </c>
      <c r="AL523" t="str">
        <f t="shared" si="35"/>
        <v>Boundary TSA</v>
      </c>
    </row>
    <row r="524" spans="1:38">
      <c r="A524">
        <v>7</v>
      </c>
      <c r="B524">
        <v>5</v>
      </c>
      <c r="E524">
        <v>448800</v>
      </c>
      <c r="F524">
        <v>795856</v>
      </c>
      <c r="I524">
        <v>339456</v>
      </c>
      <c r="J524">
        <v>734400</v>
      </c>
      <c r="K524">
        <v>44688</v>
      </c>
      <c r="L524">
        <v>442640</v>
      </c>
      <c r="O524">
        <v>62352</v>
      </c>
      <c r="P524">
        <v>456544</v>
      </c>
      <c r="S524">
        <v>64576</v>
      </c>
      <c r="T524">
        <v>459808</v>
      </c>
      <c r="W524">
        <v>57728</v>
      </c>
      <c r="X524">
        <v>447504</v>
      </c>
      <c r="AA524">
        <v>64480</v>
      </c>
      <c r="AB524">
        <v>457520</v>
      </c>
      <c r="AE524">
        <v>64128</v>
      </c>
      <c r="AF524">
        <v>451984</v>
      </c>
      <c r="AI524">
        <f t="shared" si="32"/>
        <v>2006</v>
      </c>
      <c r="AJ524" t="str">
        <f t="shared" si="33"/>
        <v>Pine Units</v>
      </c>
      <c r="AK524" t="str">
        <f t="shared" si="34"/>
        <v>Bulkley</v>
      </c>
      <c r="AL524" t="str">
        <f t="shared" si="35"/>
        <v>Bulkley TSA</v>
      </c>
    </row>
    <row r="525" spans="1:38">
      <c r="A525">
        <v>7</v>
      </c>
      <c r="B525">
        <v>6</v>
      </c>
      <c r="E525">
        <v>2048</v>
      </c>
      <c r="F525">
        <v>2064</v>
      </c>
      <c r="I525">
        <v>0</v>
      </c>
      <c r="J525">
        <v>352</v>
      </c>
      <c r="K525">
        <v>0</v>
      </c>
      <c r="L525">
        <v>352</v>
      </c>
      <c r="O525">
        <v>0</v>
      </c>
      <c r="P525">
        <v>352</v>
      </c>
      <c r="S525">
        <v>0</v>
      </c>
      <c r="T525">
        <v>352</v>
      </c>
      <c r="W525">
        <v>0</v>
      </c>
      <c r="X525">
        <v>352</v>
      </c>
      <c r="AA525">
        <v>0</v>
      </c>
      <c r="AB525">
        <v>352</v>
      </c>
      <c r="AE525">
        <v>0</v>
      </c>
      <c r="AF525">
        <v>352</v>
      </c>
      <c r="AI525">
        <f t="shared" si="32"/>
        <v>2006</v>
      </c>
      <c r="AJ525" t="str">
        <f t="shared" si="33"/>
        <v>Non-pine Units</v>
      </c>
      <c r="AK525" t="str">
        <f t="shared" si="34"/>
        <v>Cassiar</v>
      </c>
      <c r="AL525" t="str">
        <f t="shared" si="35"/>
        <v>Cassiar TSA</v>
      </c>
    </row>
    <row r="526" spans="1:38">
      <c r="A526">
        <v>7</v>
      </c>
      <c r="B526">
        <v>7</v>
      </c>
      <c r="E526">
        <v>912</v>
      </c>
      <c r="F526">
        <v>1264</v>
      </c>
      <c r="I526">
        <v>48</v>
      </c>
      <c r="J526">
        <v>48</v>
      </c>
      <c r="K526">
        <v>0</v>
      </c>
      <c r="L526">
        <v>0</v>
      </c>
      <c r="O526">
        <v>0</v>
      </c>
      <c r="P526">
        <v>0</v>
      </c>
      <c r="S526">
        <v>0</v>
      </c>
      <c r="T526">
        <v>0</v>
      </c>
      <c r="W526">
        <v>0</v>
      </c>
      <c r="X526">
        <v>0</v>
      </c>
      <c r="AA526">
        <v>0</v>
      </c>
      <c r="AB526">
        <v>0</v>
      </c>
      <c r="AE526">
        <v>0</v>
      </c>
      <c r="AF526">
        <v>0</v>
      </c>
      <c r="AI526">
        <f t="shared" si="32"/>
        <v>2006</v>
      </c>
      <c r="AJ526" t="str">
        <f t="shared" si="33"/>
        <v>Non-pine Units</v>
      </c>
      <c r="AK526" t="str">
        <f t="shared" si="34"/>
        <v>Cranberry</v>
      </c>
      <c r="AL526" t="str">
        <f t="shared" si="35"/>
        <v>Cranberry TSA</v>
      </c>
    </row>
    <row r="527" spans="1:38">
      <c r="A527">
        <v>7</v>
      </c>
      <c r="B527">
        <v>8</v>
      </c>
      <c r="E527">
        <v>1235168</v>
      </c>
      <c r="F527">
        <v>2306016</v>
      </c>
      <c r="I527">
        <v>995648</v>
      </c>
      <c r="J527">
        <v>2418064</v>
      </c>
      <c r="K527">
        <v>493248</v>
      </c>
      <c r="L527">
        <v>1918176</v>
      </c>
      <c r="O527">
        <v>513856</v>
      </c>
      <c r="P527">
        <v>1963312</v>
      </c>
      <c r="S527">
        <v>505024</v>
      </c>
      <c r="T527">
        <v>1963888</v>
      </c>
      <c r="W527">
        <v>517504</v>
      </c>
      <c r="X527">
        <v>1940544</v>
      </c>
      <c r="AA527">
        <v>484768</v>
      </c>
      <c r="AB527">
        <v>1913520</v>
      </c>
      <c r="AE527">
        <v>505104</v>
      </c>
      <c r="AF527">
        <v>1938960</v>
      </c>
      <c r="AI527">
        <f t="shared" si="32"/>
        <v>2006</v>
      </c>
      <c r="AJ527" t="str">
        <f t="shared" si="33"/>
        <v>Pine Units</v>
      </c>
      <c r="AK527" t="str">
        <f t="shared" si="34"/>
        <v>Cranbrook</v>
      </c>
      <c r="AL527" t="str">
        <f t="shared" si="35"/>
        <v>Cranbrook TSA</v>
      </c>
    </row>
    <row r="528" spans="1:38">
      <c r="A528">
        <v>7</v>
      </c>
      <c r="B528">
        <v>9</v>
      </c>
      <c r="E528">
        <v>142896</v>
      </c>
      <c r="F528">
        <v>208208</v>
      </c>
      <c r="I528">
        <v>95152</v>
      </c>
      <c r="J528">
        <v>147808</v>
      </c>
      <c r="K528">
        <v>111296</v>
      </c>
      <c r="L528">
        <v>172528</v>
      </c>
      <c r="O528">
        <v>110384</v>
      </c>
      <c r="P528">
        <v>167056</v>
      </c>
      <c r="S528">
        <v>117872</v>
      </c>
      <c r="T528">
        <v>177200</v>
      </c>
      <c r="W528">
        <v>116128</v>
      </c>
      <c r="X528">
        <v>173824</v>
      </c>
      <c r="AA528">
        <v>113664</v>
      </c>
      <c r="AB528">
        <v>170992</v>
      </c>
      <c r="AE528">
        <v>114416</v>
      </c>
      <c r="AF528">
        <v>174656</v>
      </c>
      <c r="AI528">
        <f t="shared" si="32"/>
        <v>2006</v>
      </c>
      <c r="AJ528" t="str">
        <f t="shared" si="33"/>
        <v>Pine Units</v>
      </c>
      <c r="AK528" t="str">
        <f t="shared" si="34"/>
        <v>DawsonCreek</v>
      </c>
      <c r="AL528" t="str">
        <f t="shared" si="35"/>
        <v>Dawson Creek TSA</v>
      </c>
    </row>
    <row r="529" spans="1:38">
      <c r="A529">
        <v>7</v>
      </c>
      <c r="B529">
        <v>10</v>
      </c>
      <c r="E529">
        <v>0</v>
      </c>
      <c r="F529">
        <v>0</v>
      </c>
      <c r="I529">
        <v>0</v>
      </c>
      <c r="J529">
        <v>0</v>
      </c>
      <c r="K529">
        <v>0</v>
      </c>
      <c r="L529">
        <v>0</v>
      </c>
      <c r="O529">
        <v>0</v>
      </c>
      <c r="P529">
        <v>0</v>
      </c>
      <c r="S529">
        <v>0</v>
      </c>
      <c r="T529">
        <v>0</v>
      </c>
      <c r="W529">
        <v>0</v>
      </c>
      <c r="X529">
        <v>0</v>
      </c>
      <c r="AA529">
        <v>0</v>
      </c>
      <c r="AB529">
        <v>0</v>
      </c>
      <c r="AE529">
        <v>0</v>
      </c>
      <c r="AF529">
        <v>0</v>
      </c>
      <c r="AI529">
        <f t="shared" si="32"/>
        <v>2006</v>
      </c>
      <c r="AJ529" t="str">
        <f t="shared" si="33"/>
        <v>Non-pine Units</v>
      </c>
      <c r="AK529" t="str">
        <f t="shared" si="34"/>
        <v>FortNelson</v>
      </c>
      <c r="AL529" t="str">
        <f t="shared" si="35"/>
        <v>Fort Nelson TSA</v>
      </c>
    </row>
    <row r="530" spans="1:38">
      <c r="A530">
        <v>7</v>
      </c>
      <c r="B530">
        <v>11</v>
      </c>
      <c r="E530">
        <v>4752</v>
      </c>
      <c r="F530">
        <v>12576</v>
      </c>
      <c r="I530">
        <v>6576</v>
      </c>
      <c r="J530">
        <v>20032</v>
      </c>
      <c r="K530">
        <v>22144</v>
      </c>
      <c r="L530">
        <v>35952</v>
      </c>
      <c r="O530">
        <v>26528</v>
      </c>
      <c r="P530">
        <v>42064</v>
      </c>
      <c r="S530">
        <v>20928</v>
      </c>
      <c r="T530">
        <v>36304</v>
      </c>
      <c r="W530">
        <v>25312</v>
      </c>
      <c r="X530">
        <v>38016</v>
      </c>
      <c r="AA530">
        <v>20368</v>
      </c>
      <c r="AB530">
        <v>35168</v>
      </c>
      <c r="AE530">
        <v>21408</v>
      </c>
      <c r="AF530">
        <v>37264</v>
      </c>
      <c r="AI530">
        <f t="shared" si="32"/>
        <v>2006</v>
      </c>
      <c r="AJ530" t="str">
        <f t="shared" si="33"/>
        <v>Non-pine Units</v>
      </c>
      <c r="AK530" t="str">
        <f t="shared" si="34"/>
        <v>Fraser</v>
      </c>
      <c r="AL530" t="str">
        <f t="shared" si="35"/>
        <v>Fraser TSA</v>
      </c>
    </row>
    <row r="531" spans="1:38">
      <c r="A531">
        <v>7</v>
      </c>
      <c r="B531">
        <v>12</v>
      </c>
      <c r="E531">
        <v>9108448</v>
      </c>
      <c r="F531">
        <v>24571920</v>
      </c>
      <c r="I531">
        <v>16157664</v>
      </c>
      <c r="J531">
        <v>38108176</v>
      </c>
      <c r="K531">
        <v>7157648</v>
      </c>
      <c r="L531">
        <v>28513904</v>
      </c>
      <c r="O531">
        <v>8892544</v>
      </c>
      <c r="P531">
        <v>30316736</v>
      </c>
      <c r="S531">
        <v>8882816</v>
      </c>
      <c r="T531">
        <v>30301504</v>
      </c>
      <c r="W531">
        <v>8872944</v>
      </c>
      <c r="X531">
        <v>30231552</v>
      </c>
      <c r="AA531">
        <v>8873904</v>
      </c>
      <c r="AB531">
        <v>30256144</v>
      </c>
      <c r="AE531">
        <v>8860384</v>
      </c>
      <c r="AF531">
        <v>30223008</v>
      </c>
      <c r="AI531">
        <f t="shared" si="32"/>
        <v>2006</v>
      </c>
      <c r="AJ531" t="str">
        <f t="shared" si="33"/>
        <v>Pine Units</v>
      </c>
      <c r="AK531" t="str">
        <f t="shared" si="34"/>
        <v>FtStJames</v>
      </c>
      <c r="AL531" t="str">
        <f t="shared" si="35"/>
        <v>Ft. St. James Forest District</v>
      </c>
    </row>
    <row r="532" spans="1:38">
      <c r="A532">
        <v>7</v>
      </c>
      <c r="B532">
        <v>13</v>
      </c>
      <c r="E532">
        <v>23104</v>
      </c>
      <c r="F532">
        <v>37376</v>
      </c>
      <c r="I532">
        <v>3520</v>
      </c>
      <c r="J532">
        <v>17984</v>
      </c>
      <c r="K532">
        <v>0</v>
      </c>
      <c r="L532">
        <v>11680</v>
      </c>
      <c r="O532">
        <v>0</v>
      </c>
      <c r="P532">
        <v>13200</v>
      </c>
      <c r="S532">
        <v>0</v>
      </c>
      <c r="T532">
        <v>15328</v>
      </c>
      <c r="W532">
        <v>0</v>
      </c>
      <c r="X532">
        <v>14816</v>
      </c>
      <c r="AA532">
        <v>0</v>
      </c>
      <c r="AB532">
        <v>12304</v>
      </c>
      <c r="AE532">
        <v>0</v>
      </c>
      <c r="AF532">
        <v>14752</v>
      </c>
      <c r="AI532">
        <f t="shared" si="32"/>
        <v>2006</v>
      </c>
      <c r="AJ532" t="str">
        <f t="shared" si="33"/>
        <v>Non-pine Units</v>
      </c>
      <c r="AK532" t="str">
        <f t="shared" si="34"/>
        <v>FtStJohn</v>
      </c>
      <c r="AL532" t="str">
        <f t="shared" si="35"/>
        <v>Ft. St. John TSA</v>
      </c>
    </row>
    <row r="533" spans="1:38">
      <c r="A533">
        <v>7</v>
      </c>
      <c r="B533">
        <v>14</v>
      </c>
      <c r="E533">
        <v>267296</v>
      </c>
      <c r="F533">
        <v>655072</v>
      </c>
      <c r="I533">
        <v>381312</v>
      </c>
      <c r="J533">
        <v>860528</v>
      </c>
      <c r="K533">
        <v>258592</v>
      </c>
      <c r="L533">
        <v>745664</v>
      </c>
      <c r="O533">
        <v>251920</v>
      </c>
      <c r="P533">
        <v>753216</v>
      </c>
      <c r="S533">
        <v>255120</v>
      </c>
      <c r="T533">
        <v>732320</v>
      </c>
      <c r="W533">
        <v>267008</v>
      </c>
      <c r="X533">
        <v>754080</v>
      </c>
      <c r="AA533">
        <v>256208</v>
      </c>
      <c r="AB533">
        <v>751424</v>
      </c>
      <c r="AE533">
        <v>239664</v>
      </c>
      <c r="AF533">
        <v>712432</v>
      </c>
      <c r="AI533">
        <f t="shared" si="32"/>
        <v>2006</v>
      </c>
      <c r="AJ533" t="str">
        <f t="shared" si="33"/>
        <v>Pine Units</v>
      </c>
      <c r="AK533" t="str">
        <f t="shared" si="34"/>
        <v>Golden</v>
      </c>
      <c r="AL533" t="str">
        <f t="shared" si="35"/>
        <v>Golden TSA</v>
      </c>
    </row>
    <row r="534" spans="1:38">
      <c r="A534">
        <v>7</v>
      </c>
      <c r="B534">
        <v>15</v>
      </c>
      <c r="E534">
        <v>520784</v>
      </c>
      <c r="F534">
        <v>993600</v>
      </c>
      <c r="I534">
        <v>429824</v>
      </c>
      <c r="J534">
        <v>1021696</v>
      </c>
      <c r="K534">
        <v>269200</v>
      </c>
      <c r="L534">
        <v>844000</v>
      </c>
      <c r="O534">
        <v>276256</v>
      </c>
      <c r="P534">
        <v>843792</v>
      </c>
      <c r="S534">
        <v>300256</v>
      </c>
      <c r="T534">
        <v>879264</v>
      </c>
      <c r="W534">
        <v>283712</v>
      </c>
      <c r="X534">
        <v>870288</v>
      </c>
      <c r="AA534">
        <v>278336</v>
      </c>
      <c r="AB534">
        <v>868272</v>
      </c>
      <c r="AE534">
        <v>266944</v>
      </c>
      <c r="AF534">
        <v>856880</v>
      </c>
      <c r="AI534">
        <f t="shared" si="32"/>
        <v>2006</v>
      </c>
      <c r="AJ534" t="str">
        <f t="shared" si="33"/>
        <v>Pine Units</v>
      </c>
      <c r="AK534" t="str">
        <f t="shared" si="34"/>
        <v>Invermere</v>
      </c>
      <c r="AL534" t="str">
        <f t="shared" si="35"/>
        <v>Invermere TSA</v>
      </c>
    </row>
    <row r="535" spans="1:38">
      <c r="A535">
        <v>7</v>
      </c>
      <c r="B535">
        <v>16</v>
      </c>
      <c r="E535">
        <v>64</v>
      </c>
      <c r="F535">
        <v>64</v>
      </c>
      <c r="I535">
        <v>1136</v>
      </c>
      <c r="J535">
        <v>1648</v>
      </c>
      <c r="K535">
        <v>0</v>
      </c>
      <c r="L535">
        <v>1568</v>
      </c>
      <c r="O535">
        <v>0</v>
      </c>
      <c r="P535">
        <v>592</v>
      </c>
      <c r="S535">
        <v>0</v>
      </c>
      <c r="T535">
        <v>384</v>
      </c>
      <c r="W535">
        <v>0</v>
      </c>
      <c r="X535">
        <v>1376</v>
      </c>
      <c r="AA535">
        <v>0</v>
      </c>
      <c r="AB535">
        <v>1952</v>
      </c>
      <c r="AE535">
        <v>0</v>
      </c>
      <c r="AF535">
        <v>1712</v>
      </c>
      <c r="AI535">
        <f t="shared" si="32"/>
        <v>2006</v>
      </c>
      <c r="AJ535" t="str">
        <f t="shared" si="33"/>
        <v>Non-pine Units</v>
      </c>
      <c r="AK535" t="str">
        <f t="shared" si="34"/>
        <v>Kalum</v>
      </c>
      <c r="AL535" t="str">
        <f t="shared" si="35"/>
        <v>Kalum TSA</v>
      </c>
    </row>
    <row r="536" spans="1:38">
      <c r="A536">
        <v>7</v>
      </c>
      <c r="B536">
        <v>17</v>
      </c>
      <c r="E536">
        <v>4375872</v>
      </c>
      <c r="F536">
        <v>11118096</v>
      </c>
      <c r="I536">
        <v>7414880</v>
      </c>
      <c r="J536">
        <v>17679600</v>
      </c>
      <c r="K536">
        <v>8645760</v>
      </c>
      <c r="L536">
        <v>19054400</v>
      </c>
      <c r="O536">
        <v>9071168</v>
      </c>
      <c r="P536">
        <v>19706048</v>
      </c>
      <c r="S536">
        <v>9059008</v>
      </c>
      <c r="T536">
        <v>19732160</v>
      </c>
      <c r="W536">
        <v>8850896</v>
      </c>
      <c r="X536">
        <v>19556480</v>
      </c>
      <c r="AA536">
        <v>8821472</v>
      </c>
      <c r="AB536">
        <v>19452400</v>
      </c>
      <c r="AE536">
        <v>8805024</v>
      </c>
      <c r="AF536">
        <v>19626416</v>
      </c>
      <c r="AI536">
        <f t="shared" si="32"/>
        <v>2006</v>
      </c>
      <c r="AJ536" t="str">
        <f t="shared" si="33"/>
        <v>Pine Units</v>
      </c>
      <c r="AK536" t="str">
        <f t="shared" si="34"/>
        <v>Kamloops</v>
      </c>
      <c r="AL536" t="str">
        <f t="shared" si="35"/>
        <v>Kamloops TSA</v>
      </c>
    </row>
    <row r="537" spans="1:38">
      <c r="A537">
        <v>7</v>
      </c>
      <c r="B537">
        <v>18</v>
      </c>
      <c r="E537">
        <v>0</v>
      </c>
      <c r="F537">
        <v>0</v>
      </c>
      <c r="I537">
        <v>0</v>
      </c>
      <c r="J537">
        <v>0</v>
      </c>
      <c r="K537">
        <v>0</v>
      </c>
      <c r="L537">
        <v>0</v>
      </c>
      <c r="O537">
        <v>0</v>
      </c>
      <c r="P537">
        <v>0</v>
      </c>
      <c r="S537">
        <v>0</v>
      </c>
      <c r="T537">
        <v>0</v>
      </c>
      <c r="W537">
        <v>0</v>
      </c>
      <c r="X537">
        <v>0</v>
      </c>
      <c r="AA537">
        <v>0</v>
      </c>
      <c r="AB537">
        <v>0</v>
      </c>
      <c r="AE537">
        <v>0</v>
      </c>
      <c r="AF537">
        <v>0</v>
      </c>
      <c r="AI537">
        <f t="shared" si="32"/>
        <v>2006</v>
      </c>
      <c r="AJ537" t="str">
        <f t="shared" si="33"/>
        <v>Non-pine Units</v>
      </c>
      <c r="AK537" t="str">
        <f t="shared" si="34"/>
        <v>Kingcome</v>
      </c>
      <c r="AL537" t="str">
        <f t="shared" si="35"/>
        <v>Kingcome TSA</v>
      </c>
    </row>
    <row r="538" spans="1:38">
      <c r="A538">
        <v>7</v>
      </c>
      <c r="B538">
        <v>19</v>
      </c>
      <c r="E538">
        <v>10464</v>
      </c>
      <c r="F538">
        <v>18656</v>
      </c>
      <c r="I538">
        <v>10224</v>
      </c>
      <c r="J538">
        <v>15904</v>
      </c>
      <c r="K538">
        <v>144</v>
      </c>
      <c r="L538">
        <v>3232</v>
      </c>
      <c r="O538">
        <v>144</v>
      </c>
      <c r="P538">
        <v>5104</v>
      </c>
      <c r="S538">
        <v>144</v>
      </c>
      <c r="T538">
        <v>7152</v>
      </c>
      <c r="W538">
        <v>144</v>
      </c>
      <c r="X538">
        <v>4112</v>
      </c>
      <c r="AA538">
        <v>144</v>
      </c>
      <c r="AB538">
        <v>6752</v>
      </c>
      <c r="AE538">
        <v>144</v>
      </c>
      <c r="AF538">
        <v>3648</v>
      </c>
      <c r="AI538">
        <f t="shared" si="32"/>
        <v>2006</v>
      </c>
      <c r="AJ538" t="str">
        <f t="shared" si="33"/>
        <v>Non-pine Units</v>
      </c>
      <c r="AK538" t="str">
        <f t="shared" si="34"/>
        <v>Kispiox</v>
      </c>
      <c r="AL538" t="str">
        <f t="shared" si="35"/>
        <v>Kispiox TSA</v>
      </c>
    </row>
    <row r="539" spans="1:38">
      <c r="A539">
        <v>7</v>
      </c>
      <c r="B539">
        <v>20</v>
      </c>
      <c r="E539">
        <v>529520</v>
      </c>
      <c r="F539">
        <v>1011056</v>
      </c>
      <c r="I539">
        <v>625184</v>
      </c>
      <c r="J539">
        <v>1264176</v>
      </c>
      <c r="K539">
        <v>437280</v>
      </c>
      <c r="L539">
        <v>1084528</v>
      </c>
      <c r="O539">
        <v>441056</v>
      </c>
      <c r="P539">
        <v>1091584</v>
      </c>
      <c r="S539">
        <v>437664</v>
      </c>
      <c r="T539">
        <v>1085872</v>
      </c>
      <c r="W539">
        <v>448784</v>
      </c>
      <c r="X539">
        <v>1100816</v>
      </c>
      <c r="AA539">
        <v>435776</v>
      </c>
      <c r="AB539">
        <v>1086560</v>
      </c>
      <c r="AE539">
        <v>462992</v>
      </c>
      <c r="AF539">
        <v>1116000</v>
      </c>
      <c r="AI539">
        <f t="shared" si="32"/>
        <v>2006</v>
      </c>
      <c r="AJ539" t="str">
        <f t="shared" si="33"/>
        <v>Pine Units</v>
      </c>
      <c r="AK539" t="str">
        <f t="shared" si="34"/>
        <v>KootenayLake</v>
      </c>
      <c r="AL539" t="str">
        <f t="shared" si="35"/>
        <v>Kootenay Lake TSA</v>
      </c>
    </row>
    <row r="540" spans="1:38">
      <c r="A540">
        <v>7</v>
      </c>
      <c r="B540">
        <v>21</v>
      </c>
      <c r="E540">
        <v>5768336</v>
      </c>
      <c r="F540">
        <v>30390480</v>
      </c>
      <c r="I540">
        <v>10197328</v>
      </c>
      <c r="J540">
        <v>45189184</v>
      </c>
      <c r="K540">
        <v>9500832</v>
      </c>
      <c r="L540">
        <v>44013296</v>
      </c>
      <c r="O540">
        <v>9922784</v>
      </c>
      <c r="P540">
        <v>44600048</v>
      </c>
      <c r="S540">
        <v>9777104</v>
      </c>
      <c r="T540">
        <v>44299120</v>
      </c>
      <c r="W540">
        <v>9823680</v>
      </c>
      <c r="X540">
        <v>44214928</v>
      </c>
      <c r="AA540">
        <v>9821856</v>
      </c>
      <c r="AB540">
        <v>44243008</v>
      </c>
      <c r="AE540">
        <v>9756064</v>
      </c>
      <c r="AF540">
        <v>44022448</v>
      </c>
      <c r="AI540">
        <f t="shared" si="32"/>
        <v>2006</v>
      </c>
      <c r="AJ540" t="str">
        <f t="shared" si="33"/>
        <v>Pine Units</v>
      </c>
      <c r="AK540" t="str">
        <f t="shared" si="34"/>
        <v>Lakes</v>
      </c>
      <c r="AL540" t="str">
        <f t="shared" si="35"/>
        <v>Lakes TSA</v>
      </c>
    </row>
    <row r="541" spans="1:38">
      <c r="A541">
        <v>7</v>
      </c>
      <c r="B541">
        <v>22</v>
      </c>
      <c r="E541">
        <v>392000</v>
      </c>
      <c r="F541">
        <v>659376</v>
      </c>
      <c r="I541">
        <v>878800</v>
      </c>
      <c r="J541">
        <v>1531680</v>
      </c>
      <c r="K541">
        <v>855104</v>
      </c>
      <c r="L541">
        <v>1524608</v>
      </c>
      <c r="O541">
        <v>903648</v>
      </c>
      <c r="P541">
        <v>1559920</v>
      </c>
      <c r="S541">
        <v>904256</v>
      </c>
      <c r="T541">
        <v>1555632</v>
      </c>
      <c r="W541">
        <v>873552</v>
      </c>
      <c r="X541">
        <v>1570736</v>
      </c>
      <c r="AA541">
        <v>880000</v>
      </c>
      <c r="AB541">
        <v>1531856</v>
      </c>
      <c r="AE541">
        <v>874640</v>
      </c>
      <c r="AF541">
        <v>1537424</v>
      </c>
      <c r="AI541">
        <f t="shared" si="32"/>
        <v>2006</v>
      </c>
      <c r="AJ541" t="str">
        <f t="shared" si="33"/>
        <v>Pine Units</v>
      </c>
      <c r="AK541" t="str">
        <f t="shared" si="34"/>
        <v>Lillooet</v>
      </c>
      <c r="AL541" t="str">
        <f t="shared" si="35"/>
        <v>Lillooet TSA</v>
      </c>
    </row>
    <row r="542" spans="1:38">
      <c r="A542">
        <v>7</v>
      </c>
      <c r="B542">
        <v>23</v>
      </c>
      <c r="E542">
        <v>1353568</v>
      </c>
      <c r="F542">
        <v>2022496</v>
      </c>
      <c r="I542">
        <v>1970560</v>
      </c>
      <c r="J542">
        <v>3312864</v>
      </c>
      <c r="K542">
        <v>2086304</v>
      </c>
      <c r="L542">
        <v>3459488</v>
      </c>
      <c r="O542">
        <v>2083376</v>
      </c>
      <c r="P542">
        <v>3404848</v>
      </c>
      <c r="S542">
        <v>2150720</v>
      </c>
      <c r="T542">
        <v>3498016</v>
      </c>
      <c r="W542">
        <v>2061184</v>
      </c>
      <c r="X542">
        <v>3384304</v>
      </c>
      <c r="AA542">
        <v>2083920</v>
      </c>
      <c r="AB542">
        <v>3367360</v>
      </c>
      <c r="AE542">
        <v>2089200</v>
      </c>
      <c r="AF542">
        <v>3379872</v>
      </c>
      <c r="AI542">
        <f t="shared" si="32"/>
        <v>2006</v>
      </c>
      <c r="AJ542" t="str">
        <f t="shared" si="33"/>
        <v>Pine Units</v>
      </c>
      <c r="AK542" t="str">
        <f t="shared" si="34"/>
        <v>Mackenzie</v>
      </c>
      <c r="AL542" t="str">
        <f t="shared" si="35"/>
        <v>Mackenzie TSA</v>
      </c>
    </row>
    <row r="543" spans="1:38">
      <c r="A543">
        <v>7</v>
      </c>
      <c r="B543">
        <v>24</v>
      </c>
      <c r="E543">
        <v>3826496</v>
      </c>
      <c r="F543">
        <v>7449248</v>
      </c>
      <c r="I543">
        <v>3379792</v>
      </c>
      <c r="J543">
        <v>6730592</v>
      </c>
      <c r="K543">
        <v>2335936</v>
      </c>
      <c r="L543">
        <v>5697376</v>
      </c>
      <c r="O543">
        <v>2496512</v>
      </c>
      <c r="P543">
        <v>5854480</v>
      </c>
      <c r="S543">
        <v>2485984</v>
      </c>
      <c r="T543">
        <v>5854832</v>
      </c>
      <c r="W543">
        <v>2427584</v>
      </c>
      <c r="X543">
        <v>5793664</v>
      </c>
      <c r="AA543">
        <v>2424960</v>
      </c>
      <c r="AB543">
        <v>5751360</v>
      </c>
      <c r="AE543">
        <v>2415328</v>
      </c>
      <c r="AF543">
        <v>5796256</v>
      </c>
      <c r="AI543">
        <f t="shared" si="32"/>
        <v>2006</v>
      </c>
      <c r="AJ543" t="str">
        <f t="shared" si="33"/>
        <v>Pine Units</v>
      </c>
      <c r="AK543" t="str">
        <f t="shared" si="34"/>
        <v>Merritt</v>
      </c>
      <c r="AL543" t="str">
        <f t="shared" si="35"/>
        <v>Merritt TSA</v>
      </c>
    </row>
    <row r="544" spans="1:38">
      <c r="A544">
        <v>7</v>
      </c>
      <c r="B544">
        <v>25</v>
      </c>
      <c r="E544">
        <v>0</v>
      </c>
      <c r="F544">
        <v>0</v>
      </c>
      <c r="I544">
        <v>2544</v>
      </c>
      <c r="J544">
        <v>21120</v>
      </c>
      <c r="K544">
        <v>1632</v>
      </c>
      <c r="L544">
        <v>23680</v>
      </c>
      <c r="O544">
        <v>1296</v>
      </c>
      <c r="P544">
        <v>20288</v>
      </c>
      <c r="S544">
        <v>960</v>
      </c>
      <c r="T544">
        <v>26672</v>
      </c>
      <c r="W544">
        <v>2176</v>
      </c>
      <c r="X544">
        <v>20688</v>
      </c>
      <c r="AA544">
        <v>1344</v>
      </c>
      <c r="AB544">
        <v>21328</v>
      </c>
      <c r="AE544">
        <v>1568</v>
      </c>
      <c r="AF544">
        <v>28624</v>
      </c>
      <c r="AI544">
        <f t="shared" si="32"/>
        <v>2006</v>
      </c>
      <c r="AJ544" t="str">
        <f t="shared" si="33"/>
        <v>Non-pine Units</v>
      </c>
      <c r="AK544" t="str">
        <f t="shared" si="34"/>
        <v>MidCoast</v>
      </c>
      <c r="AL544" t="str">
        <f t="shared" si="35"/>
        <v>Mid Coast TSA</v>
      </c>
    </row>
    <row r="545" spans="1:38">
      <c r="A545">
        <v>7</v>
      </c>
      <c r="B545">
        <v>26</v>
      </c>
      <c r="E545">
        <v>3372576</v>
      </c>
      <c r="F545">
        <v>7141808</v>
      </c>
      <c r="I545">
        <v>7395776</v>
      </c>
      <c r="J545">
        <v>14101392</v>
      </c>
      <c r="K545">
        <v>6081984</v>
      </c>
      <c r="L545">
        <v>12706832</v>
      </c>
      <c r="O545">
        <v>6411344</v>
      </c>
      <c r="P545">
        <v>13018048</v>
      </c>
      <c r="S545">
        <v>6313472</v>
      </c>
      <c r="T545">
        <v>12884816</v>
      </c>
      <c r="W545">
        <v>6319408</v>
      </c>
      <c r="X545">
        <v>12893664</v>
      </c>
      <c r="AA545">
        <v>6336720</v>
      </c>
      <c r="AB545">
        <v>12895984</v>
      </c>
      <c r="AE545">
        <v>6285632</v>
      </c>
      <c r="AF545">
        <v>12880656</v>
      </c>
      <c r="AI545">
        <f t="shared" si="32"/>
        <v>2006</v>
      </c>
      <c r="AJ545" t="str">
        <f t="shared" si="33"/>
        <v>Pine Units</v>
      </c>
      <c r="AK545" t="str">
        <f t="shared" si="34"/>
        <v>Morice</v>
      </c>
      <c r="AL545" t="str">
        <f t="shared" si="35"/>
        <v>Morice TSA</v>
      </c>
    </row>
    <row r="546" spans="1:38">
      <c r="A546">
        <v>7</v>
      </c>
      <c r="B546">
        <v>27</v>
      </c>
      <c r="E546">
        <v>2640</v>
      </c>
      <c r="F546">
        <v>4416</v>
      </c>
      <c r="I546">
        <v>512</v>
      </c>
      <c r="J546">
        <v>5184</v>
      </c>
      <c r="K546">
        <v>0</v>
      </c>
      <c r="L546">
        <v>5056</v>
      </c>
      <c r="O546">
        <v>0</v>
      </c>
      <c r="P546">
        <v>3952</v>
      </c>
      <c r="S546">
        <v>0</v>
      </c>
      <c r="T546">
        <v>4672</v>
      </c>
      <c r="W546">
        <v>0</v>
      </c>
      <c r="X546">
        <v>3696</v>
      </c>
      <c r="AA546">
        <v>0</v>
      </c>
      <c r="AB546">
        <v>3232</v>
      </c>
      <c r="AE546">
        <v>0</v>
      </c>
      <c r="AF546">
        <v>3952</v>
      </c>
      <c r="AI546">
        <f t="shared" si="32"/>
        <v>2006</v>
      </c>
      <c r="AJ546" t="str">
        <f t="shared" si="33"/>
        <v>Non-pine Units</v>
      </c>
      <c r="AK546" t="str">
        <f t="shared" si="34"/>
        <v>Nass</v>
      </c>
      <c r="AL546" t="str">
        <f t="shared" si="35"/>
        <v>Nass TSA</v>
      </c>
    </row>
    <row r="547" spans="1:38">
      <c r="A547">
        <v>7</v>
      </c>
      <c r="B547">
        <v>28</v>
      </c>
      <c r="E547">
        <v>0</v>
      </c>
      <c r="F547">
        <v>0</v>
      </c>
      <c r="I547">
        <v>0</v>
      </c>
      <c r="J547">
        <v>0</v>
      </c>
      <c r="K547">
        <v>0</v>
      </c>
      <c r="L547">
        <v>0</v>
      </c>
      <c r="O547">
        <v>0</v>
      </c>
      <c r="P547">
        <v>0</v>
      </c>
      <c r="S547">
        <v>0</v>
      </c>
      <c r="T547">
        <v>0</v>
      </c>
      <c r="W547">
        <v>0</v>
      </c>
      <c r="X547">
        <v>0</v>
      </c>
      <c r="AA547">
        <v>0</v>
      </c>
      <c r="AB547">
        <v>0</v>
      </c>
      <c r="AE547">
        <v>0</v>
      </c>
      <c r="AF547">
        <v>0</v>
      </c>
      <c r="AI547">
        <f t="shared" si="32"/>
        <v>2006</v>
      </c>
      <c r="AJ547" t="str">
        <f t="shared" si="33"/>
        <v>Non-pine Units</v>
      </c>
      <c r="AK547" t="str">
        <f t="shared" si="34"/>
        <v>NorthCoast</v>
      </c>
      <c r="AL547" t="str">
        <f t="shared" si="35"/>
        <v>North Coast TSA</v>
      </c>
    </row>
    <row r="548" spans="1:38">
      <c r="A548">
        <v>7</v>
      </c>
      <c r="B548">
        <v>29</v>
      </c>
      <c r="E548">
        <v>2189168</v>
      </c>
      <c r="F548">
        <v>4458912</v>
      </c>
      <c r="I548">
        <v>2007296</v>
      </c>
      <c r="J548">
        <v>4347504</v>
      </c>
      <c r="K548">
        <v>1313488</v>
      </c>
      <c r="L548">
        <v>3725584</v>
      </c>
      <c r="O548">
        <v>1392176</v>
      </c>
      <c r="P548">
        <v>3859456</v>
      </c>
      <c r="S548">
        <v>1344880</v>
      </c>
      <c r="T548">
        <v>3736256</v>
      </c>
      <c r="W548">
        <v>1342512</v>
      </c>
      <c r="X548">
        <v>3756576</v>
      </c>
      <c r="AA548">
        <v>1332960</v>
      </c>
      <c r="AB548">
        <v>3749760</v>
      </c>
      <c r="AE548">
        <v>1298816</v>
      </c>
      <c r="AF548">
        <v>3622576</v>
      </c>
      <c r="AI548">
        <f t="shared" si="32"/>
        <v>2006</v>
      </c>
      <c r="AJ548" t="str">
        <f t="shared" si="33"/>
        <v>Pine Units</v>
      </c>
      <c r="AK548" t="str">
        <f t="shared" si="34"/>
        <v>Okanagan</v>
      </c>
      <c r="AL548" t="str">
        <f t="shared" si="35"/>
        <v>Okanagan TSA</v>
      </c>
    </row>
    <row r="549" spans="1:38">
      <c r="A549">
        <v>7</v>
      </c>
      <c r="B549">
        <v>30</v>
      </c>
      <c r="E549">
        <v>7660016</v>
      </c>
      <c r="F549">
        <v>31796768</v>
      </c>
      <c r="I549">
        <v>10232368</v>
      </c>
      <c r="J549">
        <v>40401216</v>
      </c>
      <c r="K549">
        <v>7664192</v>
      </c>
      <c r="L549">
        <v>37498064</v>
      </c>
      <c r="O549">
        <v>8314160</v>
      </c>
      <c r="P549">
        <v>38265712</v>
      </c>
      <c r="S549">
        <v>8203152</v>
      </c>
      <c r="T549">
        <v>38047616</v>
      </c>
      <c r="W549">
        <v>8241552</v>
      </c>
      <c r="X549">
        <v>38257968</v>
      </c>
      <c r="AA549">
        <v>8266960</v>
      </c>
      <c r="AB549">
        <v>38247104</v>
      </c>
      <c r="AE549">
        <v>8163264</v>
      </c>
      <c r="AF549">
        <v>38108752</v>
      </c>
      <c r="AI549">
        <f t="shared" si="32"/>
        <v>2006</v>
      </c>
      <c r="AJ549" t="str">
        <f t="shared" si="33"/>
        <v>Pine Units</v>
      </c>
      <c r="AK549" t="str">
        <f t="shared" si="34"/>
        <v>PrinceGeorge</v>
      </c>
      <c r="AL549" t="str">
        <f t="shared" si="35"/>
        <v>Prince George Forest District</v>
      </c>
    </row>
    <row r="550" spans="1:38">
      <c r="A550">
        <v>7</v>
      </c>
      <c r="B550">
        <v>31</v>
      </c>
      <c r="E550">
        <v>0</v>
      </c>
      <c r="F550">
        <v>0</v>
      </c>
      <c r="I550">
        <v>0</v>
      </c>
      <c r="J550">
        <v>0</v>
      </c>
      <c r="K550">
        <v>0</v>
      </c>
      <c r="L550">
        <v>0</v>
      </c>
      <c r="O550">
        <v>0</v>
      </c>
      <c r="P550">
        <v>0</v>
      </c>
      <c r="S550">
        <v>0</v>
      </c>
      <c r="T550">
        <v>0</v>
      </c>
      <c r="W550">
        <v>0</v>
      </c>
      <c r="X550">
        <v>0</v>
      </c>
      <c r="AA550">
        <v>0</v>
      </c>
      <c r="AB550">
        <v>0</v>
      </c>
      <c r="AE550">
        <v>0</v>
      </c>
      <c r="AF550">
        <v>0</v>
      </c>
      <c r="AI550">
        <f t="shared" si="32"/>
        <v>2006</v>
      </c>
      <c r="AJ550" t="str">
        <f t="shared" si="33"/>
        <v>Non-pine Units</v>
      </c>
      <c r="AK550" t="str">
        <f t="shared" si="34"/>
        <v>QueenCharlotte</v>
      </c>
      <c r="AL550" t="str">
        <f t="shared" si="35"/>
        <v>Queen Charlotte TSA</v>
      </c>
    </row>
    <row r="551" spans="1:38">
      <c r="A551">
        <v>7</v>
      </c>
      <c r="B551">
        <v>32</v>
      </c>
      <c r="E551">
        <v>12601104</v>
      </c>
      <c r="F551">
        <v>76424912</v>
      </c>
      <c r="I551">
        <v>12437536</v>
      </c>
      <c r="J551">
        <v>84433232</v>
      </c>
      <c r="K551">
        <v>11286736</v>
      </c>
      <c r="L551">
        <v>82892224</v>
      </c>
      <c r="O551">
        <v>11745808</v>
      </c>
      <c r="P551">
        <v>83537664</v>
      </c>
      <c r="S551">
        <v>11821776</v>
      </c>
      <c r="T551">
        <v>83595232</v>
      </c>
      <c r="W551">
        <v>11858592</v>
      </c>
      <c r="X551">
        <v>83534768</v>
      </c>
      <c r="AA551">
        <v>11827776</v>
      </c>
      <c r="AB551">
        <v>83599888</v>
      </c>
      <c r="AE551">
        <v>11795584</v>
      </c>
      <c r="AF551">
        <v>83592640</v>
      </c>
      <c r="AI551">
        <f t="shared" si="32"/>
        <v>2006</v>
      </c>
      <c r="AJ551" t="str">
        <f t="shared" si="33"/>
        <v>Pine Units</v>
      </c>
      <c r="AK551" t="str">
        <f t="shared" si="34"/>
        <v>Quesnel</v>
      </c>
      <c r="AL551" t="str">
        <f t="shared" si="35"/>
        <v>Quesnel TSA</v>
      </c>
    </row>
    <row r="552" spans="1:38">
      <c r="A552">
        <v>7</v>
      </c>
      <c r="B552">
        <v>33</v>
      </c>
      <c r="E552">
        <v>656</v>
      </c>
      <c r="F552">
        <v>832</v>
      </c>
      <c r="I552">
        <v>1536</v>
      </c>
      <c r="J552">
        <v>2832</v>
      </c>
      <c r="K552">
        <v>1712</v>
      </c>
      <c r="L552">
        <v>2944</v>
      </c>
      <c r="O552">
        <v>1728</v>
      </c>
      <c r="P552">
        <v>2976</v>
      </c>
      <c r="S552">
        <v>1472</v>
      </c>
      <c r="T552">
        <v>2752</v>
      </c>
      <c r="W552">
        <v>1488</v>
      </c>
      <c r="X552">
        <v>2560</v>
      </c>
      <c r="AA552">
        <v>1664</v>
      </c>
      <c r="AB552">
        <v>2720</v>
      </c>
      <c r="AE552">
        <v>1392</v>
      </c>
      <c r="AF552">
        <v>2704</v>
      </c>
      <c r="AI552">
        <f t="shared" si="32"/>
        <v>2006</v>
      </c>
      <c r="AJ552" t="str">
        <f t="shared" si="33"/>
        <v>Non-pine Units</v>
      </c>
      <c r="AK552" t="str">
        <f t="shared" si="34"/>
        <v>Revelstoke</v>
      </c>
      <c r="AL552" t="str">
        <f t="shared" si="35"/>
        <v>Revelstoke TSA</v>
      </c>
    </row>
    <row r="553" spans="1:38">
      <c r="A553">
        <v>7</v>
      </c>
      <c r="B553">
        <v>34</v>
      </c>
      <c r="E553">
        <v>298944</v>
      </c>
      <c r="F553">
        <v>655696</v>
      </c>
      <c r="I553">
        <v>257808</v>
      </c>
      <c r="J553">
        <v>686880</v>
      </c>
      <c r="K553">
        <v>182592</v>
      </c>
      <c r="L553">
        <v>616144</v>
      </c>
      <c r="O553">
        <v>209072</v>
      </c>
      <c r="P553">
        <v>644912</v>
      </c>
      <c r="S553">
        <v>195264</v>
      </c>
      <c r="T553">
        <v>618016</v>
      </c>
      <c r="W553">
        <v>197184</v>
      </c>
      <c r="X553">
        <v>634112</v>
      </c>
      <c r="AA553">
        <v>200288</v>
      </c>
      <c r="AB553">
        <v>623904</v>
      </c>
      <c r="AE553">
        <v>197488</v>
      </c>
      <c r="AF553">
        <v>615040</v>
      </c>
      <c r="AI553">
        <f t="shared" si="32"/>
        <v>2006</v>
      </c>
      <c r="AJ553" t="str">
        <f t="shared" si="33"/>
        <v>Pine Units</v>
      </c>
      <c r="AK553" t="str">
        <f t="shared" si="34"/>
        <v>RobsonValley</v>
      </c>
      <c r="AL553" t="str">
        <f t="shared" si="35"/>
        <v>Robson Valley TSA</v>
      </c>
    </row>
    <row r="554" spans="1:38">
      <c r="A554">
        <v>7</v>
      </c>
      <c r="B554">
        <v>35</v>
      </c>
      <c r="E554">
        <v>4448</v>
      </c>
      <c r="F554">
        <v>15232</v>
      </c>
      <c r="I554">
        <v>8304</v>
      </c>
      <c r="J554">
        <v>147264</v>
      </c>
      <c r="K554">
        <v>49808</v>
      </c>
      <c r="L554">
        <v>198400</v>
      </c>
      <c r="O554">
        <v>59456</v>
      </c>
      <c r="P554">
        <v>205104</v>
      </c>
      <c r="S554">
        <v>64544</v>
      </c>
      <c r="T554">
        <v>209680</v>
      </c>
      <c r="W554">
        <v>59264</v>
      </c>
      <c r="X554">
        <v>211312</v>
      </c>
      <c r="AA554">
        <v>53824</v>
      </c>
      <c r="AB554">
        <v>198912</v>
      </c>
      <c r="AE554">
        <v>55600</v>
      </c>
      <c r="AF554">
        <v>199696</v>
      </c>
      <c r="AI554">
        <f t="shared" si="32"/>
        <v>2006</v>
      </c>
      <c r="AJ554" t="str">
        <f t="shared" si="33"/>
        <v>Non-pine Units</v>
      </c>
      <c r="AK554" t="str">
        <f t="shared" si="34"/>
        <v>Soo</v>
      </c>
      <c r="AL554" t="str">
        <f t="shared" si="35"/>
        <v>Soo TSA</v>
      </c>
    </row>
    <row r="555" spans="1:38">
      <c r="A555">
        <v>7</v>
      </c>
      <c r="B555">
        <v>36</v>
      </c>
      <c r="E555">
        <v>0</v>
      </c>
      <c r="F555">
        <v>0</v>
      </c>
      <c r="I555">
        <v>0</v>
      </c>
      <c r="J555">
        <v>0</v>
      </c>
      <c r="K555">
        <v>0</v>
      </c>
      <c r="L555">
        <v>0</v>
      </c>
      <c r="O555">
        <v>0</v>
      </c>
      <c r="P555">
        <v>0</v>
      </c>
      <c r="S555">
        <v>0</v>
      </c>
      <c r="T555">
        <v>0</v>
      </c>
      <c r="W555">
        <v>0</v>
      </c>
      <c r="X555">
        <v>0</v>
      </c>
      <c r="AA555">
        <v>0</v>
      </c>
      <c r="AB555">
        <v>0</v>
      </c>
      <c r="AE555">
        <v>0</v>
      </c>
      <c r="AF555">
        <v>0</v>
      </c>
      <c r="AI555">
        <f t="shared" si="32"/>
        <v>2006</v>
      </c>
      <c r="AJ555" t="str">
        <f t="shared" si="33"/>
        <v>Non-pine Units</v>
      </c>
      <c r="AK555" t="str">
        <f t="shared" si="34"/>
        <v>Strathcona</v>
      </c>
      <c r="AL555" t="str">
        <f t="shared" si="35"/>
        <v>Strathcona TSA</v>
      </c>
    </row>
    <row r="556" spans="1:38">
      <c r="A556">
        <v>7</v>
      </c>
      <c r="B556">
        <v>37</v>
      </c>
      <c r="E556">
        <v>0</v>
      </c>
      <c r="F556">
        <v>0</v>
      </c>
      <c r="I556">
        <v>0</v>
      </c>
      <c r="J556">
        <v>0</v>
      </c>
      <c r="K556">
        <v>0</v>
      </c>
      <c r="L556">
        <v>0</v>
      </c>
      <c r="O556">
        <v>0</v>
      </c>
      <c r="P556">
        <v>0</v>
      </c>
      <c r="S556">
        <v>0</v>
      </c>
      <c r="T556">
        <v>0</v>
      </c>
      <c r="W556">
        <v>0</v>
      </c>
      <c r="X556">
        <v>0</v>
      </c>
      <c r="AA556">
        <v>0</v>
      </c>
      <c r="AB556">
        <v>0</v>
      </c>
      <c r="AE556">
        <v>0</v>
      </c>
      <c r="AF556">
        <v>0</v>
      </c>
      <c r="AI556">
        <f t="shared" si="32"/>
        <v>2006</v>
      </c>
      <c r="AJ556" t="str">
        <f t="shared" si="33"/>
        <v>Non-pine Units</v>
      </c>
      <c r="AK556" t="str">
        <f t="shared" si="34"/>
        <v>SunshineCoast</v>
      </c>
      <c r="AL556" t="str">
        <f t="shared" si="35"/>
        <v>Sunshine Coast TSA</v>
      </c>
    </row>
    <row r="557" spans="1:38">
      <c r="A557">
        <v>7</v>
      </c>
      <c r="B557">
        <v>38</v>
      </c>
      <c r="E557">
        <v>10765840</v>
      </c>
      <c r="F557">
        <v>55795152</v>
      </c>
      <c r="I557">
        <v>9457632</v>
      </c>
      <c r="J557">
        <v>69508624</v>
      </c>
      <c r="K557">
        <v>6608544</v>
      </c>
      <c r="L557">
        <v>65726816</v>
      </c>
      <c r="O557">
        <v>7169440</v>
      </c>
      <c r="P557">
        <v>66814624</v>
      </c>
      <c r="S557">
        <v>7085776</v>
      </c>
      <c r="T557">
        <v>66144368</v>
      </c>
      <c r="W557">
        <v>7114336</v>
      </c>
      <c r="X557">
        <v>66460448</v>
      </c>
      <c r="AA557">
        <v>7127648</v>
      </c>
      <c r="AB557">
        <v>66349600</v>
      </c>
      <c r="AE557">
        <v>7100416</v>
      </c>
      <c r="AF557">
        <v>66084720</v>
      </c>
      <c r="AI557">
        <f t="shared" si="32"/>
        <v>2006</v>
      </c>
      <c r="AJ557" t="str">
        <f t="shared" si="33"/>
        <v>Pine Units</v>
      </c>
      <c r="AK557" t="str">
        <f t="shared" si="34"/>
        <v>Vanderhoof</v>
      </c>
      <c r="AL557" t="str">
        <f t="shared" si="35"/>
        <v>Vanderhoof Forest District</v>
      </c>
    </row>
    <row r="558" spans="1:38">
      <c r="A558">
        <v>7</v>
      </c>
      <c r="B558">
        <v>39</v>
      </c>
      <c r="E558">
        <v>15926864</v>
      </c>
      <c r="F558">
        <v>50754320</v>
      </c>
      <c r="I558">
        <v>18646144</v>
      </c>
      <c r="J558">
        <v>59866864</v>
      </c>
      <c r="K558">
        <v>19549776</v>
      </c>
      <c r="L558">
        <v>60402240</v>
      </c>
      <c r="O558">
        <v>20781024</v>
      </c>
      <c r="P558">
        <v>62276704</v>
      </c>
      <c r="S558">
        <v>20509856</v>
      </c>
      <c r="T558">
        <v>61948688</v>
      </c>
      <c r="W558">
        <v>20549216</v>
      </c>
      <c r="X558">
        <v>62029168</v>
      </c>
      <c r="AA558">
        <v>20577488</v>
      </c>
      <c r="AB558">
        <v>62091360</v>
      </c>
      <c r="AE558">
        <v>20420416</v>
      </c>
      <c r="AF558">
        <v>61840752</v>
      </c>
      <c r="AI558">
        <f t="shared" si="32"/>
        <v>2006</v>
      </c>
      <c r="AJ558" t="str">
        <f t="shared" si="33"/>
        <v>Pine Units</v>
      </c>
      <c r="AK558" t="str">
        <f t="shared" si="34"/>
        <v>WilliamsLake</v>
      </c>
      <c r="AL558" t="str">
        <f t="shared" si="35"/>
        <v>Williams Lake TSA</v>
      </c>
    </row>
    <row r="559" spans="1:38">
      <c r="A559">
        <v>7</v>
      </c>
      <c r="B559">
        <v>40</v>
      </c>
      <c r="E559">
        <v>2688</v>
      </c>
      <c r="F559">
        <v>7488</v>
      </c>
      <c r="I559">
        <v>240</v>
      </c>
      <c r="J559">
        <v>1520</v>
      </c>
      <c r="K559">
        <v>0</v>
      </c>
      <c r="L559">
        <v>1280</v>
      </c>
      <c r="O559">
        <v>0</v>
      </c>
      <c r="P559">
        <v>1280</v>
      </c>
      <c r="S559">
        <v>0</v>
      </c>
      <c r="T559">
        <v>1280</v>
      </c>
      <c r="W559">
        <v>0</v>
      </c>
      <c r="X559">
        <v>1280</v>
      </c>
      <c r="AA559">
        <v>0</v>
      </c>
      <c r="AB559">
        <v>1280</v>
      </c>
      <c r="AE559">
        <v>0</v>
      </c>
      <c r="AF559">
        <v>1280</v>
      </c>
      <c r="AI559">
        <f t="shared" si="32"/>
        <v>2006</v>
      </c>
      <c r="AJ559" t="str">
        <f t="shared" si="33"/>
        <v>Interior TFLs</v>
      </c>
      <c r="AK559" t="str">
        <f t="shared" si="34"/>
        <v>InteriorTFLs</v>
      </c>
      <c r="AL559" t="str">
        <f t="shared" si="35"/>
        <v>Interior TFLs</v>
      </c>
    </row>
    <row r="560" spans="1:38">
      <c r="A560">
        <v>7</v>
      </c>
      <c r="B560">
        <v>40</v>
      </c>
      <c r="E560">
        <v>0</v>
      </c>
      <c r="F560">
        <v>0</v>
      </c>
      <c r="I560">
        <v>400</v>
      </c>
      <c r="J560">
        <v>400</v>
      </c>
      <c r="K560">
        <v>0</v>
      </c>
      <c r="L560">
        <v>0</v>
      </c>
      <c r="O560">
        <v>0</v>
      </c>
      <c r="P560">
        <v>0</v>
      </c>
      <c r="S560">
        <v>0</v>
      </c>
      <c r="T560">
        <v>0</v>
      </c>
      <c r="W560">
        <v>0</v>
      </c>
      <c r="X560">
        <v>0</v>
      </c>
      <c r="AA560">
        <v>0</v>
      </c>
      <c r="AB560">
        <v>0</v>
      </c>
      <c r="AE560">
        <v>0</v>
      </c>
      <c r="AF560">
        <v>0</v>
      </c>
      <c r="AI560">
        <f t="shared" si="32"/>
        <v>2006</v>
      </c>
      <c r="AJ560" t="str">
        <f t="shared" si="33"/>
        <v>Interior TFLs</v>
      </c>
      <c r="AK560" t="str">
        <f t="shared" si="34"/>
        <v>InteriorTFLs</v>
      </c>
      <c r="AL560" t="str">
        <f t="shared" si="35"/>
        <v>Interior TFLs</v>
      </c>
    </row>
    <row r="561" spans="1:38">
      <c r="A561">
        <v>7</v>
      </c>
      <c r="B561">
        <v>40</v>
      </c>
      <c r="E561">
        <v>0</v>
      </c>
      <c r="F561">
        <v>0</v>
      </c>
      <c r="I561">
        <v>0</v>
      </c>
      <c r="J561">
        <v>0</v>
      </c>
      <c r="K561">
        <v>0</v>
      </c>
      <c r="L561">
        <v>0</v>
      </c>
      <c r="O561">
        <v>0</v>
      </c>
      <c r="P561">
        <v>0</v>
      </c>
      <c r="S561">
        <v>0</v>
      </c>
      <c r="T561">
        <v>0</v>
      </c>
      <c r="W561">
        <v>0</v>
      </c>
      <c r="X561">
        <v>0</v>
      </c>
      <c r="AA561">
        <v>0</v>
      </c>
      <c r="AB561">
        <v>0</v>
      </c>
      <c r="AE561">
        <v>0</v>
      </c>
      <c r="AF561">
        <v>0</v>
      </c>
      <c r="AI561">
        <f t="shared" si="32"/>
        <v>2006</v>
      </c>
      <c r="AJ561" t="str">
        <f t="shared" si="33"/>
        <v>Interior TFLs</v>
      </c>
      <c r="AK561" t="str">
        <f t="shared" si="34"/>
        <v>InteriorTFLs</v>
      </c>
      <c r="AL561" t="str">
        <f t="shared" si="35"/>
        <v>Interior TFLs</v>
      </c>
    </row>
    <row r="562" spans="1:38">
      <c r="A562">
        <v>7</v>
      </c>
      <c r="B562">
        <v>40</v>
      </c>
      <c r="E562">
        <v>0</v>
      </c>
      <c r="F562">
        <v>0</v>
      </c>
      <c r="I562">
        <v>48</v>
      </c>
      <c r="J562">
        <v>48</v>
      </c>
      <c r="K562">
        <v>0</v>
      </c>
      <c r="L562">
        <v>0</v>
      </c>
      <c r="O562">
        <v>0</v>
      </c>
      <c r="P562">
        <v>0</v>
      </c>
      <c r="S562">
        <v>0</v>
      </c>
      <c r="T562">
        <v>0</v>
      </c>
      <c r="W562">
        <v>0</v>
      </c>
      <c r="X562">
        <v>0</v>
      </c>
      <c r="AA562">
        <v>0</v>
      </c>
      <c r="AB562">
        <v>0</v>
      </c>
      <c r="AE562">
        <v>0</v>
      </c>
      <c r="AF562">
        <v>0</v>
      </c>
      <c r="AI562">
        <f t="shared" si="32"/>
        <v>2006</v>
      </c>
      <c r="AJ562" t="str">
        <f t="shared" si="33"/>
        <v>Interior TFLs</v>
      </c>
      <c r="AK562" t="str">
        <f t="shared" si="34"/>
        <v>InteriorTFLs</v>
      </c>
      <c r="AL562" t="str">
        <f t="shared" si="35"/>
        <v>Interior TFLs</v>
      </c>
    </row>
    <row r="563" spans="1:38">
      <c r="A563">
        <v>7</v>
      </c>
      <c r="B563">
        <v>40</v>
      </c>
      <c r="E563">
        <v>25760</v>
      </c>
      <c r="F563">
        <v>31776</v>
      </c>
      <c r="I563">
        <v>2208</v>
      </c>
      <c r="J563">
        <v>5696</v>
      </c>
      <c r="K563">
        <v>2592</v>
      </c>
      <c r="L563">
        <v>8336</v>
      </c>
      <c r="O563">
        <v>3216</v>
      </c>
      <c r="P563">
        <v>7424</v>
      </c>
      <c r="S563">
        <v>1792</v>
      </c>
      <c r="T563">
        <v>7680</v>
      </c>
      <c r="W563">
        <v>1792</v>
      </c>
      <c r="X563">
        <v>5760</v>
      </c>
      <c r="AA563">
        <v>4672</v>
      </c>
      <c r="AB563">
        <v>8624</v>
      </c>
      <c r="AE563">
        <v>3200</v>
      </c>
      <c r="AF563">
        <v>7104</v>
      </c>
      <c r="AI563">
        <f t="shared" si="32"/>
        <v>2006</v>
      </c>
      <c r="AJ563" t="str">
        <f t="shared" si="33"/>
        <v>Interior TFLs</v>
      </c>
      <c r="AK563" t="str">
        <f t="shared" si="34"/>
        <v>InteriorTFLs</v>
      </c>
      <c r="AL563" t="str">
        <f t="shared" si="35"/>
        <v>Interior TFLs</v>
      </c>
    </row>
    <row r="564" spans="1:38">
      <c r="A564">
        <v>7</v>
      </c>
      <c r="B564">
        <v>40</v>
      </c>
      <c r="E564">
        <v>864</v>
      </c>
      <c r="F564">
        <v>1168</v>
      </c>
      <c r="I564">
        <v>4224</v>
      </c>
      <c r="J564">
        <v>7872</v>
      </c>
      <c r="K564">
        <v>6096</v>
      </c>
      <c r="L564">
        <v>7440</v>
      </c>
      <c r="O564">
        <v>4320</v>
      </c>
      <c r="P564">
        <v>7680</v>
      </c>
      <c r="S564">
        <v>4288</v>
      </c>
      <c r="T564">
        <v>7712</v>
      </c>
      <c r="W564">
        <v>5984</v>
      </c>
      <c r="X564">
        <v>8512</v>
      </c>
      <c r="AA564">
        <v>4624</v>
      </c>
      <c r="AB564">
        <v>7984</v>
      </c>
      <c r="AE564">
        <v>4064</v>
      </c>
      <c r="AF564">
        <v>7424</v>
      </c>
      <c r="AI564">
        <f t="shared" si="32"/>
        <v>2006</v>
      </c>
      <c r="AJ564" t="str">
        <f t="shared" si="33"/>
        <v>Interior TFLs</v>
      </c>
      <c r="AK564" t="str">
        <f t="shared" si="34"/>
        <v>InteriorTFLs</v>
      </c>
      <c r="AL564" t="str">
        <f t="shared" si="35"/>
        <v>Interior TFLs</v>
      </c>
    </row>
    <row r="565" spans="1:38">
      <c r="A565">
        <v>7</v>
      </c>
      <c r="B565">
        <v>40</v>
      </c>
      <c r="E565">
        <v>50400</v>
      </c>
      <c r="F565">
        <v>72880</v>
      </c>
      <c r="I565">
        <v>51408</v>
      </c>
      <c r="J565">
        <v>73456</v>
      </c>
      <c r="K565">
        <v>17968</v>
      </c>
      <c r="L565">
        <v>39504</v>
      </c>
      <c r="O565">
        <v>19360</v>
      </c>
      <c r="P565">
        <v>38416</v>
      </c>
      <c r="S565">
        <v>20656</v>
      </c>
      <c r="T565">
        <v>41296</v>
      </c>
      <c r="W565">
        <v>18576</v>
      </c>
      <c r="X565">
        <v>36944</v>
      </c>
      <c r="AA565">
        <v>18912</v>
      </c>
      <c r="AB565">
        <v>40208</v>
      </c>
      <c r="AE565">
        <v>17280</v>
      </c>
      <c r="AF565">
        <v>37936</v>
      </c>
      <c r="AI565">
        <f t="shared" si="32"/>
        <v>2006</v>
      </c>
      <c r="AJ565" t="str">
        <f t="shared" si="33"/>
        <v>Interior TFLs</v>
      </c>
      <c r="AK565" t="str">
        <f t="shared" si="34"/>
        <v>InteriorTFLs</v>
      </c>
      <c r="AL565" t="str">
        <f t="shared" si="35"/>
        <v>Interior TFLs</v>
      </c>
    </row>
    <row r="566" spans="1:38">
      <c r="A566">
        <v>7</v>
      </c>
      <c r="B566">
        <v>40</v>
      </c>
      <c r="E566">
        <v>197616</v>
      </c>
      <c r="F566">
        <v>345216</v>
      </c>
      <c r="I566">
        <v>115872</v>
      </c>
      <c r="J566">
        <v>257584</v>
      </c>
      <c r="K566">
        <v>70400</v>
      </c>
      <c r="L566">
        <v>217696</v>
      </c>
      <c r="O566">
        <v>75024</v>
      </c>
      <c r="P566">
        <v>221728</v>
      </c>
      <c r="S566">
        <v>70448</v>
      </c>
      <c r="T566">
        <v>221456</v>
      </c>
      <c r="W566">
        <v>69792</v>
      </c>
      <c r="X566">
        <v>218352</v>
      </c>
      <c r="AA566">
        <v>82992</v>
      </c>
      <c r="AB566">
        <v>223776</v>
      </c>
      <c r="AE566">
        <v>69424</v>
      </c>
      <c r="AF566">
        <v>211152</v>
      </c>
      <c r="AI566">
        <f t="shared" si="32"/>
        <v>2006</v>
      </c>
      <c r="AJ566" t="str">
        <f t="shared" si="33"/>
        <v>Interior TFLs</v>
      </c>
      <c r="AK566" t="str">
        <f t="shared" si="34"/>
        <v>InteriorTFLs</v>
      </c>
      <c r="AL566" t="str">
        <f t="shared" si="35"/>
        <v>Interior TFLs</v>
      </c>
    </row>
    <row r="567" spans="1:38">
      <c r="A567">
        <v>7</v>
      </c>
      <c r="B567">
        <v>40</v>
      </c>
      <c r="E567">
        <v>175648</v>
      </c>
      <c r="F567">
        <v>1364688</v>
      </c>
      <c r="I567">
        <v>102416</v>
      </c>
      <c r="J567">
        <v>1570640</v>
      </c>
      <c r="K567">
        <v>60560</v>
      </c>
      <c r="L567">
        <v>1510032</v>
      </c>
      <c r="O567">
        <v>57888</v>
      </c>
      <c r="P567">
        <v>1516688</v>
      </c>
      <c r="S567">
        <v>67216</v>
      </c>
      <c r="T567">
        <v>1472032</v>
      </c>
      <c r="W567">
        <v>79184</v>
      </c>
      <c r="X567">
        <v>1520272</v>
      </c>
      <c r="AA567">
        <v>74160</v>
      </c>
      <c r="AB567">
        <v>1523984</v>
      </c>
      <c r="AE567">
        <v>77232</v>
      </c>
      <c r="AF567">
        <v>1417504</v>
      </c>
      <c r="AI567">
        <f t="shared" si="32"/>
        <v>2006</v>
      </c>
      <c r="AJ567" t="str">
        <f t="shared" si="33"/>
        <v>Interior TFLs</v>
      </c>
      <c r="AK567" t="str">
        <f t="shared" si="34"/>
        <v>InteriorTFLs</v>
      </c>
      <c r="AL567" t="str">
        <f t="shared" si="35"/>
        <v>Interior TFLs</v>
      </c>
    </row>
    <row r="568" spans="1:38">
      <c r="A568">
        <v>7</v>
      </c>
      <c r="B568">
        <v>40</v>
      </c>
      <c r="E568">
        <v>563952</v>
      </c>
      <c r="F568">
        <v>2113232</v>
      </c>
      <c r="I568">
        <v>264368</v>
      </c>
      <c r="J568">
        <v>3269872</v>
      </c>
      <c r="K568">
        <v>91248</v>
      </c>
      <c r="L568">
        <v>3087088</v>
      </c>
      <c r="O568">
        <v>114784</v>
      </c>
      <c r="P568">
        <v>3055920</v>
      </c>
      <c r="S568">
        <v>90128</v>
      </c>
      <c r="T568">
        <v>2744960</v>
      </c>
      <c r="W568">
        <v>92240</v>
      </c>
      <c r="X568">
        <v>2843744</v>
      </c>
      <c r="AA568">
        <v>91536</v>
      </c>
      <c r="AB568">
        <v>2855488</v>
      </c>
      <c r="AE568">
        <v>89936</v>
      </c>
      <c r="AF568">
        <v>2785808</v>
      </c>
      <c r="AI568">
        <f t="shared" si="32"/>
        <v>2006</v>
      </c>
      <c r="AJ568" t="str">
        <f t="shared" si="33"/>
        <v>Interior TFLs</v>
      </c>
      <c r="AK568" t="str">
        <f t="shared" si="34"/>
        <v>InteriorTFLs</v>
      </c>
      <c r="AL568" t="str">
        <f t="shared" si="35"/>
        <v>Interior TFLs</v>
      </c>
    </row>
    <row r="569" spans="1:38">
      <c r="A569">
        <v>7</v>
      </c>
      <c r="B569">
        <v>40</v>
      </c>
      <c r="E569">
        <v>151520</v>
      </c>
      <c r="F569">
        <v>427952</v>
      </c>
      <c r="I569">
        <v>142816</v>
      </c>
      <c r="J569">
        <v>661680</v>
      </c>
      <c r="K569">
        <v>94384</v>
      </c>
      <c r="L569">
        <v>629424</v>
      </c>
      <c r="O569">
        <v>101024</v>
      </c>
      <c r="P569">
        <v>631600</v>
      </c>
      <c r="S569">
        <v>110000</v>
      </c>
      <c r="T569">
        <v>654256</v>
      </c>
      <c r="W569">
        <v>104224</v>
      </c>
      <c r="X569">
        <v>633568</v>
      </c>
      <c r="AA569">
        <v>102544</v>
      </c>
      <c r="AB569">
        <v>625952</v>
      </c>
      <c r="AE569">
        <v>93088</v>
      </c>
      <c r="AF569">
        <v>598784</v>
      </c>
      <c r="AI569">
        <f t="shared" si="32"/>
        <v>2006</v>
      </c>
      <c r="AJ569" t="str">
        <f t="shared" si="33"/>
        <v>Interior TFLs</v>
      </c>
      <c r="AK569" t="str">
        <f t="shared" si="34"/>
        <v>InteriorTFLs</v>
      </c>
      <c r="AL569" t="str">
        <f t="shared" si="35"/>
        <v>Interior TFLs</v>
      </c>
    </row>
    <row r="570" spans="1:38">
      <c r="A570">
        <v>7</v>
      </c>
      <c r="B570">
        <v>40</v>
      </c>
      <c r="E570">
        <v>94240</v>
      </c>
      <c r="F570">
        <v>281312</v>
      </c>
      <c r="I570">
        <v>117040</v>
      </c>
      <c r="J570">
        <v>440944</v>
      </c>
      <c r="K570">
        <v>121584</v>
      </c>
      <c r="L570">
        <v>443808</v>
      </c>
      <c r="O570">
        <v>138752</v>
      </c>
      <c r="P570">
        <v>478752</v>
      </c>
      <c r="S570">
        <v>144288</v>
      </c>
      <c r="T570">
        <v>470416</v>
      </c>
      <c r="W570">
        <v>150208</v>
      </c>
      <c r="X570">
        <v>473840</v>
      </c>
      <c r="AA570">
        <v>144528</v>
      </c>
      <c r="AB570">
        <v>470656</v>
      </c>
      <c r="AE570">
        <v>139872</v>
      </c>
      <c r="AF570">
        <v>464624</v>
      </c>
      <c r="AI570">
        <f t="shared" si="32"/>
        <v>2006</v>
      </c>
      <c r="AJ570" t="str">
        <f t="shared" si="33"/>
        <v>Interior TFLs</v>
      </c>
      <c r="AK570" t="str">
        <f t="shared" si="34"/>
        <v>InteriorTFLs</v>
      </c>
      <c r="AL570" t="str">
        <f t="shared" si="35"/>
        <v>Interior TFLs</v>
      </c>
    </row>
    <row r="571" spans="1:38">
      <c r="A571">
        <v>7</v>
      </c>
      <c r="B571">
        <v>40</v>
      </c>
      <c r="E571">
        <v>303584</v>
      </c>
      <c r="F571">
        <v>453328</v>
      </c>
      <c r="I571">
        <v>269152</v>
      </c>
      <c r="J571">
        <v>427920</v>
      </c>
      <c r="K571">
        <v>135888</v>
      </c>
      <c r="L571">
        <v>293200</v>
      </c>
      <c r="O571">
        <v>172720</v>
      </c>
      <c r="P571">
        <v>337488</v>
      </c>
      <c r="S571">
        <v>172496</v>
      </c>
      <c r="T571">
        <v>332912</v>
      </c>
      <c r="W571">
        <v>170928</v>
      </c>
      <c r="X571">
        <v>330224</v>
      </c>
      <c r="AA571">
        <v>170416</v>
      </c>
      <c r="AB571">
        <v>334608</v>
      </c>
      <c r="AE571">
        <v>169536</v>
      </c>
      <c r="AF571">
        <v>326448</v>
      </c>
      <c r="AI571">
        <f t="shared" si="32"/>
        <v>2006</v>
      </c>
      <c r="AJ571" t="str">
        <f t="shared" si="33"/>
        <v>Interior TFLs</v>
      </c>
      <c r="AK571" t="str">
        <f t="shared" si="34"/>
        <v>InteriorTFLs</v>
      </c>
      <c r="AL571" t="str">
        <f t="shared" si="35"/>
        <v>Interior TFLs</v>
      </c>
    </row>
    <row r="572" spans="1:38">
      <c r="A572">
        <v>7</v>
      </c>
      <c r="B572">
        <v>40</v>
      </c>
      <c r="E572">
        <v>263456</v>
      </c>
      <c r="F572">
        <v>667696</v>
      </c>
      <c r="I572">
        <v>447488</v>
      </c>
      <c r="J572">
        <v>1263056</v>
      </c>
      <c r="K572">
        <v>384592</v>
      </c>
      <c r="L572">
        <v>1167632</v>
      </c>
      <c r="O572">
        <v>387168</v>
      </c>
      <c r="P572">
        <v>1181184</v>
      </c>
      <c r="S572">
        <v>377440</v>
      </c>
      <c r="T572">
        <v>1132352</v>
      </c>
      <c r="W572">
        <v>382352</v>
      </c>
      <c r="X572">
        <v>1157712</v>
      </c>
      <c r="AA572">
        <v>381568</v>
      </c>
      <c r="AB572">
        <v>1161792</v>
      </c>
      <c r="AE572">
        <v>359504</v>
      </c>
      <c r="AF572">
        <v>1096208</v>
      </c>
      <c r="AI572">
        <f t="shared" si="32"/>
        <v>2006</v>
      </c>
      <c r="AJ572" t="str">
        <f t="shared" si="33"/>
        <v>Interior TFLs</v>
      </c>
      <c r="AK572" t="str">
        <f t="shared" si="34"/>
        <v>InteriorTFLs</v>
      </c>
      <c r="AL572" t="str">
        <f t="shared" si="35"/>
        <v>Interior TFLs</v>
      </c>
    </row>
    <row r="573" spans="1:38">
      <c r="A573">
        <v>7</v>
      </c>
      <c r="B573">
        <v>40</v>
      </c>
      <c r="E573">
        <v>450272</v>
      </c>
      <c r="F573">
        <v>1737584</v>
      </c>
      <c r="I573">
        <v>495088</v>
      </c>
      <c r="J573">
        <v>2217792</v>
      </c>
      <c r="K573">
        <v>363552</v>
      </c>
      <c r="L573">
        <v>2069824</v>
      </c>
      <c r="O573">
        <v>390880</v>
      </c>
      <c r="P573">
        <v>2088048</v>
      </c>
      <c r="S573">
        <v>370080</v>
      </c>
      <c r="T573">
        <v>2048688</v>
      </c>
      <c r="W573">
        <v>377824</v>
      </c>
      <c r="X573">
        <v>2091776</v>
      </c>
      <c r="AA573">
        <v>377312</v>
      </c>
      <c r="AB573">
        <v>2077632</v>
      </c>
      <c r="AE573">
        <v>367856</v>
      </c>
      <c r="AF573">
        <v>2023360</v>
      </c>
      <c r="AI573">
        <f t="shared" si="32"/>
        <v>2006</v>
      </c>
      <c r="AJ573" t="str">
        <f t="shared" si="33"/>
        <v>Interior TFLs</v>
      </c>
      <c r="AK573" t="str">
        <f t="shared" si="34"/>
        <v>InteriorTFLs</v>
      </c>
      <c r="AL573" t="str">
        <f t="shared" si="35"/>
        <v>Interior TFLs</v>
      </c>
    </row>
    <row r="574" spans="1:38">
      <c r="A574">
        <v>7</v>
      </c>
      <c r="B574">
        <v>40</v>
      </c>
      <c r="E574">
        <v>578784</v>
      </c>
      <c r="F574">
        <v>1530048</v>
      </c>
      <c r="I574">
        <v>816336</v>
      </c>
      <c r="J574">
        <v>2468736</v>
      </c>
      <c r="K574">
        <v>356416</v>
      </c>
      <c r="L574">
        <v>2024784</v>
      </c>
      <c r="O574">
        <v>386608</v>
      </c>
      <c r="P574">
        <v>2013504</v>
      </c>
      <c r="S574">
        <v>371488</v>
      </c>
      <c r="T574">
        <v>2006368</v>
      </c>
      <c r="W574">
        <v>377424</v>
      </c>
      <c r="X574">
        <v>2062416</v>
      </c>
      <c r="AA574">
        <v>381168</v>
      </c>
      <c r="AB574">
        <v>2060224</v>
      </c>
      <c r="AE574">
        <v>386464</v>
      </c>
      <c r="AF574">
        <v>2022848</v>
      </c>
      <c r="AI574">
        <f t="shared" si="32"/>
        <v>2006</v>
      </c>
      <c r="AJ574" t="str">
        <f t="shared" si="33"/>
        <v>Interior TFLs</v>
      </c>
      <c r="AK574" t="str">
        <f t="shared" si="34"/>
        <v>InteriorTFLs</v>
      </c>
      <c r="AL574" t="str">
        <f t="shared" si="35"/>
        <v>Interior TFLs</v>
      </c>
    </row>
    <row r="575" spans="1:38">
      <c r="A575">
        <v>7</v>
      </c>
      <c r="B575">
        <v>40</v>
      </c>
      <c r="E575">
        <v>723744</v>
      </c>
      <c r="F575">
        <v>1942192</v>
      </c>
      <c r="I575">
        <v>1015600</v>
      </c>
      <c r="J575">
        <v>2439920</v>
      </c>
      <c r="K575">
        <v>745824</v>
      </c>
      <c r="L575">
        <v>2168928</v>
      </c>
      <c r="O575">
        <v>790416</v>
      </c>
      <c r="P575">
        <v>2211488</v>
      </c>
      <c r="S575">
        <v>739680</v>
      </c>
      <c r="T575">
        <v>2014560</v>
      </c>
      <c r="W575">
        <v>754480</v>
      </c>
      <c r="X575">
        <v>2107104</v>
      </c>
      <c r="AA575">
        <v>770592</v>
      </c>
      <c r="AB575">
        <v>2120640</v>
      </c>
      <c r="AE575">
        <v>772480</v>
      </c>
      <c r="AF575">
        <v>2024960</v>
      </c>
      <c r="AI575">
        <f t="shared" si="32"/>
        <v>2006</v>
      </c>
      <c r="AJ575" t="str">
        <f t="shared" si="33"/>
        <v>Interior TFLs</v>
      </c>
      <c r="AK575" t="str">
        <f t="shared" si="34"/>
        <v>InteriorTFLs</v>
      </c>
      <c r="AL575" t="str">
        <f t="shared" si="35"/>
        <v>Interior TFLs</v>
      </c>
    </row>
    <row r="576" spans="1:38">
      <c r="A576">
        <v>7</v>
      </c>
      <c r="B576">
        <v>40</v>
      </c>
      <c r="E576">
        <v>1964416</v>
      </c>
      <c r="F576">
        <v>10105504</v>
      </c>
      <c r="I576">
        <v>1430144</v>
      </c>
      <c r="J576">
        <v>14248288</v>
      </c>
      <c r="K576">
        <v>1025824</v>
      </c>
      <c r="L576">
        <v>13784192</v>
      </c>
      <c r="O576">
        <v>1015952</v>
      </c>
      <c r="P576">
        <v>13566912</v>
      </c>
      <c r="S576">
        <v>993168</v>
      </c>
      <c r="T576">
        <v>13009536</v>
      </c>
      <c r="W576">
        <v>999152</v>
      </c>
      <c r="X576">
        <v>13226720</v>
      </c>
      <c r="AA576">
        <v>993248</v>
      </c>
      <c r="AB576">
        <v>13148256</v>
      </c>
      <c r="AE576">
        <v>970288</v>
      </c>
      <c r="AF576">
        <v>12827536</v>
      </c>
      <c r="AI576">
        <f t="shared" si="32"/>
        <v>2006</v>
      </c>
      <c r="AJ576" t="str">
        <f t="shared" si="33"/>
        <v>Interior TFLs</v>
      </c>
      <c r="AK576" t="str">
        <f t="shared" si="34"/>
        <v>InteriorTFLs</v>
      </c>
      <c r="AL576" t="str">
        <f t="shared" si="35"/>
        <v>Interior TFLs</v>
      </c>
    </row>
    <row r="577" spans="1:38">
      <c r="A577">
        <v>7</v>
      </c>
      <c r="B577">
        <v>40</v>
      </c>
      <c r="E577">
        <v>306032</v>
      </c>
      <c r="F577">
        <v>533232</v>
      </c>
      <c r="I577">
        <v>990336</v>
      </c>
      <c r="J577">
        <v>1550560</v>
      </c>
      <c r="K577">
        <v>1027024</v>
      </c>
      <c r="L577">
        <v>1569536</v>
      </c>
      <c r="O577">
        <v>1058304</v>
      </c>
      <c r="P577">
        <v>1584976</v>
      </c>
      <c r="S577">
        <v>1064464</v>
      </c>
      <c r="T577">
        <v>1597344</v>
      </c>
      <c r="W577">
        <v>1070512</v>
      </c>
      <c r="X577">
        <v>1588704</v>
      </c>
      <c r="AA577">
        <v>1067504</v>
      </c>
      <c r="AB577">
        <v>1587072</v>
      </c>
      <c r="AE577">
        <v>1035280</v>
      </c>
      <c r="AF577">
        <v>1557328</v>
      </c>
      <c r="AI577">
        <f t="shared" si="32"/>
        <v>2006</v>
      </c>
      <c r="AJ577" t="str">
        <f t="shared" si="33"/>
        <v>Interior TFLs</v>
      </c>
      <c r="AK577" t="str">
        <f t="shared" si="34"/>
        <v>InteriorTFLs</v>
      </c>
      <c r="AL577" t="str">
        <f t="shared" si="35"/>
        <v>Interior TFLs</v>
      </c>
    </row>
    <row r="578" spans="1:38">
      <c r="A578">
        <v>7</v>
      </c>
      <c r="B578">
        <v>41</v>
      </c>
      <c r="E578">
        <v>0</v>
      </c>
      <c r="F578">
        <v>0</v>
      </c>
      <c r="I578">
        <v>0</v>
      </c>
      <c r="J578">
        <v>0</v>
      </c>
      <c r="K578">
        <v>0</v>
      </c>
      <c r="L578">
        <v>0</v>
      </c>
      <c r="O578">
        <v>0</v>
      </c>
      <c r="P578">
        <v>0</v>
      </c>
      <c r="S578">
        <v>0</v>
      </c>
      <c r="T578">
        <v>0</v>
      </c>
      <c r="W578">
        <v>0</v>
      </c>
      <c r="X578">
        <v>0</v>
      </c>
      <c r="AA578">
        <v>0</v>
      </c>
      <c r="AB578">
        <v>0</v>
      </c>
      <c r="AE578">
        <v>0</v>
      </c>
      <c r="AF578">
        <v>0</v>
      </c>
      <c r="AI578">
        <f t="shared" ref="AI578:AI641" si="36">A578+1999</f>
        <v>2006</v>
      </c>
      <c r="AJ578" t="str">
        <f t="shared" ref="AJ578:AJ641" si="37">VLOOKUP(B578,$AO$2:$AS$42,4)</f>
        <v>Coast TFLs</v>
      </c>
      <c r="AK578" t="str">
        <f t="shared" ref="AK578:AK641" si="38">VLOOKUP(B578,$AO$2:$AT$42,2)</f>
        <v>CoastTFLs</v>
      </c>
      <c r="AL578" t="str">
        <f t="shared" ref="AL578:AL641" si="39">VLOOKUP(B578,$AO$2:$AT$42,3)</f>
        <v>Coast TFLs</v>
      </c>
    </row>
    <row r="579" spans="1:38">
      <c r="A579">
        <v>7</v>
      </c>
      <c r="B579">
        <v>41</v>
      </c>
      <c r="E579">
        <v>0</v>
      </c>
      <c r="F579">
        <v>0</v>
      </c>
      <c r="I579">
        <v>0</v>
      </c>
      <c r="J579">
        <v>0</v>
      </c>
      <c r="K579">
        <v>0</v>
      </c>
      <c r="L579">
        <v>0</v>
      </c>
      <c r="O579">
        <v>0</v>
      </c>
      <c r="P579">
        <v>0</v>
      </c>
      <c r="S579">
        <v>0</v>
      </c>
      <c r="T579">
        <v>0</v>
      </c>
      <c r="W579">
        <v>0</v>
      </c>
      <c r="X579">
        <v>0</v>
      </c>
      <c r="AA579">
        <v>0</v>
      </c>
      <c r="AB579">
        <v>0</v>
      </c>
      <c r="AE579">
        <v>0</v>
      </c>
      <c r="AF579">
        <v>0</v>
      </c>
      <c r="AI579">
        <f t="shared" si="36"/>
        <v>2006</v>
      </c>
      <c r="AJ579" t="str">
        <f t="shared" si="37"/>
        <v>Coast TFLs</v>
      </c>
      <c r="AK579" t="str">
        <f t="shared" si="38"/>
        <v>CoastTFLs</v>
      </c>
      <c r="AL579" t="str">
        <f t="shared" si="39"/>
        <v>Coast TFLs</v>
      </c>
    </row>
    <row r="580" spans="1:38">
      <c r="A580">
        <v>7</v>
      </c>
      <c r="B580">
        <v>41</v>
      </c>
      <c r="E580">
        <v>0</v>
      </c>
      <c r="F580">
        <v>0</v>
      </c>
      <c r="I580">
        <v>0</v>
      </c>
      <c r="J580">
        <v>0</v>
      </c>
      <c r="K580">
        <v>0</v>
      </c>
      <c r="L580">
        <v>0</v>
      </c>
      <c r="O580">
        <v>0</v>
      </c>
      <c r="P580">
        <v>0</v>
      </c>
      <c r="S580">
        <v>0</v>
      </c>
      <c r="T580">
        <v>0</v>
      </c>
      <c r="W580">
        <v>0</v>
      </c>
      <c r="X580">
        <v>0</v>
      </c>
      <c r="AA580">
        <v>0</v>
      </c>
      <c r="AB580">
        <v>0</v>
      </c>
      <c r="AE580">
        <v>0</v>
      </c>
      <c r="AF580">
        <v>0</v>
      </c>
      <c r="AI580">
        <f t="shared" si="36"/>
        <v>2006</v>
      </c>
      <c r="AJ580" t="str">
        <f t="shared" si="37"/>
        <v>Coast TFLs</v>
      </c>
      <c r="AK580" t="str">
        <f t="shared" si="38"/>
        <v>CoastTFLs</v>
      </c>
      <c r="AL580" t="str">
        <f t="shared" si="39"/>
        <v>Coast TFLs</v>
      </c>
    </row>
    <row r="581" spans="1:38">
      <c r="A581">
        <v>7</v>
      </c>
      <c r="B581">
        <v>41</v>
      </c>
      <c r="E581">
        <v>0</v>
      </c>
      <c r="F581">
        <v>0</v>
      </c>
      <c r="I581">
        <v>0</v>
      </c>
      <c r="J581">
        <v>0</v>
      </c>
      <c r="K581">
        <v>0</v>
      </c>
      <c r="L581">
        <v>0</v>
      </c>
      <c r="O581">
        <v>0</v>
      </c>
      <c r="P581">
        <v>0</v>
      </c>
      <c r="S581">
        <v>0</v>
      </c>
      <c r="T581">
        <v>0</v>
      </c>
      <c r="W581">
        <v>0</v>
      </c>
      <c r="X581">
        <v>0</v>
      </c>
      <c r="AA581">
        <v>0</v>
      </c>
      <c r="AB581">
        <v>0</v>
      </c>
      <c r="AE581">
        <v>0</v>
      </c>
      <c r="AF581">
        <v>0</v>
      </c>
      <c r="AI581">
        <f t="shared" si="36"/>
        <v>2006</v>
      </c>
      <c r="AJ581" t="str">
        <f t="shared" si="37"/>
        <v>Coast TFLs</v>
      </c>
      <c r="AK581" t="str">
        <f t="shared" si="38"/>
        <v>CoastTFLs</v>
      </c>
      <c r="AL581" t="str">
        <f t="shared" si="39"/>
        <v>Coast TFLs</v>
      </c>
    </row>
    <row r="582" spans="1:38">
      <c r="A582">
        <v>7</v>
      </c>
      <c r="B582">
        <v>41</v>
      </c>
      <c r="E582">
        <v>0</v>
      </c>
      <c r="F582">
        <v>0</v>
      </c>
      <c r="I582">
        <v>0</v>
      </c>
      <c r="J582">
        <v>0</v>
      </c>
      <c r="K582">
        <v>0</v>
      </c>
      <c r="L582">
        <v>0</v>
      </c>
      <c r="O582">
        <v>0</v>
      </c>
      <c r="P582">
        <v>0</v>
      </c>
      <c r="S582">
        <v>0</v>
      </c>
      <c r="T582">
        <v>0</v>
      </c>
      <c r="W582">
        <v>0</v>
      </c>
      <c r="X582">
        <v>0</v>
      </c>
      <c r="AA582">
        <v>0</v>
      </c>
      <c r="AB582">
        <v>0</v>
      </c>
      <c r="AE582">
        <v>0</v>
      </c>
      <c r="AF582">
        <v>0</v>
      </c>
      <c r="AI582">
        <f t="shared" si="36"/>
        <v>2006</v>
      </c>
      <c r="AJ582" t="str">
        <f t="shared" si="37"/>
        <v>Coast TFLs</v>
      </c>
      <c r="AK582" t="str">
        <f t="shared" si="38"/>
        <v>CoastTFLs</v>
      </c>
      <c r="AL582" t="str">
        <f t="shared" si="39"/>
        <v>Coast TFLs</v>
      </c>
    </row>
    <row r="583" spans="1:38">
      <c r="A583">
        <v>7</v>
      </c>
      <c r="B583">
        <v>41</v>
      </c>
      <c r="E583">
        <v>0</v>
      </c>
      <c r="F583">
        <v>0</v>
      </c>
      <c r="I583">
        <v>0</v>
      </c>
      <c r="J583">
        <v>0</v>
      </c>
      <c r="K583">
        <v>0</v>
      </c>
      <c r="L583">
        <v>0</v>
      </c>
      <c r="O583">
        <v>0</v>
      </c>
      <c r="P583">
        <v>0</v>
      </c>
      <c r="S583">
        <v>0</v>
      </c>
      <c r="T583">
        <v>0</v>
      </c>
      <c r="W583">
        <v>0</v>
      </c>
      <c r="X583">
        <v>0</v>
      </c>
      <c r="AA583">
        <v>0</v>
      </c>
      <c r="AB583">
        <v>0</v>
      </c>
      <c r="AE583">
        <v>0</v>
      </c>
      <c r="AF583">
        <v>0</v>
      </c>
      <c r="AI583">
        <f t="shared" si="36"/>
        <v>2006</v>
      </c>
      <c r="AJ583" t="str">
        <f t="shared" si="37"/>
        <v>Coast TFLs</v>
      </c>
      <c r="AK583" t="str">
        <f t="shared" si="38"/>
        <v>CoastTFLs</v>
      </c>
      <c r="AL583" t="str">
        <f t="shared" si="39"/>
        <v>Coast TFLs</v>
      </c>
    </row>
    <row r="584" spans="1:38">
      <c r="A584">
        <v>7</v>
      </c>
      <c r="B584">
        <v>41</v>
      </c>
      <c r="E584">
        <v>0</v>
      </c>
      <c r="F584">
        <v>0</v>
      </c>
      <c r="I584">
        <v>0</v>
      </c>
      <c r="J584">
        <v>0</v>
      </c>
      <c r="K584">
        <v>0</v>
      </c>
      <c r="L584">
        <v>0</v>
      </c>
      <c r="O584">
        <v>0</v>
      </c>
      <c r="P584">
        <v>0</v>
      </c>
      <c r="S584">
        <v>0</v>
      </c>
      <c r="T584">
        <v>0</v>
      </c>
      <c r="W584">
        <v>48</v>
      </c>
      <c r="X584">
        <v>48</v>
      </c>
      <c r="AA584">
        <v>48</v>
      </c>
      <c r="AB584">
        <v>48</v>
      </c>
      <c r="AE584">
        <v>0</v>
      </c>
      <c r="AF584">
        <v>0</v>
      </c>
      <c r="AI584">
        <f t="shared" si="36"/>
        <v>2006</v>
      </c>
      <c r="AJ584" t="str">
        <f t="shared" si="37"/>
        <v>Coast TFLs</v>
      </c>
      <c r="AK584" t="str">
        <f t="shared" si="38"/>
        <v>CoastTFLs</v>
      </c>
      <c r="AL584" t="str">
        <f t="shared" si="39"/>
        <v>Coast TFLs</v>
      </c>
    </row>
    <row r="585" spans="1:38">
      <c r="A585">
        <v>7</v>
      </c>
      <c r="B585">
        <v>41</v>
      </c>
      <c r="E585">
        <v>0</v>
      </c>
      <c r="F585">
        <v>0</v>
      </c>
      <c r="I585">
        <v>0</v>
      </c>
      <c r="J585">
        <v>0</v>
      </c>
      <c r="K585">
        <v>0</v>
      </c>
      <c r="L585">
        <v>0</v>
      </c>
      <c r="O585">
        <v>0</v>
      </c>
      <c r="P585">
        <v>0</v>
      </c>
      <c r="S585">
        <v>0</v>
      </c>
      <c r="T585">
        <v>0</v>
      </c>
      <c r="W585">
        <v>0</v>
      </c>
      <c r="X585">
        <v>0</v>
      </c>
      <c r="AA585">
        <v>0</v>
      </c>
      <c r="AB585">
        <v>0</v>
      </c>
      <c r="AE585">
        <v>0</v>
      </c>
      <c r="AF585">
        <v>0</v>
      </c>
      <c r="AI585">
        <f t="shared" si="36"/>
        <v>2006</v>
      </c>
      <c r="AJ585" t="str">
        <f t="shared" si="37"/>
        <v>Coast TFLs</v>
      </c>
      <c r="AK585" t="str">
        <f t="shared" si="38"/>
        <v>CoastTFLs</v>
      </c>
      <c r="AL585" t="str">
        <f t="shared" si="39"/>
        <v>Coast TFLs</v>
      </c>
    </row>
    <row r="586" spans="1:38">
      <c r="A586">
        <v>7</v>
      </c>
      <c r="B586">
        <v>41</v>
      </c>
      <c r="E586">
        <v>0</v>
      </c>
      <c r="F586">
        <v>0</v>
      </c>
      <c r="I586">
        <v>0</v>
      </c>
      <c r="J586">
        <v>0</v>
      </c>
      <c r="K586">
        <v>0</v>
      </c>
      <c r="L586">
        <v>0</v>
      </c>
      <c r="O586">
        <v>0</v>
      </c>
      <c r="P586">
        <v>0</v>
      </c>
      <c r="S586">
        <v>0</v>
      </c>
      <c r="T586">
        <v>0</v>
      </c>
      <c r="W586">
        <v>0</v>
      </c>
      <c r="X586">
        <v>0</v>
      </c>
      <c r="AA586">
        <v>0</v>
      </c>
      <c r="AB586">
        <v>0</v>
      </c>
      <c r="AE586">
        <v>0</v>
      </c>
      <c r="AF586">
        <v>0</v>
      </c>
      <c r="AI586">
        <f t="shared" si="36"/>
        <v>2006</v>
      </c>
      <c r="AJ586" t="str">
        <f t="shared" si="37"/>
        <v>Coast TFLs</v>
      </c>
      <c r="AK586" t="str">
        <f t="shared" si="38"/>
        <v>CoastTFLs</v>
      </c>
      <c r="AL586" t="str">
        <f t="shared" si="39"/>
        <v>Coast TFLs</v>
      </c>
    </row>
    <row r="587" spans="1:38">
      <c r="A587">
        <v>7</v>
      </c>
      <c r="B587">
        <v>41</v>
      </c>
      <c r="E587">
        <v>0</v>
      </c>
      <c r="F587">
        <v>0</v>
      </c>
      <c r="I587">
        <v>0</v>
      </c>
      <c r="J587">
        <v>0</v>
      </c>
      <c r="K587">
        <v>0</v>
      </c>
      <c r="L587">
        <v>0</v>
      </c>
      <c r="O587">
        <v>0</v>
      </c>
      <c r="P587">
        <v>0</v>
      </c>
      <c r="S587">
        <v>0</v>
      </c>
      <c r="T587">
        <v>0</v>
      </c>
      <c r="W587">
        <v>0</v>
      </c>
      <c r="X587">
        <v>0</v>
      </c>
      <c r="AA587">
        <v>0</v>
      </c>
      <c r="AB587">
        <v>0</v>
      </c>
      <c r="AE587">
        <v>0</v>
      </c>
      <c r="AF587">
        <v>0</v>
      </c>
      <c r="AI587">
        <f t="shared" si="36"/>
        <v>2006</v>
      </c>
      <c r="AJ587" t="str">
        <f t="shared" si="37"/>
        <v>Coast TFLs</v>
      </c>
      <c r="AK587" t="str">
        <f t="shared" si="38"/>
        <v>CoastTFLs</v>
      </c>
      <c r="AL587" t="str">
        <f t="shared" si="39"/>
        <v>Coast TFLs</v>
      </c>
    </row>
    <row r="588" spans="1:38">
      <c r="A588">
        <v>7</v>
      </c>
      <c r="B588">
        <v>41</v>
      </c>
      <c r="E588">
        <v>0</v>
      </c>
      <c r="F588">
        <v>0</v>
      </c>
      <c r="I588">
        <v>0</v>
      </c>
      <c r="J588">
        <v>0</v>
      </c>
      <c r="K588">
        <v>0</v>
      </c>
      <c r="L588">
        <v>0</v>
      </c>
      <c r="O588">
        <v>0</v>
      </c>
      <c r="P588">
        <v>0</v>
      </c>
      <c r="S588">
        <v>0</v>
      </c>
      <c r="T588">
        <v>0</v>
      </c>
      <c r="W588">
        <v>0</v>
      </c>
      <c r="X588">
        <v>0</v>
      </c>
      <c r="AA588">
        <v>0</v>
      </c>
      <c r="AB588">
        <v>0</v>
      </c>
      <c r="AE588">
        <v>0</v>
      </c>
      <c r="AF588">
        <v>0</v>
      </c>
      <c r="AI588">
        <f t="shared" si="36"/>
        <v>2006</v>
      </c>
      <c r="AJ588" t="str">
        <f t="shared" si="37"/>
        <v>Coast TFLs</v>
      </c>
      <c r="AK588" t="str">
        <f t="shared" si="38"/>
        <v>CoastTFLs</v>
      </c>
      <c r="AL588" t="str">
        <f t="shared" si="39"/>
        <v>Coast TFLs</v>
      </c>
    </row>
    <row r="589" spans="1:38">
      <c r="A589">
        <v>7</v>
      </c>
      <c r="B589">
        <v>41</v>
      </c>
      <c r="E589">
        <v>0</v>
      </c>
      <c r="F589">
        <v>0</v>
      </c>
      <c r="I589">
        <v>0</v>
      </c>
      <c r="J589">
        <v>0</v>
      </c>
      <c r="K589">
        <v>0</v>
      </c>
      <c r="L589">
        <v>0</v>
      </c>
      <c r="O589">
        <v>0</v>
      </c>
      <c r="P589">
        <v>0</v>
      </c>
      <c r="S589">
        <v>0</v>
      </c>
      <c r="T589">
        <v>0</v>
      </c>
      <c r="W589">
        <v>0</v>
      </c>
      <c r="X589">
        <v>0</v>
      </c>
      <c r="AA589">
        <v>0</v>
      </c>
      <c r="AB589">
        <v>0</v>
      </c>
      <c r="AE589">
        <v>0</v>
      </c>
      <c r="AF589">
        <v>0</v>
      </c>
      <c r="AI589">
        <f t="shared" si="36"/>
        <v>2006</v>
      </c>
      <c r="AJ589" t="str">
        <f t="shared" si="37"/>
        <v>Coast TFLs</v>
      </c>
      <c r="AK589" t="str">
        <f t="shared" si="38"/>
        <v>CoastTFLs</v>
      </c>
      <c r="AL589" t="str">
        <f t="shared" si="39"/>
        <v>Coast TFLs</v>
      </c>
    </row>
    <row r="590" spans="1:38">
      <c r="A590">
        <v>7</v>
      </c>
      <c r="B590">
        <v>41</v>
      </c>
      <c r="E590">
        <v>0</v>
      </c>
      <c r="F590">
        <v>0</v>
      </c>
      <c r="I590">
        <v>0</v>
      </c>
      <c r="J590">
        <v>0</v>
      </c>
      <c r="K590">
        <v>0</v>
      </c>
      <c r="L590">
        <v>0</v>
      </c>
      <c r="O590">
        <v>0</v>
      </c>
      <c r="P590">
        <v>0</v>
      </c>
      <c r="S590">
        <v>0</v>
      </c>
      <c r="T590">
        <v>0</v>
      </c>
      <c r="W590">
        <v>0</v>
      </c>
      <c r="X590">
        <v>0</v>
      </c>
      <c r="AA590">
        <v>0</v>
      </c>
      <c r="AB590">
        <v>0</v>
      </c>
      <c r="AE590">
        <v>0</v>
      </c>
      <c r="AF590">
        <v>0</v>
      </c>
      <c r="AI590">
        <f t="shared" si="36"/>
        <v>2006</v>
      </c>
      <c r="AJ590" t="str">
        <f t="shared" si="37"/>
        <v>Coast TFLs</v>
      </c>
      <c r="AK590" t="str">
        <f t="shared" si="38"/>
        <v>CoastTFLs</v>
      </c>
      <c r="AL590" t="str">
        <f t="shared" si="39"/>
        <v>Coast TFLs</v>
      </c>
    </row>
    <row r="591" spans="1:38">
      <c r="A591">
        <v>7</v>
      </c>
      <c r="B591">
        <v>41</v>
      </c>
      <c r="E591">
        <v>0</v>
      </c>
      <c r="F591">
        <v>0</v>
      </c>
      <c r="I591">
        <v>0</v>
      </c>
      <c r="J591">
        <v>0</v>
      </c>
      <c r="K591">
        <v>0</v>
      </c>
      <c r="L591">
        <v>0</v>
      </c>
      <c r="O591">
        <v>0</v>
      </c>
      <c r="P591">
        <v>0</v>
      </c>
      <c r="S591">
        <v>0</v>
      </c>
      <c r="T591">
        <v>0</v>
      </c>
      <c r="W591">
        <v>0</v>
      </c>
      <c r="X591">
        <v>0</v>
      </c>
      <c r="AA591">
        <v>0</v>
      </c>
      <c r="AB591">
        <v>0</v>
      </c>
      <c r="AE591">
        <v>0</v>
      </c>
      <c r="AF591">
        <v>0</v>
      </c>
      <c r="AI591">
        <f t="shared" si="36"/>
        <v>2006</v>
      </c>
      <c r="AJ591" t="str">
        <f t="shared" si="37"/>
        <v>Coast TFLs</v>
      </c>
      <c r="AK591" t="str">
        <f t="shared" si="38"/>
        <v>CoastTFLs</v>
      </c>
      <c r="AL591" t="str">
        <f t="shared" si="39"/>
        <v>Coast TFLs</v>
      </c>
    </row>
    <row r="592" spans="1:38">
      <c r="A592">
        <v>7</v>
      </c>
      <c r="B592">
        <v>41</v>
      </c>
      <c r="E592">
        <v>0</v>
      </c>
      <c r="F592">
        <v>0</v>
      </c>
      <c r="I592">
        <v>0</v>
      </c>
      <c r="J592">
        <v>0</v>
      </c>
      <c r="K592">
        <v>0</v>
      </c>
      <c r="L592">
        <v>0</v>
      </c>
      <c r="O592">
        <v>0</v>
      </c>
      <c r="P592">
        <v>0</v>
      </c>
      <c r="S592">
        <v>0</v>
      </c>
      <c r="T592">
        <v>0</v>
      </c>
      <c r="W592">
        <v>0</v>
      </c>
      <c r="X592">
        <v>0</v>
      </c>
      <c r="AA592">
        <v>0</v>
      </c>
      <c r="AB592">
        <v>0</v>
      </c>
      <c r="AE592">
        <v>0</v>
      </c>
      <c r="AF592">
        <v>0</v>
      </c>
      <c r="AI592">
        <f t="shared" si="36"/>
        <v>2006</v>
      </c>
      <c r="AJ592" t="str">
        <f t="shared" si="37"/>
        <v>Coast TFLs</v>
      </c>
      <c r="AK592" t="str">
        <f t="shared" si="38"/>
        <v>CoastTFLs</v>
      </c>
      <c r="AL592" t="str">
        <f t="shared" si="39"/>
        <v>Coast TFLs</v>
      </c>
    </row>
    <row r="593" spans="1:38">
      <c r="A593">
        <v>7</v>
      </c>
      <c r="B593">
        <v>41</v>
      </c>
      <c r="E593">
        <v>0</v>
      </c>
      <c r="F593">
        <v>0</v>
      </c>
      <c r="I593">
        <v>0</v>
      </c>
      <c r="J593">
        <v>0</v>
      </c>
      <c r="K593">
        <v>0</v>
      </c>
      <c r="L593">
        <v>0</v>
      </c>
      <c r="O593">
        <v>0</v>
      </c>
      <c r="P593">
        <v>0</v>
      </c>
      <c r="S593">
        <v>0</v>
      </c>
      <c r="T593">
        <v>0</v>
      </c>
      <c r="W593">
        <v>0</v>
      </c>
      <c r="X593">
        <v>0</v>
      </c>
      <c r="AA593">
        <v>0</v>
      </c>
      <c r="AB593">
        <v>0</v>
      </c>
      <c r="AE593">
        <v>0</v>
      </c>
      <c r="AF593">
        <v>0</v>
      </c>
      <c r="AI593">
        <f t="shared" si="36"/>
        <v>2006</v>
      </c>
      <c r="AJ593" t="str">
        <f t="shared" si="37"/>
        <v>Coast TFLs</v>
      </c>
      <c r="AK593" t="str">
        <f t="shared" si="38"/>
        <v>CoastTFLs</v>
      </c>
      <c r="AL593" t="str">
        <f t="shared" si="39"/>
        <v>Coast TFLs</v>
      </c>
    </row>
    <row r="594" spans="1:38">
      <c r="A594">
        <v>8</v>
      </c>
      <c r="B594">
        <v>1</v>
      </c>
      <c r="E594">
        <v>7229568</v>
      </c>
      <c r="F594">
        <v>23298656</v>
      </c>
      <c r="I594">
        <v>9863120</v>
      </c>
      <c r="J594">
        <v>36132960</v>
      </c>
      <c r="M594">
        <v>6513984</v>
      </c>
      <c r="N594">
        <v>38235296</v>
      </c>
      <c r="O594">
        <v>7141232</v>
      </c>
      <c r="P594">
        <v>39307680</v>
      </c>
      <c r="S594">
        <v>7511616</v>
      </c>
      <c r="T594">
        <v>39587024</v>
      </c>
      <c r="W594">
        <v>7560416</v>
      </c>
      <c r="X594">
        <v>39760192</v>
      </c>
      <c r="AA594">
        <v>7524176</v>
      </c>
      <c r="AB594">
        <v>39722400</v>
      </c>
      <c r="AE594">
        <v>7537568</v>
      </c>
      <c r="AF594">
        <v>39600176</v>
      </c>
      <c r="AI594">
        <f t="shared" si="36"/>
        <v>2007</v>
      </c>
      <c r="AJ594" t="str">
        <f t="shared" si="37"/>
        <v>Pine Units</v>
      </c>
      <c r="AK594" t="str">
        <f t="shared" si="38"/>
        <v>100MileHouse</v>
      </c>
      <c r="AL594" t="str">
        <f t="shared" si="39"/>
        <v>100 Mile House TSA</v>
      </c>
    </row>
    <row r="595" spans="1:38">
      <c r="A595">
        <v>8</v>
      </c>
      <c r="B595">
        <v>2</v>
      </c>
      <c r="E595">
        <v>751856</v>
      </c>
      <c r="F595">
        <v>2321072</v>
      </c>
      <c r="I595">
        <v>1368096</v>
      </c>
      <c r="J595">
        <v>3565376</v>
      </c>
      <c r="M595">
        <v>654304</v>
      </c>
      <c r="N595">
        <v>2462480</v>
      </c>
      <c r="O595">
        <v>153952</v>
      </c>
      <c r="P595">
        <v>1980176</v>
      </c>
      <c r="S595">
        <v>189968</v>
      </c>
      <c r="T595">
        <v>1965088</v>
      </c>
      <c r="W595">
        <v>197536</v>
      </c>
      <c r="X595">
        <v>1976496</v>
      </c>
      <c r="AA595">
        <v>200128</v>
      </c>
      <c r="AB595">
        <v>2029552</v>
      </c>
      <c r="AE595">
        <v>188016</v>
      </c>
      <c r="AF595">
        <v>1984912</v>
      </c>
      <c r="AI595">
        <f t="shared" si="36"/>
        <v>2007</v>
      </c>
      <c r="AJ595" t="str">
        <f t="shared" si="37"/>
        <v>Pine Units</v>
      </c>
      <c r="AK595" t="str">
        <f t="shared" si="38"/>
        <v>Arrow</v>
      </c>
      <c r="AL595" t="str">
        <f t="shared" si="39"/>
        <v>Arrow TSA</v>
      </c>
    </row>
    <row r="596" spans="1:38">
      <c r="A596">
        <v>8</v>
      </c>
      <c r="B596">
        <v>3</v>
      </c>
      <c r="E596">
        <v>0</v>
      </c>
      <c r="F596">
        <v>0</v>
      </c>
      <c r="I596">
        <v>0</v>
      </c>
      <c r="J596">
        <v>0</v>
      </c>
      <c r="M596">
        <v>0</v>
      </c>
      <c r="N596">
        <v>0</v>
      </c>
      <c r="O596">
        <v>0</v>
      </c>
      <c r="P596">
        <v>0</v>
      </c>
      <c r="S596">
        <v>0</v>
      </c>
      <c r="T596">
        <v>0</v>
      </c>
      <c r="W596">
        <v>0</v>
      </c>
      <c r="X596">
        <v>0</v>
      </c>
      <c r="AA596">
        <v>0</v>
      </c>
      <c r="AB596">
        <v>0</v>
      </c>
      <c r="AE596">
        <v>0</v>
      </c>
      <c r="AF596">
        <v>0</v>
      </c>
      <c r="AI596">
        <f t="shared" si="36"/>
        <v>2007</v>
      </c>
      <c r="AJ596" t="str">
        <f t="shared" si="37"/>
        <v>Non-pine Units</v>
      </c>
      <c r="AK596" t="str">
        <f t="shared" si="38"/>
        <v>Arrowsmith</v>
      </c>
      <c r="AL596" t="str">
        <f t="shared" si="39"/>
        <v>Arrowsmith TSA</v>
      </c>
    </row>
    <row r="597" spans="1:38">
      <c r="A597">
        <v>8</v>
      </c>
      <c r="B597">
        <v>4</v>
      </c>
      <c r="E597">
        <v>713808</v>
      </c>
      <c r="F597">
        <v>1252960</v>
      </c>
      <c r="I597">
        <v>1006688</v>
      </c>
      <c r="J597">
        <v>1561392</v>
      </c>
      <c r="M597">
        <v>322304</v>
      </c>
      <c r="N597">
        <v>701456</v>
      </c>
      <c r="O597">
        <v>80448</v>
      </c>
      <c r="P597">
        <v>483344</v>
      </c>
      <c r="S597">
        <v>96624</v>
      </c>
      <c r="T597">
        <v>496256</v>
      </c>
      <c r="W597">
        <v>102496</v>
      </c>
      <c r="X597">
        <v>484192</v>
      </c>
      <c r="AA597">
        <v>96320</v>
      </c>
      <c r="AB597">
        <v>488528</v>
      </c>
      <c r="AE597">
        <v>93184</v>
      </c>
      <c r="AF597">
        <v>487392</v>
      </c>
      <c r="AI597">
        <f t="shared" si="36"/>
        <v>2007</v>
      </c>
      <c r="AJ597" t="str">
        <f t="shared" si="37"/>
        <v>Pine Units</v>
      </c>
      <c r="AK597" t="str">
        <f t="shared" si="38"/>
        <v>Boundary</v>
      </c>
      <c r="AL597" t="str">
        <f t="shared" si="39"/>
        <v>Boundary TSA</v>
      </c>
    </row>
    <row r="598" spans="1:38">
      <c r="A598">
        <v>8</v>
      </c>
      <c r="B598">
        <v>5</v>
      </c>
      <c r="E598">
        <v>775296</v>
      </c>
      <c r="F598">
        <v>1571152</v>
      </c>
      <c r="I598">
        <v>1160368</v>
      </c>
      <c r="J598">
        <v>1894768</v>
      </c>
      <c r="M598">
        <v>265536</v>
      </c>
      <c r="N598">
        <v>708176</v>
      </c>
      <c r="O598">
        <v>183696</v>
      </c>
      <c r="P598">
        <v>640240</v>
      </c>
      <c r="S598">
        <v>194512</v>
      </c>
      <c r="T598">
        <v>654320</v>
      </c>
      <c r="W598">
        <v>196176</v>
      </c>
      <c r="X598">
        <v>643680</v>
      </c>
      <c r="AA598">
        <v>238336</v>
      </c>
      <c r="AB598">
        <v>695856</v>
      </c>
      <c r="AE598">
        <v>244192</v>
      </c>
      <c r="AF598">
        <v>696176</v>
      </c>
      <c r="AI598">
        <f t="shared" si="36"/>
        <v>2007</v>
      </c>
      <c r="AJ598" t="str">
        <f t="shared" si="37"/>
        <v>Pine Units</v>
      </c>
      <c r="AK598" t="str">
        <f t="shared" si="38"/>
        <v>Bulkley</v>
      </c>
      <c r="AL598" t="str">
        <f t="shared" si="39"/>
        <v>Bulkley TSA</v>
      </c>
    </row>
    <row r="599" spans="1:38">
      <c r="A599">
        <v>8</v>
      </c>
      <c r="B599">
        <v>6</v>
      </c>
      <c r="E599">
        <v>5728</v>
      </c>
      <c r="F599">
        <v>7792</v>
      </c>
      <c r="I599">
        <v>0</v>
      </c>
      <c r="J599">
        <v>352</v>
      </c>
      <c r="M599">
        <v>0</v>
      </c>
      <c r="N599">
        <v>352</v>
      </c>
      <c r="O599">
        <v>0</v>
      </c>
      <c r="P599">
        <v>352</v>
      </c>
      <c r="S599">
        <v>0</v>
      </c>
      <c r="T599">
        <v>352</v>
      </c>
      <c r="W599">
        <v>0</v>
      </c>
      <c r="X599">
        <v>352</v>
      </c>
      <c r="AA599">
        <v>0</v>
      </c>
      <c r="AB599">
        <v>352</v>
      </c>
      <c r="AE599">
        <v>0</v>
      </c>
      <c r="AF599">
        <v>352</v>
      </c>
      <c r="AI599">
        <f t="shared" si="36"/>
        <v>2007</v>
      </c>
      <c r="AJ599" t="str">
        <f t="shared" si="37"/>
        <v>Non-pine Units</v>
      </c>
      <c r="AK599" t="str">
        <f t="shared" si="38"/>
        <v>Cassiar</v>
      </c>
      <c r="AL599" t="str">
        <f t="shared" si="39"/>
        <v>Cassiar TSA</v>
      </c>
    </row>
    <row r="600" spans="1:38">
      <c r="A600">
        <v>8</v>
      </c>
      <c r="B600">
        <v>7</v>
      </c>
      <c r="E600">
        <v>2896</v>
      </c>
      <c r="F600">
        <v>4160</v>
      </c>
      <c r="I600">
        <v>432</v>
      </c>
      <c r="J600">
        <v>480</v>
      </c>
      <c r="M600">
        <v>16</v>
      </c>
      <c r="N600">
        <v>16</v>
      </c>
      <c r="O600">
        <v>0</v>
      </c>
      <c r="P600">
        <v>0</v>
      </c>
      <c r="S600">
        <v>0</v>
      </c>
      <c r="T600">
        <v>0</v>
      </c>
      <c r="W600">
        <v>0</v>
      </c>
      <c r="X600">
        <v>0</v>
      </c>
      <c r="AA600">
        <v>0</v>
      </c>
      <c r="AB600">
        <v>0</v>
      </c>
      <c r="AE600">
        <v>0</v>
      </c>
      <c r="AF600">
        <v>0</v>
      </c>
      <c r="AI600">
        <f t="shared" si="36"/>
        <v>2007</v>
      </c>
      <c r="AJ600" t="str">
        <f t="shared" si="37"/>
        <v>Non-pine Units</v>
      </c>
      <c r="AK600" t="str">
        <f t="shared" si="38"/>
        <v>Cranberry</v>
      </c>
      <c r="AL600" t="str">
        <f t="shared" si="39"/>
        <v>Cranberry TSA</v>
      </c>
    </row>
    <row r="601" spans="1:38">
      <c r="A601">
        <v>8</v>
      </c>
      <c r="B601">
        <v>8</v>
      </c>
      <c r="E601">
        <v>1941808</v>
      </c>
      <c r="F601">
        <v>4247824</v>
      </c>
      <c r="I601">
        <v>2300688</v>
      </c>
      <c r="J601">
        <v>4718752</v>
      </c>
      <c r="M601">
        <v>748880</v>
      </c>
      <c r="N601">
        <v>2667056</v>
      </c>
      <c r="O601">
        <v>195232</v>
      </c>
      <c r="P601">
        <v>2158544</v>
      </c>
      <c r="S601">
        <v>281600</v>
      </c>
      <c r="T601">
        <v>2245488</v>
      </c>
      <c r="W601">
        <v>264400</v>
      </c>
      <c r="X601">
        <v>2204944</v>
      </c>
      <c r="AA601">
        <v>269200</v>
      </c>
      <c r="AB601">
        <v>2182720</v>
      </c>
      <c r="AE601">
        <v>269040</v>
      </c>
      <c r="AF601">
        <v>2208000</v>
      </c>
      <c r="AI601">
        <f t="shared" si="36"/>
        <v>2007</v>
      </c>
      <c r="AJ601" t="str">
        <f t="shared" si="37"/>
        <v>Pine Units</v>
      </c>
      <c r="AK601" t="str">
        <f t="shared" si="38"/>
        <v>Cranbrook</v>
      </c>
      <c r="AL601" t="str">
        <f t="shared" si="39"/>
        <v>Cranbrook TSA</v>
      </c>
    </row>
    <row r="602" spans="1:38">
      <c r="A602">
        <v>8</v>
      </c>
      <c r="B602">
        <v>9</v>
      </c>
      <c r="E602">
        <v>330080</v>
      </c>
      <c r="F602">
        <v>538288</v>
      </c>
      <c r="I602">
        <v>319392</v>
      </c>
      <c r="J602">
        <v>467200</v>
      </c>
      <c r="M602">
        <v>264064</v>
      </c>
      <c r="N602">
        <v>436592</v>
      </c>
      <c r="O602">
        <v>2702128</v>
      </c>
      <c r="P602">
        <v>2869184</v>
      </c>
      <c r="S602">
        <v>2673328</v>
      </c>
      <c r="T602">
        <v>2850528</v>
      </c>
      <c r="W602">
        <v>2694176</v>
      </c>
      <c r="X602">
        <v>2868000</v>
      </c>
      <c r="AA602">
        <v>2679504</v>
      </c>
      <c r="AB602">
        <v>2850496</v>
      </c>
      <c r="AE602">
        <v>2690544</v>
      </c>
      <c r="AF602">
        <v>2865200</v>
      </c>
      <c r="AI602">
        <f t="shared" si="36"/>
        <v>2007</v>
      </c>
      <c r="AJ602" t="str">
        <f t="shared" si="37"/>
        <v>Pine Units</v>
      </c>
      <c r="AK602" t="str">
        <f t="shared" si="38"/>
        <v>DawsonCreek</v>
      </c>
      <c r="AL602" t="str">
        <f t="shared" si="39"/>
        <v>Dawson Creek TSA</v>
      </c>
    </row>
    <row r="603" spans="1:38">
      <c r="A603">
        <v>8</v>
      </c>
      <c r="B603">
        <v>10</v>
      </c>
      <c r="E603">
        <v>0</v>
      </c>
      <c r="F603">
        <v>0</v>
      </c>
      <c r="I603">
        <v>0</v>
      </c>
      <c r="J603">
        <v>0</v>
      </c>
      <c r="M603">
        <v>0</v>
      </c>
      <c r="N603">
        <v>0</v>
      </c>
      <c r="O603">
        <v>0</v>
      </c>
      <c r="P603">
        <v>0</v>
      </c>
      <c r="S603">
        <v>0</v>
      </c>
      <c r="T603">
        <v>0</v>
      </c>
      <c r="W603">
        <v>0</v>
      </c>
      <c r="X603">
        <v>0</v>
      </c>
      <c r="AA603">
        <v>0</v>
      </c>
      <c r="AB603">
        <v>0</v>
      </c>
      <c r="AE603">
        <v>0</v>
      </c>
      <c r="AF603">
        <v>0</v>
      </c>
      <c r="AI603">
        <f t="shared" si="36"/>
        <v>2007</v>
      </c>
      <c r="AJ603" t="str">
        <f t="shared" si="37"/>
        <v>Non-pine Units</v>
      </c>
      <c r="AK603" t="str">
        <f t="shared" si="38"/>
        <v>FortNelson</v>
      </c>
      <c r="AL603" t="str">
        <f t="shared" si="39"/>
        <v>Fort Nelson TSA</v>
      </c>
    </row>
    <row r="604" spans="1:38">
      <c r="A604">
        <v>8</v>
      </c>
      <c r="B604">
        <v>11</v>
      </c>
      <c r="E604">
        <v>8592</v>
      </c>
      <c r="F604">
        <v>21168</v>
      </c>
      <c r="I604">
        <v>25184</v>
      </c>
      <c r="J604">
        <v>45216</v>
      </c>
      <c r="M604">
        <v>27792</v>
      </c>
      <c r="N604">
        <v>63744</v>
      </c>
      <c r="O604">
        <v>57296</v>
      </c>
      <c r="P604">
        <v>99360</v>
      </c>
      <c r="S604">
        <v>58304</v>
      </c>
      <c r="T604">
        <v>94608</v>
      </c>
      <c r="W604">
        <v>58016</v>
      </c>
      <c r="X604">
        <v>96032</v>
      </c>
      <c r="AA604">
        <v>58704</v>
      </c>
      <c r="AB604">
        <v>93872</v>
      </c>
      <c r="AE604">
        <v>58432</v>
      </c>
      <c r="AF604">
        <v>95696</v>
      </c>
      <c r="AI604">
        <f t="shared" si="36"/>
        <v>2007</v>
      </c>
      <c r="AJ604" t="str">
        <f t="shared" si="37"/>
        <v>Non-pine Units</v>
      </c>
      <c r="AK604" t="str">
        <f t="shared" si="38"/>
        <v>Fraser</v>
      </c>
      <c r="AL604" t="str">
        <f t="shared" si="39"/>
        <v>Fraser TSA</v>
      </c>
    </row>
    <row r="605" spans="1:38">
      <c r="A605">
        <v>8</v>
      </c>
      <c r="B605">
        <v>12</v>
      </c>
      <c r="E605">
        <v>10725424</v>
      </c>
      <c r="F605">
        <v>35297344</v>
      </c>
      <c r="I605">
        <v>16848736</v>
      </c>
      <c r="J605">
        <v>54956912</v>
      </c>
      <c r="M605">
        <v>11423280</v>
      </c>
      <c r="N605">
        <v>39937184</v>
      </c>
      <c r="O605">
        <v>14684752</v>
      </c>
      <c r="P605">
        <v>45001488</v>
      </c>
      <c r="S605">
        <v>14962768</v>
      </c>
      <c r="T605">
        <v>45264272</v>
      </c>
      <c r="W605">
        <v>14899888</v>
      </c>
      <c r="X605">
        <v>45131440</v>
      </c>
      <c r="AA605">
        <v>15366256</v>
      </c>
      <c r="AB605">
        <v>45622400</v>
      </c>
      <c r="AE605">
        <v>15233984</v>
      </c>
      <c r="AF605">
        <v>45456992</v>
      </c>
      <c r="AI605">
        <f t="shared" si="36"/>
        <v>2007</v>
      </c>
      <c r="AJ605" t="str">
        <f t="shared" si="37"/>
        <v>Pine Units</v>
      </c>
      <c r="AK605" t="str">
        <f t="shared" si="38"/>
        <v>FtStJames</v>
      </c>
      <c r="AL605" t="str">
        <f t="shared" si="39"/>
        <v>Ft. St. James Forest District</v>
      </c>
    </row>
    <row r="606" spans="1:38">
      <c r="A606">
        <v>8</v>
      </c>
      <c r="B606">
        <v>13</v>
      </c>
      <c r="E606">
        <v>53408</v>
      </c>
      <c r="F606">
        <v>90784</v>
      </c>
      <c r="I606">
        <v>41872</v>
      </c>
      <c r="J606">
        <v>59856</v>
      </c>
      <c r="M606">
        <v>4944</v>
      </c>
      <c r="N606">
        <v>16624</v>
      </c>
      <c r="O606">
        <v>32464</v>
      </c>
      <c r="P606">
        <v>45664</v>
      </c>
      <c r="S606">
        <v>33056</v>
      </c>
      <c r="T606">
        <v>48384</v>
      </c>
      <c r="W606">
        <v>31488</v>
      </c>
      <c r="X606">
        <v>46304</v>
      </c>
      <c r="AA606">
        <v>30464</v>
      </c>
      <c r="AB606">
        <v>42768</v>
      </c>
      <c r="AE606">
        <v>32784</v>
      </c>
      <c r="AF606">
        <v>47536</v>
      </c>
      <c r="AI606">
        <f t="shared" si="36"/>
        <v>2007</v>
      </c>
      <c r="AJ606" t="str">
        <f t="shared" si="37"/>
        <v>Non-pine Units</v>
      </c>
      <c r="AK606" t="str">
        <f t="shared" si="38"/>
        <v>FtStJohn</v>
      </c>
      <c r="AL606" t="str">
        <f t="shared" si="39"/>
        <v>Ft. St. John TSA</v>
      </c>
    </row>
    <row r="607" spans="1:38">
      <c r="A607">
        <v>8</v>
      </c>
      <c r="B607">
        <v>14</v>
      </c>
      <c r="E607">
        <v>387200</v>
      </c>
      <c r="F607">
        <v>1042272</v>
      </c>
      <c r="I607">
        <v>670272</v>
      </c>
      <c r="J607">
        <v>1530800</v>
      </c>
      <c r="M607">
        <v>293008</v>
      </c>
      <c r="N607">
        <v>1038672</v>
      </c>
      <c r="O607">
        <v>70064</v>
      </c>
      <c r="P607">
        <v>823280</v>
      </c>
      <c r="S607">
        <v>96032</v>
      </c>
      <c r="T607">
        <v>828352</v>
      </c>
      <c r="W607">
        <v>93520</v>
      </c>
      <c r="X607">
        <v>847600</v>
      </c>
      <c r="AA607">
        <v>97200</v>
      </c>
      <c r="AB607">
        <v>848624</v>
      </c>
      <c r="AE607">
        <v>94624</v>
      </c>
      <c r="AF607">
        <v>807056</v>
      </c>
      <c r="AI607">
        <f t="shared" si="36"/>
        <v>2007</v>
      </c>
      <c r="AJ607" t="str">
        <f t="shared" si="37"/>
        <v>Pine Units</v>
      </c>
      <c r="AK607" t="str">
        <f t="shared" si="38"/>
        <v>Golden</v>
      </c>
      <c r="AL607" t="str">
        <f t="shared" si="39"/>
        <v>Golden TSA</v>
      </c>
    </row>
    <row r="608" spans="1:38">
      <c r="A608">
        <v>8</v>
      </c>
      <c r="B608">
        <v>15</v>
      </c>
      <c r="E608">
        <v>757680</v>
      </c>
      <c r="F608">
        <v>1751280</v>
      </c>
      <c r="I608">
        <v>1112384</v>
      </c>
      <c r="J608">
        <v>2134080</v>
      </c>
      <c r="M608">
        <v>418416</v>
      </c>
      <c r="N608">
        <v>1262416</v>
      </c>
      <c r="O608">
        <v>173008</v>
      </c>
      <c r="P608">
        <v>1016800</v>
      </c>
      <c r="S608">
        <v>240624</v>
      </c>
      <c r="T608">
        <v>1119888</v>
      </c>
      <c r="W608">
        <v>230384</v>
      </c>
      <c r="X608">
        <v>1100672</v>
      </c>
      <c r="AA608">
        <v>236976</v>
      </c>
      <c r="AB608">
        <v>1105248</v>
      </c>
      <c r="AE608">
        <v>220384</v>
      </c>
      <c r="AF608">
        <v>1077264</v>
      </c>
      <c r="AI608">
        <f t="shared" si="36"/>
        <v>2007</v>
      </c>
      <c r="AJ608" t="str">
        <f t="shared" si="37"/>
        <v>Pine Units</v>
      </c>
      <c r="AK608" t="str">
        <f t="shared" si="38"/>
        <v>Invermere</v>
      </c>
      <c r="AL608" t="str">
        <f t="shared" si="39"/>
        <v>Invermere TSA</v>
      </c>
    </row>
    <row r="609" spans="1:38">
      <c r="A609">
        <v>8</v>
      </c>
      <c r="B609">
        <v>16</v>
      </c>
      <c r="E609">
        <v>416</v>
      </c>
      <c r="F609">
        <v>480</v>
      </c>
      <c r="I609">
        <v>304</v>
      </c>
      <c r="J609">
        <v>1952</v>
      </c>
      <c r="M609">
        <v>128</v>
      </c>
      <c r="N609">
        <v>1696</v>
      </c>
      <c r="O609">
        <v>0</v>
      </c>
      <c r="P609">
        <v>592</v>
      </c>
      <c r="S609">
        <v>0</v>
      </c>
      <c r="T609">
        <v>384</v>
      </c>
      <c r="W609">
        <v>0</v>
      </c>
      <c r="X609">
        <v>1376</v>
      </c>
      <c r="AA609">
        <v>0</v>
      </c>
      <c r="AB609">
        <v>1952</v>
      </c>
      <c r="AE609">
        <v>0</v>
      </c>
      <c r="AF609">
        <v>1712</v>
      </c>
      <c r="AI609">
        <f t="shared" si="36"/>
        <v>2007</v>
      </c>
      <c r="AJ609" t="str">
        <f t="shared" si="37"/>
        <v>Non-pine Units</v>
      </c>
      <c r="AK609" t="str">
        <f t="shared" si="38"/>
        <v>Kalum</v>
      </c>
      <c r="AL609" t="str">
        <f t="shared" si="39"/>
        <v>Kalum TSA</v>
      </c>
    </row>
    <row r="610" spans="1:38">
      <c r="A610">
        <v>8</v>
      </c>
      <c r="B610">
        <v>17</v>
      </c>
      <c r="E610">
        <v>5137904</v>
      </c>
      <c r="F610">
        <v>16256000</v>
      </c>
      <c r="I610">
        <v>8657600</v>
      </c>
      <c r="J610">
        <v>26337200</v>
      </c>
      <c r="M610">
        <v>7102688</v>
      </c>
      <c r="N610">
        <v>26157088</v>
      </c>
      <c r="O610">
        <v>6804160</v>
      </c>
      <c r="P610">
        <v>26510208</v>
      </c>
      <c r="S610">
        <v>7056768</v>
      </c>
      <c r="T610">
        <v>26788928</v>
      </c>
      <c r="W610">
        <v>6902736</v>
      </c>
      <c r="X610">
        <v>26459216</v>
      </c>
      <c r="AA610">
        <v>6862784</v>
      </c>
      <c r="AB610">
        <v>26315184</v>
      </c>
      <c r="AE610">
        <v>6753392</v>
      </c>
      <c r="AF610">
        <v>26379808</v>
      </c>
      <c r="AI610">
        <f t="shared" si="36"/>
        <v>2007</v>
      </c>
      <c r="AJ610" t="str">
        <f t="shared" si="37"/>
        <v>Pine Units</v>
      </c>
      <c r="AK610" t="str">
        <f t="shared" si="38"/>
        <v>Kamloops</v>
      </c>
      <c r="AL610" t="str">
        <f t="shared" si="39"/>
        <v>Kamloops TSA</v>
      </c>
    </row>
    <row r="611" spans="1:38">
      <c r="A611">
        <v>8</v>
      </c>
      <c r="B611">
        <v>18</v>
      </c>
      <c r="E611">
        <v>0</v>
      </c>
      <c r="F611">
        <v>0</v>
      </c>
      <c r="I611">
        <v>0</v>
      </c>
      <c r="J611">
        <v>0</v>
      </c>
      <c r="M611">
        <v>0</v>
      </c>
      <c r="N611">
        <v>0</v>
      </c>
      <c r="O611">
        <v>0</v>
      </c>
      <c r="P611">
        <v>0</v>
      </c>
      <c r="S611">
        <v>0</v>
      </c>
      <c r="T611">
        <v>0</v>
      </c>
      <c r="W611">
        <v>0</v>
      </c>
      <c r="X611">
        <v>0</v>
      </c>
      <c r="AA611">
        <v>0</v>
      </c>
      <c r="AB611">
        <v>0</v>
      </c>
      <c r="AE611">
        <v>0</v>
      </c>
      <c r="AF611">
        <v>0</v>
      </c>
      <c r="AI611">
        <f t="shared" si="36"/>
        <v>2007</v>
      </c>
      <c r="AJ611" t="str">
        <f t="shared" si="37"/>
        <v>Non-pine Units</v>
      </c>
      <c r="AK611" t="str">
        <f t="shared" si="38"/>
        <v>Kingcome</v>
      </c>
      <c r="AL611" t="str">
        <f t="shared" si="39"/>
        <v>Kingcome TSA</v>
      </c>
    </row>
    <row r="612" spans="1:38">
      <c r="A612">
        <v>8</v>
      </c>
      <c r="B612">
        <v>19</v>
      </c>
      <c r="E612">
        <v>18992</v>
      </c>
      <c r="F612">
        <v>37648</v>
      </c>
      <c r="I612">
        <v>54016</v>
      </c>
      <c r="J612">
        <v>69920</v>
      </c>
      <c r="M612">
        <v>4992</v>
      </c>
      <c r="N612">
        <v>8224</v>
      </c>
      <c r="O612">
        <v>224</v>
      </c>
      <c r="P612">
        <v>5328</v>
      </c>
      <c r="S612">
        <v>192</v>
      </c>
      <c r="T612">
        <v>7344</v>
      </c>
      <c r="W612">
        <v>224</v>
      </c>
      <c r="X612">
        <v>4336</v>
      </c>
      <c r="AA612">
        <v>11280</v>
      </c>
      <c r="AB612">
        <v>18032</v>
      </c>
      <c r="AE612">
        <v>7248</v>
      </c>
      <c r="AF612">
        <v>10896</v>
      </c>
      <c r="AI612">
        <f t="shared" si="36"/>
        <v>2007</v>
      </c>
      <c r="AJ612" t="str">
        <f t="shared" si="37"/>
        <v>Non-pine Units</v>
      </c>
      <c r="AK612" t="str">
        <f t="shared" si="38"/>
        <v>Kispiox</v>
      </c>
      <c r="AL612" t="str">
        <f t="shared" si="39"/>
        <v>Kispiox TSA</v>
      </c>
    </row>
    <row r="613" spans="1:38">
      <c r="A613">
        <v>8</v>
      </c>
      <c r="B613">
        <v>20</v>
      </c>
      <c r="E613">
        <v>809136</v>
      </c>
      <c r="F613">
        <v>1820192</v>
      </c>
      <c r="I613">
        <v>1265696</v>
      </c>
      <c r="J613">
        <v>2529872</v>
      </c>
      <c r="M613">
        <v>597184</v>
      </c>
      <c r="N613">
        <v>1681712</v>
      </c>
      <c r="O613">
        <v>224624</v>
      </c>
      <c r="P613">
        <v>1316208</v>
      </c>
      <c r="S613">
        <v>300368</v>
      </c>
      <c r="T613">
        <v>1386240</v>
      </c>
      <c r="W613">
        <v>292352</v>
      </c>
      <c r="X613">
        <v>1393168</v>
      </c>
      <c r="AA613">
        <v>287568</v>
      </c>
      <c r="AB613">
        <v>1374128</v>
      </c>
      <c r="AE613">
        <v>286384</v>
      </c>
      <c r="AF613">
        <v>1402384</v>
      </c>
      <c r="AI613">
        <f t="shared" si="36"/>
        <v>2007</v>
      </c>
      <c r="AJ613" t="str">
        <f t="shared" si="37"/>
        <v>Pine Units</v>
      </c>
      <c r="AK613" t="str">
        <f t="shared" si="38"/>
        <v>KootenayLake</v>
      </c>
      <c r="AL613" t="str">
        <f t="shared" si="39"/>
        <v>Kootenay Lake TSA</v>
      </c>
    </row>
    <row r="614" spans="1:38">
      <c r="A614">
        <v>8</v>
      </c>
      <c r="B614">
        <v>21</v>
      </c>
      <c r="E614">
        <v>5797360</v>
      </c>
      <c r="F614">
        <v>36187840</v>
      </c>
      <c r="I614">
        <v>7032352</v>
      </c>
      <c r="J614">
        <v>52221536</v>
      </c>
      <c r="M614">
        <v>6852000</v>
      </c>
      <c r="N614">
        <v>50865296</v>
      </c>
      <c r="O614">
        <v>6168336</v>
      </c>
      <c r="P614">
        <v>50768384</v>
      </c>
      <c r="S614">
        <v>6360208</v>
      </c>
      <c r="T614">
        <v>50659328</v>
      </c>
      <c r="W614">
        <v>6377712</v>
      </c>
      <c r="X614">
        <v>50592640</v>
      </c>
      <c r="AA614">
        <v>6470048</v>
      </c>
      <c r="AB614">
        <v>50713056</v>
      </c>
      <c r="AE614">
        <v>6427984</v>
      </c>
      <c r="AF614">
        <v>50450432</v>
      </c>
      <c r="AI614">
        <f t="shared" si="36"/>
        <v>2007</v>
      </c>
      <c r="AJ614" t="str">
        <f t="shared" si="37"/>
        <v>Pine Units</v>
      </c>
      <c r="AK614" t="str">
        <f t="shared" si="38"/>
        <v>Lakes</v>
      </c>
      <c r="AL614" t="str">
        <f t="shared" si="39"/>
        <v>Lakes TSA</v>
      </c>
    </row>
    <row r="615" spans="1:38">
      <c r="A615">
        <v>8</v>
      </c>
      <c r="B615">
        <v>22</v>
      </c>
      <c r="E615">
        <v>760736</v>
      </c>
      <c r="F615">
        <v>1420112</v>
      </c>
      <c r="I615">
        <v>1906016</v>
      </c>
      <c r="J615">
        <v>3437696</v>
      </c>
      <c r="M615">
        <v>1623040</v>
      </c>
      <c r="N615">
        <v>3147648</v>
      </c>
      <c r="O615">
        <v>1248688</v>
      </c>
      <c r="P615">
        <v>2808608</v>
      </c>
      <c r="S615">
        <v>1310032</v>
      </c>
      <c r="T615">
        <v>2865664</v>
      </c>
      <c r="W615">
        <v>1290176</v>
      </c>
      <c r="X615">
        <v>2860912</v>
      </c>
      <c r="AA615">
        <v>1276656</v>
      </c>
      <c r="AB615">
        <v>2808512</v>
      </c>
      <c r="AE615">
        <v>1251280</v>
      </c>
      <c r="AF615">
        <v>2788704</v>
      </c>
      <c r="AI615">
        <f t="shared" si="36"/>
        <v>2007</v>
      </c>
      <c r="AJ615" t="str">
        <f t="shared" si="37"/>
        <v>Pine Units</v>
      </c>
      <c r="AK615" t="str">
        <f t="shared" si="38"/>
        <v>Lillooet</v>
      </c>
      <c r="AL615" t="str">
        <f t="shared" si="39"/>
        <v>Lillooet TSA</v>
      </c>
    </row>
    <row r="616" spans="1:38">
      <c r="A616">
        <v>8</v>
      </c>
      <c r="B616">
        <v>23</v>
      </c>
      <c r="E616">
        <v>2919968</v>
      </c>
      <c r="F616">
        <v>4942464</v>
      </c>
      <c r="I616">
        <v>5593056</v>
      </c>
      <c r="J616">
        <v>8905920</v>
      </c>
      <c r="M616">
        <v>4744112</v>
      </c>
      <c r="N616">
        <v>8203600</v>
      </c>
      <c r="O616">
        <v>4837744</v>
      </c>
      <c r="P616">
        <v>8242592</v>
      </c>
      <c r="S616">
        <v>5093984</v>
      </c>
      <c r="T616">
        <v>8592000</v>
      </c>
      <c r="W616">
        <v>5099616</v>
      </c>
      <c r="X616">
        <v>8483920</v>
      </c>
      <c r="AA616">
        <v>6396032</v>
      </c>
      <c r="AB616">
        <v>9763392</v>
      </c>
      <c r="AE616">
        <v>6435856</v>
      </c>
      <c r="AF616">
        <v>9815728</v>
      </c>
      <c r="AI616">
        <f t="shared" si="36"/>
        <v>2007</v>
      </c>
      <c r="AJ616" t="str">
        <f t="shared" si="37"/>
        <v>Pine Units</v>
      </c>
      <c r="AK616" t="str">
        <f t="shared" si="38"/>
        <v>Mackenzie</v>
      </c>
      <c r="AL616" t="str">
        <f t="shared" si="39"/>
        <v>Mackenzie TSA</v>
      </c>
    </row>
    <row r="617" spans="1:38">
      <c r="A617">
        <v>8</v>
      </c>
      <c r="B617">
        <v>24</v>
      </c>
      <c r="E617">
        <v>5437200</v>
      </c>
      <c r="F617">
        <v>12886448</v>
      </c>
      <c r="I617">
        <v>7333072</v>
      </c>
      <c r="J617">
        <v>14063664</v>
      </c>
      <c r="M617">
        <v>4640048</v>
      </c>
      <c r="N617">
        <v>10337424</v>
      </c>
      <c r="O617">
        <v>3901344</v>
      </c>
      <c r="P617">
        <v>9755824</v>
      </c>
      <c r="S617">
        <v>4080448</v>
      </c>
      <c r="T617">
        <v>9935280</v>
      </c>
      <c r="W617">
        <v>3846400</v>
      </c>
      <c r="X617">
        <v>9640064</v>
      </c>
      <c r="AA617">
        <v>3856080</v>
      </c>
      <c r="AB617">
        <v>9607440</v>
      </c>
      <c r="AE617">
        <v>3779712</v>
      </c>
      <c r="AF617">
        <v>9575968</v>
      </c>
      <c r="AI617">
        <f t="shared" si="36"/>
        <v>2007</v>
      </c>
      <c r="AJ617" t="str">
        <f t="shared" si="37"/>
        <v>Pine Units</v>
      </c>
      <c r="AK617" t="str">
        <f t="shared" si="38"/>
        <v>Merritt</v>
      </c>
      <c r="AL617" t="str">
        <f t="shared" si="39"/>
        <v>Merritt TSA</v>
      </c>
    </row>
    <row r="618" spans="1:38">
      <c r="A618">
        <v>8</v>
      </c>
      <c r="B618">
        <v>25</v>
      </c>
      <c r="E618">
        <v>0</v>
      </c>
      <c r="F618">
        <v>0</v>
      </c>
      <c r="I618">
        <v>1264</v>
      </c>
      <c r="J618">
        <v>22384</v>
      </c>
      <c r="M618">
        <v>848</v>
      </c>
      <c r="N618">
        <v>24528</v>
      </c>
      <c r="O618">
        <v>224</v>
      </c>
      <c r="P618">
        <v>20512</v>
      </c>
      <c r="S618">
        <v>1136</v>
      </c>
      <c r="T618">
        <v>27808</v>
      </c>
      <c r="W618">
        <v>1136</v>
      </c>
      <c r="X618">
        <v>21824</v>
      </c>
      <c r="AA618">
        <v>480</v>
      </c>
      <c r="AB618">
        <v>21808</v>
      </c>
      <c r="AE618">
        <v>720</v>
      </c>
      <c r="AF618">
        <v>29344</v>
      </c>
      <c r="AI618">
        <f t="shared" si="36"/>
        <v>2007</v>
      </c>
      <c r="AJ618" t="str">
        <f t="shared" si="37"/>
        <v>Non-pine Units</v>
      </c>
      <c r="AK618" t="str">
        <f t="shared" si="38"/>
        <v>MidCoast</v>
      </c>
      <c r="AL618" t="str">
        <f t="shared" si="39"/>
        <v>Mid Coast TSA</v>
      </c>
    </row>
    <row r="619" spans="1:38">
      <c r="A619">
        <v>8</v>
      </c>
      <c r="B619">
        <v>26</v>
      </c>
      <c r="E619">
        <v>4734656</v>
      </c>
      <c r="F619">
        <v>11876464</v>
      </c>
      <c r="I619">
        <v>10876096</v>
      </c>
      <c r="J619">
        <v>24977488</v>
      </c>
      <c r="M619">
        <v>8448768</v>
      </c>
      <c r="N619">
        <v>21155600</v>
      </c>
      <c r="O619">
        <v>5776576</v>
      </c>
      <c r="P619">
        <v>18794624</v>
      </c>
      <c r="S619">
        <v>7115952</v>
      </c>
      <c r="T619">
        <v>20000768</v>
      </c>
      <c r="W619">
        <v>7122784</v>
      </c>
      <c r="X619">
        <v>20016448</v>
      </c>
      <c r="AA619">
        <v>7132736</v>
      </c>
      <c r="AB619">
        <v>20028720</v>
      </c>
      <c r="AE619">
        <v>7125328</v>
      </c>
      <c r="AF619">
        <v>20005984</v>
      </c>
      <c r="AI619">
        <f t="shared" si="36"/>
        <v>2007</v>
      </c>
      <c r="AJ619" t="str">
        <f t="shared" si="37"/>
        <v>Pine Units</v>
      </c>
      <c r="AK619" t="str">
        <f t="shared" si="38"/>
        <v>Morice</v>
      </c>
      <c r="AL619" t="str">
        <f t="shared" si="39"/>
        <v>Morice TSA</v>
      </c>
    </row>
    <row r="620" spans="1:38">
      <c r="A620">
        <v>8</v>
      </c>
      <c r="B620">
        <v>27</v>
      </c>
      <c r="E620">
        <v>5776</v>
      </c>
      <c r="F620">
        <v>10192</v>
      </c>
      <c r="I620">
        <v>6384</v>
      </c>
      <c r="J620">
        <v>11568</v>
      </c>
      <c r="M620">
        <v>0</v>
      </c>
      <c r="N620">
        <v>5056</v>
      </c>
      <c r="O620">
        <v>304</v>
      </c>
      <c r="P620">
        <v>4256</v>
      </c>
      <c r="S620">
        <v>304</v>
      </c>
      <c r="T620">
        <v>4976</v>
      </c>
      <c r="W620">
        <v>304</v>
      </c>
      <c r="X620">
        <v>4000</v>
      </c>
      <c r="AA620">
        <v>304</v>
      </c>
      <c r="AB620">
        <v>3536</v>
      </c>
      <c r="AE620">
        <v>304</v>
      </c>
      <c r="AF620">
        <v>4256</v>
      </c>
      <c r="AI620">
        <f t="shared" si="36"/>
        <v>2007</v>
      </c>
      <c r="AJ620" t="str">
        <f t="shared" si="37"/>
        <v>Non-pine Units</v>
      </c>
      <c r="AK620" t="str">
        <f t="shared" si="38"/>
        <v>Nass</v>
      </c>
      <c r="AL620" t="str">
        <f t="shared" si="39"/>
        <v>Nass TSA</v>
      </c>
    </row>
    <row r="621" spans="1:38">
      <c r="A621">
        <v>8</v>
      </c>
      <c r="B621">
        <v>28</v>
      </c>
      <c r="E621">
        <v>0</v>
      </c>
      <c r="F621">
        <v>0</v>
      </c>
      <c r="I621">
        <v>0</v>
      </c>
      <c r="J621">
        <v>0</v>
      </c>
      <c r="M621">
        <v>0</v>
      </c>
      <c r="N621">
        <v>0</v>
      </c>
      <c r="O621">
        <v>0</v>
      </c>
      <c r="P621">
        <v>0</v>
      </c>
      <c r="S621">
        <v>0</v>
      </c>
      <c r="T621">
        <v>0</v>
      </c>
      <c r="W621">
        <v>0</v>
      </c>
      <c r="X621">
        <v>0</v>
      </c>
      <c r="AA621">
        <v>0</v>
      </c>
      <c r="AB621">
        <v>0</v>
      </c>
      <c r="AE621">
        <v>0</v>
      </c>
      <c r="AF621">
        <v>0</v>
      </c>
      <c r="AI621">
        <f t="shared" si="36"/>
        <v>2007</v>
      </c>
      <c r="AJ621" t="str">
        <f t="shared" si="37"/>
        <v>Non-pine Units</v>
      </c>
      <c r="AK621" t="str">
        <f t="shared" si="38"/>
        <v>NorthCoast</v>
      </c>
      <c r="AL621" t="str">
        <f t="shared" si="39"/>
        <v>North Coast TSA</v>
      </c>
    </row>
    <row r="622" spans="1:38">
      <c r="A622">
        <v>8</v>
      </c>
      <c r="B622">
        <v>29</v>
      </c>
      <c r="E622">
        <v>3547584</v>
      </c>
      <c r="F622">
        <v>8006496</v>
      </c>
      <c r="I622">
        <v>4151520</v>
      </c>
      <c r="J622">
        <v>8499024</v>
      </c>
      <c r="M622">
        <v>2172992</v>
      </c>
      <c r="N622">
        <v>5898576</v>
      </c>
      <c r="O622">
        <v>1680448</v>
      </c>
      <c r="P622">
        <v>5539904</v>
      </c>
      <c r="S622">
        <v>1714672</v>
      </c>
      <c r="T622">
        <v>5450928</v>
      </c>
      <c r="W622">
        <v>1699472</v>
      </c>
      <c r="X622">
        <v>5456048</v>
      </c>
      <c r="AA622">
        <v>1676432</v>
      </c>
      <c r="AB622">
        <v>5426192</v>
      </c>
      <c r="AE622">
        <v>1625872</v>
      </c>
      <c r="AF622">
        <v>5248448</v>
      </c>
      <c r="AI622">
        <f t="shared" si="36"/>
        <v>2007</v>
      </c>
      <c r="AJ622" t="str">
        <f t="shared" si="37"/>
        <v>Pine Units</v>
      </c>
      <c r="AK622" t="str">
        <f t="shared" si="38"/>
        <v>Okanagan</v>
      </c>
      <c r="AL622" t="str">
        <f t="shared" si="39"/>
        <v>Okanagan TSA</v>
      </c>
    </row>
    <row r="623" spans="1:38">
      <c r="A623">
        <v>8</v>
      </c>
      <c r="B623">
        <v>30</v>
      </c>
      <c r="E623">
        <v>7463952</v>
      </c>
      <c r="F623">
        <v>39260720</v>
      </c>
      <c r="I623">
        <v>8527872</v>
      </c>
      <c r="J623">
        <v>48929088</v>
      </c>
      <c r="M623">
        <v>7631248</v>
      </c>
      <c r="N623">
        <v>45129312</v>
      </c>
      <c r="O623">
        <v>7715568</v>
      </c>
      <c r="P623">
        <v>45981280</v>
      </c>
      <c r="S623">
        <v>8045888</v>
      </c>
      <c r="T623">
        <v>46093504</v>
      </c>
      <c r="W623">
        <v>8021808</v>
      </c>
      <c r="X623">
        <v>46279776</v>
      </c>
      <c r="AA623">
        <v>8233152</v>
      </c>
      <c r="AB623">
        <v>46480256</v>
      </c>
      <c r="AE623">
        <v>8220096</v>
      </c>
      <c r="AF623">
        <v>46328848</v>
      </c>
      <c r="AI623">
        <f t="shared" si="36"/>
        <v>2007</v>
      </c>
      <c r="AJ623" t="str">
        <f t="shared" si="37"/>
        <v>Pine Units</v>
      </c>
      <c r="AK623" t="str">
        <f t="shared" si="38"/>
        <v>PrinceGeorge</v>
      </c>
      <c r="AL623" t="str">
        <f t="shared" si="39"/>
        <v>Prince George Forest District</v>
      </c>
    </row>
    <row r="624" spans="1:38">
      <c r="A624">
        <v>8</v>
      </c>
      <c r="B624">
        <v>31</v>
      </c>
      <c r="E624">
        <v>0</v>
      </c>
      <c r="F624">
        <v>0</v>
      </c>
      <c r="I624">
        <v>0</v>
      </c>
      <c r="J624">
        <v>0</v>
      </c>
      <c r="M624">
        <v>0</v>
      </c>
      <c r="N624">
        <v>0</v>
      </c>
      <c r="O624">
        <v>0</v>
      </c>
      <c r="P624">
        <v>0</v>
      </c>
      <c r="S624">
        <v>0</v>
      </c>
      <c r="T624">
        <v>0</v>
      </c>
      <c r="W624">
        <v>0</v>
      </c>
      <c r="X624">
        <v>0</v>
      </c>
      <c r="AA624">
        <v>0</v>
      </c>
      <c r="AB624">
        <v>0</v>
      </c>
      <c r="AE624">
        <v>0</v>
      </c>
      <c r="AF624">
        <v>0</v>
      </c>
      <c r="AI624">
        <f t="shared" si="36"/>
        <v>2007</v>
      </c>
      <c r="AJ624" t="str">
        <f t="shared" si="37"/>
        <v>Non-pine Units</v>
      </c>
      <c r="AK624" t="str">
        <f t="shared" si="38"/>
        <v>QueenCharlotte</v>
      </c>
      <c r="AL624" t="str">
        <f t="shared" si="39"/>
        <v>Queen Charlotte TSA</v>
      </c>
    </row>
    <row r="625" spans="1:38">
      <c r="A625">
        <v>8</v>
      </c>
      <c r="B625">
        <v>32</v>
      </c>
      <c r="E625">
        <v>8194608</v>
      </c>
      <c r="F625">
        <v>84619520</v>
      </c>
      <c r="I625">
        <v>4796864</v>
      </c>
      <c r="J625">
        <v>89230096</v>
      </c>
      <c r="M625">
        <v>5403744</v>
      </c>
      <c r="N625">
        <v>88295968</v>
      </c>
      <c r="O625">
        <v>5050336</v>
      </c>
      <c r="P625">
        <v>88588000</v>
      </c>
      <c r="S625">
        <v>5060944</v>
      </c>
      <c r="T625">
        <v>88656176</v>
      </c>
      <c r="W625">
        <v>5115200</v>
      </c>
      <c r="X625">
        <v>88649968</v>
      </c>
      <c r="AA625">
        <v>5118000</v>
      </c>
      <c r="AB625">
        <v>88717888</v>
      </c>
      <c r="AE625">
        <v>5059104</v>
      </c>
      <c r="AF625">
        <v>88651744</v>
      </c>
      <c r="AI625">
        <f t="shared" si="36"/>
        <v>2007</v>
      </c>
      <c r="AJ625" t="str">
        <f t="shared" si="37"/>
        <v>Pine Units</v>
      </c>
      <c r="AK625" t="str">
        <f t="shared" si="38"/>
        <v>Quesnel</v>
      </c>
      <c r="AL625" t="str">
        <f t="shared" si="39"/>
        <v>Quesnel TSA</v>
      </c>
    </row>
    <row r="626" spans="1:38">
      <c r="A626">
        <v>8</v>
      </c>
      <c r="B626">
        <v>33</v>
      </c>
      <c r="E626">
        <v>1280</v>
      </c>
      <c r="F626">
        <v>2112</v>
      </c>
      <c r="I626">
        <v>4848</v>
      </c>
      <c r="J626">
        <v>7680</v>
      </c>
      <c r="M626">
        <v>3360</v>
      </c>
      <c r="N626">
        <v>6304</v>
      </c>
      <c r="O626">
        <v>464</v>
      </c>
      <c r="P626">
        <v>3440</v>
      </c>
      <c r="S626">
        <v>464</v>
      </c>
      <c r="T626">
        <v>3216</v>
      </c>
      <c r="W626">
        <v>464</v>
      </c>
      <c r="X626">
        <v>3024</v>
      </c>
      <c r="AA626">
        <v>768</v>
      </c>
      <c r="AB626">
        <v>3488</v>
      </c>
      <c r="AE626">
        <v>464</v>
      </c>
      <c r="AF626">
        <v>3168</v>
      </c>
      <c r="AI626">
        <f t="shared" si="36"/>
        <v>2007</v>
      </c>
      <c r="AJ626" t="str">
        <f t="shared" si="37"/>
        <v>Non-pine Units</v>
      </c>
      <c r="AK626" t="str">
        <f t="shared" si="38"/>
        <v>Revelstoke</v>
      </c>
      <c r="AL626" t="str">
        <f t="shared" si="39"/>
        <v>Revelstoke TSA</v>
      </c>
    </row>
    <row r="627" spans="1:38">
      <c r="A627">
        <v>8</v>
      </c>
      <c r="B627">
        <v>34</v>
      </c>
      <c r="E627">
        <v>457664</v>
      </c>
      <c r="F627">
        <v>1113360</v>
      </c>
      <c r="I627">
        <v>529952</v>
      </c>
      <c r="J627">
        <v>1216832</v>
      </c>
      <c r="M627">
        <v>328576</v>
      </c>
      <c r="N627">
        <v>944720</v>
      </c>
      <c r="O627">
        <v>299760</v>
      </c>
      <c r="P627">
        <v>944672</v>
      </c>
      <c r="S627">
        <v>328160</v>
      </c>
      <c r="T627">
        <v>946176</v>
      </c>
      <c r="W627">
        <v>316976</v>
      </c>
      <c r="X627">
        <v>951088</v>
      </c>
      <c r="AA627">
        <v>319840</v>
      </c>
      <c r="AB627">
        <v>943744</v>
      </c>
      <c r="AE627">
        <v>313584</v>
      </c>
      <c r="AF627">
        <v>928624</v>
      </c>
      <c r="AI627">
        <f t="shared" si="36"/>
        <v>2007</v>
      </c>
      <c r="AJ627" t="str">
        <f t="shared" si="37"/>
        <v>Pine Units</v>
      </c>
      <c r="AK627" t="str">
        <f t="shared" si="38"/>
        <v>RobsonValley</v>
      </c>
      <c r="AL627" t="str">
        <f t="shared" si="39"/>
        <v>Robson Valley TSA</v>
      </c>
    </row>
    <row r="628" spans="1:38">
      <c r="A628">
        <v>8</v>
      </c>
      <c r="B628">
        <v>35</v>
      </c>
      <c r="E628">
        <v>3792</v>
      </c>
      <c r="F628">
        <v>19024</v>
      </c>
      <c r="I628">
        <v>20432</v>
      </c>
      <c r="J628">
        <v>167696</v>
      </c>
      <c r="M628">
        <v>44720</v>
      </c>
      <c r="N628">
        <v>243120</v>
      </c>
      <c r="O628">
        <v>39648</v>
      </c>
      <c r="P628">
        <v>244752</v>
      </c>
      <c r="S628">
        <v>40864</v>
      </c>
      <c r="T628">
        <v>250544</v>
      </c>
      <c r="W628">
        <v>49264</v>
      </c>
      <c r="X628">
        <v>260576</v>
      </c>
      <c r="AA628">
        <v>42352</v>
      </c>
      <c r="AB628">
        <v>241264</v>
      </c>
      <c r="AE628">
        <v>45984</v>
      </c>
      <c r="AF628">
        <v>245680</v>
      </c>
      <c r="AI628">
        <f t="shared" si="36"/>
        <v>2007</v>
      </c>
      <c r="AJ628" t="str">
        <f t="shared" si="37"/>
        <v>Non-pine Units</v>
      </c>
      <c r="AK628" t="str">
        <f t="shared" si="38"/>
        <v>Soo</v>
      </c>
      <c r="AL628" t="str">
        <f t="shared" si="39"/>
        <v>Soo TSA</v>
      </c>
    </row>
    <row r="629" spans="1:38">
      <c r="A629">
        <v>8</v>
      </c>
      <c r="B629">
        <v>36</v>
      </c>
      <c r="E629">
        <v>0</v>
      </c>
      <c r="F629">
        <v>0</v>
      </c>
      <c r="I629">
        <v>0</v>
      </c>
      <c r="J629">
        <v>0</v>
      </c>
      <c r="M629">
        <v>0</v>
      </c>
      <c r="N629">
        <v>0</v>
      </c>
      <c r="O629">
        <v>0</v>
      </c>
      <c r="P629">
        <v>0</v>
      </c>
      <c r="S629">
        <v>0</v>
      </c>
      <c r="T629">
        <v>0</v>
      </c>
      <c r="W629">
        <v>0</v>
      </c>
      <c r="X629">
        <v>0</v>
      </c>
      <c r="AA629">
        <v>0</v>
      </c>
      <c r="AB629">
        <v>0</v>
      </c>
      <c r="AE629">
        <v>0</v>
      </c>
      <c r="AF629">
        <v>0</v>
      </c>
      <c r="AI629">
        <f t="shared" si="36"/>
        <v>2007</v>
      </c>
      <c r="AJ629" t="str">
        <f t="shared" si="37"/>
        <v>Non-pine Units</v>
      </c>
      <c r="AK629" t="str">
        <f t="shared" si="38"/>
        <v>Strathcona</v>
      </c>
      <c r="AL629" t="str">
        <f t="shared" si="39"/>
        <v>Strathcona TSA</v>
      </c>
    </row>
    <row r="630" spans="1:38">
      <c r="A630">
        <v>8</v>
      </c>
      <c r="B630">
        <v>37</v>
      </c>
      <c r="E630">
        <v>0</v>
      </c>
      <c r="F630">
        <v>0</v>
      </c>
      <c r="I630">
        <v>0</v>
      </c>
      <c r="J630">
        <v>0</v>
      </c>
      <c r="M630">
        <v>112</v>
      </c>
      <c r="N630">
        <v>112</v>
      </c>
      <c r="O630">
        <v>176</v>
      </c>
      <c r="P630">
        <v>176</v>
      </c>
      <c r="S630">
        <v>192</v>
      </c>
      <c r="T630">
        <v>192</v>
      </c>
      <c r="W630">
        <v>176</v>
      </c>
      <c r="X630">
        <v>176</v>
      </c>
      <c r="AA630">
        <v>192</v>
      </c>
      <c r="AB630">
        <v>192</v>
      </c>
      <c r="AE630">
        <v>176</v>
      </c>
      <c r="AF630">
        <v>176</v>
      </c>
      <c r="AI630">
        <f t="shared" si="36"/>
        <v>2007</v>
      </c>
      <c r="AJ630" t="str">
        <f t="shared" si="37"/>
        <v>Non-pine Units</v>
      </c>
      <c r="AK630" t="str">
        <f t="shared" si="38"/>
        <v>SunshineCoast</v>
      </c>
      <c r="AL630" t="str">
        <f t="shared" si="39"/>
        <v>Sunshine Coast TSA</v>
      </c>
    </row>
    <row r="631" spans="1:38">
      <c r="A631">
        <v>8</v>
      </c>
      <c r="B631">
        <v>38</v>
      </c>
      <c r="E631">
        <v>8368032</v>
      </c>
      <c r="F631">
        <v>64163184</v>
      </c>
      <c r="I631">
        <v>4916800</v>
      </c>
      <c r="J631">
        <v>74425424</v>
      </c>
      <c r="M631">
        <v>4540016</v>
      </c>
      <c r="N631">
        <v>70266832</v>
      </c>
      <c r="O631">
        <v>3899664</v>
      </c>
      <c r="P631">
        <v>70714288</v>
      </c>
      <c r="S631">
        <v>3932144</v>
      </c>
      <c r="T631">
        <v>70076512</v>
      </c>
      <c r="W631">
        <v>3869216</v>
      </c>
      <c r="X631">
        <v>70329664</v>
      </c>
      <c r="AA631">
        <v>3952064</v>
      </c>
      <c r="AB631">
        <v>70301664</v>
      </c>
      <c r="AE631">
        <v>3931536</v>
      </c>
      <c r="AF631">
        <v>70016256</v>
      </c>
      <c r="AI631">
        <f t="shared" si="36"/>
        <v>2007</v>
      </c>
      <c r="AJ631" t="str">
        <f t="shared" si="37"/>
        <v>Pine Units</v>
      </c>
      <c r="AK631" t="str">
        <f t="shared" si="38"/>
        <v>Vanderhoof</v>
      </c>
      <c r="AL631" t="str">
        <f t="shared" si="39"/>
        <v>Vanderhoof Forest District</v>
      </c>
    </row>
    <row r="632" spans="1:38">
      <c r="A632">
        <v>8</v>
      </c>
      <c r="B632">
        <v>39</v>
      </c>
      <c r="E632">
        <v>15511440</v>
      </c>
      <c r="F632">
        <v>66265760</v>
      </c>
      <c r="I632">
        <v>15772800</v>
      </c>
      <c r="J632">
        <v>75639664</v>
      </c>
      <c r="M632">
        <v>15928384</v>
      </c>
      <c r="N632">
        <v>76330624</v>
      </c>
      <c r="O632">
        <v>17521808</v>
      </c>
      <c r="P632">
        <v>79798512</v>
      </c>
      <c r="S632">
        <v>17730656</v>
      </c>
      <c r="T632">
        <v>79679344</v>
      </c>
      <c r="W632">
        <v>17771888</v>
      </c>
      <c r="X632">
        <v>79801056</v>
      </c>
      <c r="AA632">
        <v>17730672</v>
      </c>
      <c r="AB632">
        <v>79822032</v>
      </c>
      <c r="AE632">
        <v>17602272</v>
      </c>
      <c r="AF632">
        <v>79443024</v>
      </c>
      <c r="AI632">
        <f t="shared" si="36"/>
        <v>2007</v>
      </c>
      <c r="AJ632" t="str">
        <f t="shared" si="37"/>
        <v>Pine Units</v>
      </c>
      <c r="AK632" t="str">
        <f t="shared" si="38"/>
        <v>WilliamsLake</v>
      </c>
      <c r="AL632" t="str">
        <f t="shared" si="39"/>
        <v>Williams Lake TSA</v>
      </c>
    </row>
    <row r="633" spans="1:38">
      <c r="A633">
        <v>8</v>
      </c>
      <c r="B633">
        <v>40</v>
      </c>
      <c r="E633">
        <v>0</v>
      </c>
      <c r="F633">
        <v>0</v>
      </c>
      <c r="I633">
        <v>2240</v>
      </c>
      <c r="J633">
        <v>2240</v>
      </c>
      <c r="M633">
        <v>0</v>
      </c>
      <c r="N633">
        <v>0</v>
      </c>
      <c r="O633">
        <v>0</v>
      </c>
      <c r="P633">
        <v>0</v>
      </c>
      <c r="S633">
        <v>0</v>
      </c>
      <c r="T633">
        <v>0</v>
      </c>
      <c r="W633">
        <v>0</v>
      </c>
      <c r="X633">
        <v>0</v>
      </c>
      <c r="AA633">
        <v>0</v>
      </c>
      <c r="AB633">
        <v>0</v>
      </c>
      <c r="AE633">
        <v>0</v>
      </c>
      <c r="AF633">
        <v>0</v>
      </c>
      <c r="AI633">
        <f t="shared" si="36"/>
        <v>2007</v>
      </c>
      <c r="AJ633" t="str">
        <f t="shared" si="37"/>
        <v>Interior TFLs</v>
      </c>
      <c r="AK633" t="str">
        <f t="shared" si="38"/>
        <v>InteriorTFLs</v>
      </c>
      <c r="AL633" t="str">
        <f t="shared" si="39"/>
        <v>Interior TFLs</v>
      </c>
    </row>
    <row r="634" spans="1:38">
      <c r="A634">
        <v>8</v>
      </c>
      <c r="B634">
        <v>40</v>
      </c>
      <c r="E634">
        <v>0</v>
      </c>
      <c r="F634">
        <v>0</v>
      </c>
      <c r="I634">
        <v>0</v>
      </c>
      <c r="J634">
        <v>48</v>
      </c>
      <c r="M634">
        <v>0</v>
      </c>
      <c r="N634">
        <v>0</v>
      </c>
      <c r="O634">
        <v>0</v>
      </c>
      <c r="P634">
        <v>0</v>
      </c>
      <c r="S634">
        <v>0</v>
      </c>
      <c r="T634">
        <v>0</v>
      </c>
      <c r="W634">
        <v>0</v>
      </c>
      <c r="X634">
        <v>0</v>
      </c>
      <c r="AA634">
        <v>0</v>
      </c>
      <c r="AB634">
        <v>0</v>
      </c>
      <c r="AE634">
        <v>0</v>
      </c>
      <c r="AF634">
        <v>0</v>
      </c>
      <c r="AI634">
        <f t="shared" si="36"/>
        <v>2007</v>
      </c>
      <c r="AJ634" t="str">
        <f t="shared" si="37"/>
        <v>Interior TFLs</v>
      </c>
      <c r="AK634" t="str">
        <f t="shared" si="38"/>
        <v>InteriorTFLs</v>
      </c>
      <c r="AL634" t="str">
        <f t="shared" si="39"/>
        <v>Interior TFLs</v>
      </c>
    </row>
    <row r="635" spans="1:38">
      <c r="A635">
        <v>8</v>
      </c>
      <c r="B635">
        <v>40</v>
      </c>
      <c r="E635">
        <v>0</v>
      </c>
      <c r="F635">
        <v>0</v>
      </c>
      <c r="I635">
        <v>1824</v>
      </c>
      <c r="J635">
        <v>2224</v>
      </c>
      <c r="M635">
        <v>560</v>
      </c>
      <c r="N635">
        <v>560</v>
      </c>
      <c r="O635">
        <v>192</v>
      </c>
      <c r="P635">
        <v>192</v>
      </c>
      <c r="S635">
        <v>192</v>
      </c>
      <c r="T635">
        <v>192</v>
      </c>
      <c r="W635">
        <v>192</v>
      </c>
      <c r="X635">
        <v>192</v>
      </c>
      <c r="AA635">
        <v>192</v>
      </c>
      <c r="AB635">
        <v>192</v>
      </c>
      <c r="AE635">
        <v>192</v>
      </c>
      <c r="AF635">
        <v>192</v>
      </c>
      <c r="AI635">
        <f t="shared" si="36"/>
        <v>2007</v>
      </c>
      <c r="AJ635" t="str">
        <f t="shared" si="37"/>
        <v>Interior TFLs</v>
      </c>
      <c r="AK635" t="str">
        <f t="shared" si="38"/>
        <v>InteriorTFLs</v>
      </c>
      <c r="AL635" t="str">
        <f t="shared" si="39"/>
        <v>Interior TFLs</v>
      </c>
    </row>
    <row r="636" spans="1:38">
      <c r="A636">
        <v>8</v>
      </c>
      <c r="B636">
        <v>40</v>
      </c>
      <c r="E636">
        <v>91536</v>
      </c>
      <c r="F636">
        <v>123312</v>
      </c>
      <c r="I636">
        <v>18416</v>
      </c>
      <c r="J636">
        <v>24112</v>
      </c>
      <c r="M636">
        <v>2784</v>
      </c>
      <c r="N636">
        <v>11120</v>
      </c>
      <c r="O636">
        <v>512</v>
      </c>
      <c r="P636">
        <v>7936</v>
      </c>
      <c r="S636">
        <v>512</v>
      </c>
      <c r="T636">
        <v>8192</v>
      </c>
      <c r="W636">
        <v>512</v>
      </c>
      <c r="X636">
        <v>6272</v>
      </c>
      <c r="AA636">
        <v>560</v>
      </c>
      <c r="AB636">
        <v>9184</v>
      </c>
      <c r="AE636">
        <v>512</v>
      </c>
      <c r="AF636">
        <v>7616</v>
      </c>
      <c r="AI636">
        <f t="shared" si="36"/>
        <v>2007</v>
      </c>
      <c r="AJ636" t="str">
        <f t="shared" si="37"/>
        <v>Interior TFLs</v>
      </c>
      <c r="AK636" t="str">
        <f t="shared" si="38"/>
        <v>InteriorTFLs</v>
      </c>
      <c r="AL636" t="str">
        <f t="shared" si="39"/>
        <v>Interior TFLs</v>
      </c>
    </row>
    <row r="637" spans="1:38">
      <c r="A637">
        <v>8</v>
      </c>
      <c r="B637">
        <v>40</v>
      </c>
      <c r="E637">
        <v>6272</v>
      </c>
      <c r="F637">
        <v>13760</v>
      </c>
      <c r="I637">
        <v>3008</v>
      </c>
      <c r="J637">
        <v>4528</v>
      </c>
      <c r="M637">
        <v>320</v>
      </c>
      <c r="N637">
        <v>1600</v>
      </c>
      <c r="O637">
        <v>784</v>
      </c>
      <c r="P637">
        <v>2064</v>
      </c>
      <c r="S637">
        <v>784</v>
      </c>
      <c r="T637">
        <v>2064</v>
      </c>
      <c r="W637">
        <v>784</v>
      </c>
      <c r="X637">
        <v>2064</v>
      </c>
      <c r="AA637">
        <v>784</v>
      </c>
      <c r="AB637">
        <v>2064</v>
      </c>
      <c r="AE637">
        <v>784</v>
      </c>
      <c r="AF637">
        <v>2064</v>
      </c>
      <c r="AI637">
        <f t="shared" si="36"/>
        <v>2007</v>
      </c>
      <c r="AJ637" t="str">
        <f t="shared" si="37"/>
        <v>Interior TFLs</v>
      </c>
      <c r="AK637" t="str">
        <f t="shared" si="38"/>
        <v>InteriorTFLs</v>
      </c>
      <c r="AL637" t="str">
        <f t="shared" si="39"/>
        <v>Interior TFLs</v>
      </c>
    </row>
    <row r="638" spans="1:38">
      <c r="A638">
        <v>8</v>
      </c>
      <c r="B638">
        <v>40</v>
      </c>
      <c r="E638">
        <v>116272</v>
      </c>
      <c r="F638">
        <v>189152</v>
      </c>
      <c r="I638">
        <v>139968</v>
      </c>
      <c r="J638">
        <v>213424</v>
      </c>
      <c r="M638">
        <v>22704</v>
      </c>
      <c r="N638">
        <v>62208</v>
      </c>
      <c r="O638">
        <v>6624</v>
      </c>
      <c r="P638">
        <v>45040</v>
      </c>
      <c r="S638">
        <v>10432</v>
      </c>
      <c r="T638">
        <v>51728</v>
      </c>
      <c r="W638">
        <v>7696</v>
      </c>
      <c r="X638">
        <v>44640</v>
      </c>
      <c r="AA638">
        <v>6096</v>
      </c>
      <c r="AB638">
        <v>46304</v>
      </c>
      <c r="AE638">
        <v>13104</v>
      </c>
      <c r="AF638">
        <v>51040</v>
      </c>
      <c r="AI638">
        <f t="shared" si="36"/>
        <v>2007</v>
      </c>
      <c r="AJ638" t="str">
        <f t="shared" si="37"/>
        <v>Interior TFLs</v>
      </c>
      <c r="AK638" t="str">
        <f t="shared" si="38"/>
        <v>InteriorTFLs</v>
      </c>
      <c r="AL638" t="str">
        <f t="shared" si="39"/>
        <v>Interior TFLs</v>
      </c>
    </row>
    <row r="639" spans="1:38">
      <c r="A639">
        <v>8</v>
      </c>
      <c r="B639">
        <v>40</v>
      </c>
      <c r="E639">
        <v>126992</v>
      </c>
      <c r="F639">
        <v>1491680</v>
      </c>
      <c r="I639">
        <v>58512</v>
      </c>
      <c r="J639">
        <v>1629152</v>
      </c>
      <c r="M639">
        <v>30992</v>
      </c>
      <c r="N639">
        <v>1541024</v>
      </c>
      <c r="O639">
        <v>20736</v>
      </c>
      <c r="P639">
        <v>1537424</v>
      </c>
      <c r="S639">
        <v>26400</v>
      </c>
      <c r="T639">
        <v>1498432</v>
      </c>
      <c r="W639">
        <v>28240</v>
      </c>
      <c r="X639">
        <v>1548512</v>
      </c>
      <c r="AA639">
        <v>26096</v>
      </c>
      <c r="AB639">
        <v>1550080</v>
      </c>
      <c r="AE639">
        <v>23968</v>
      </c>
      <c r="AF639">
        <v>1441472</v>
      </c>
      <c r="AI639">
        <f t="shared" si="36"/>
        <v>2007</v>
      </c>
      <c r="AJ639" t="str">
        <f t="shared" si="37"/>
        <v>Interior TFLs</v>
      </c>
      <c r="AK639" t="str">
        <f t="shared" si="38"/>
        <v>InteriorTFLs</v>
      </c>
      <c r="AL639" t="str">
        <f t="shared" si="39"/>
        <v>Interior TFLs</v>
      </c>
    </row>
    <row r="640" spans="1:38">
      <c r="A640">
        <v>8</v>
      </c>
      <c r="B640">
        <v>40</v>
      </c>
      <c r="E640">
        <v>2192</v>
      </c>
      <c r="F640">
        <v>3360</v>
      </c>
      <c r="I640">
        <v>11792</v>
      </c>
      <c r="J640">
        <v>19664</v>
      </c>
      <c r="M640">
        <v>5712</v>
      </c>
      <c r="N640">
        <v>13152</v>
      </c>
      <c r="O640">
        <v>18800</v>
      </c>
      <c r="P640">
        <v>26480</v>
      </c>
      <c r="S640">
        <v>16576</v>
      </c>
      <c r="T640">
        <v>24288</v>
      </c>
      <c r="W640">
        <v>18208</v>
      </c>
      <c r="X640">
        <v>26720</v>
      </c>
      <c r="AA640">
        <v>16144</v>
      </c>
      <c r="AB640">
        <v>24128</v>
      </c>
      <c r="AE640">
        <v>26224</v>
      </c>
      <c r="AF640">
        <v>33648</v>
      </c>
      <c r="AI640">
        <f t="shared" si="36"/>
        <v>2007</v>
      </c>
      <c r="AJ640" t="str">
        <f t="shared" si="37"/>
        <v>Interior TFLs</v>
      </c>
      <c r="AK640" t="str">
        <f t="shared" si="38"/>
        <v>InteriorTFLs</v>
      </c>
      <c r="AL640" t="str">
        <f t="shared" si="39"/>
        <v>Interior TFLs</v>
      </c>
    </row>
    <row r="641" spans="1:38">
      <c r="A641">
        <v>8</v>
      </c>
      <c r="B641">
        <v>40</v>
      </c>
      <c r="E641">
        <v>422688</v>
      </c>
      <c r="F641">
        <v>2535920</v>
      </c>
      <c r="I641">
        <v>88192</v>
      </c>
      <c r="J641">
        <v>3358064</v>
      </c>
      <c r="M641">
        <v>26528</v>
      </c>
      <c r="N641">
        <v>3113616</v>
      </c>
      <c r="O641">
        <v>34560</v>
      </c>
      <c r="P641">
        <v>3090480</v>
      </c>
      <c r="S641">
        <v>31216</v>
      </c>
      <c r="T641">
        <v>2776176</v>
      </c>
      <c r="W641">
        <v>37744</v>
      </c>
      <c r="X641">
        <v>2881488</v>
      </c>
      <c r="AA641">
        <v>36304</v>
      </c>
      <c r="AB641">
        <v>2891792</v>
      </c>
      <c r="AE641">
        <v>27776</v>
      </c>
      <c r="AF641">
        <v>2813584</v>
      </c>
      <c r="AI641">
        <f t="shared" si="36"/>
        <v>2007</v>
      </c>
      <c r="AJ641" t="str">
        <f t="shared" si="37"/>
        <v>Interior TFLs</v>
      </c>
      <c r="AK641" t="str">
        <f t="shared" si="38"/>
        <v>InteriorTFLs</v>
      </c>
      <c r="AL641" t="str">
        <f t="shared" si="39"/>
        <v>Interior TFLs</v>
      </c>
    </row>
    <row r="642" spans="1:38">
      <c r="A642">
        <v>8</v>
      </c>
      <c r="B642">
        <v>40</v>
      </c>
      <c r="E642">
        <v>105936</v>
      </c>
      <c r="F642">
        <v>387248</v>
      </c>
      <c r="I642">
        <v>120464</v>
      </c>
      <c r="J642">
        <v>561408</v>
      </c>
      <c r="M642">
        <v>58576</v>
      </c>
      <c r="N642">
        <v>502384</v>
      </c>
      <c r="O642">
        <v>34416</v>
      </c>
      <c r="P642">
        <v>513168</v>
      </c>
      <c r="S642">
        <v>45392</v>
      </c>
      <c r="T642">
        <v>515808</v>
      </c>
      <c r="W642">
        <v>43920</v>
      </c>
      <c r="X642">
        <v>517760</v>
      </c>
      <c r="AA642">
        <v>44512</v>
      </c>
      <c r="AB642">
        <v>515168</v>
      </c>
      <c r="AE642">
        <v>38880</v>
      </c>
      <c r="AF642">
        <v>503504</v>
      </c>
      <c r="AI642">
        <f t="shared" ref="AI642:AI705" si="40">A642+1999</f>
        <v>2007</v>
      </c>
      <c r="AJ642" t="str">
        <f t="shared" ref="AJ642:AJ705" si="41">VLOOKUP(B642,$AO$2:$AS$42,4)</f>
        <v>Interior TFLs</v>
      </c>
      <c r="AK642" t="str">
        <f t="shared" ref="AK642:AK705" si="42">VLOOKUP(B642,$AO$2:$AT$42,2)</f>
        <v>InteriorTFLs</v>
      </c>
      <c r="AL642" t="str">
        <f t="shared" ref="AL642:AL705" si="43">VLOOKUP(B642,$AO$2:$AT$42,3)</f>
        <v>Interior TFLs</v>
      </c>
    </row>
    <row r="643" spans="1:38">
      <c r="A643">
        <v>8</v>
      </c>
      <c r="B643">
        <v>40</v>
      </c>
      <c r="E643">
        <v>291504</v>
      </c>
      <c r="F643">
        <v>636720</v>
      </c>
      <c r="I643">
        <v>339360</v>
      </c>
      <c r="J643">
        <v>596944</v>
      </c>
      <c r="M643">
        <v>131984</v>
      </c>
      <c r="N643">
        <v>349680</v>
      </c>
      <c r="O643">
        <v>51536</v>
      </c>
      <c r="P643">
        <v>273264</v>
      </c>
      <c r="S643">
        <v>50464</v>
      </c>
      <c r="T643">
        <v>271920</v>
      </c>
      <c r="W643">
        <v>55024</v>
      </c>
      <c r="X643">
        <v>273376</v>
      </c>
      <c r="AA643">
        <v>55568</v>
      </c>
      <c r="AB643">
        <v>279344</v>
      </c>
      <c r="AE643">
        <v>49056</v>
      </c>
      <c r="AF643">
        <v>260208</v>
      </c>
      <c r="AI643">
        <f t="shared" si="40"/>
        <v>2007</v>
      </c>
      <c r="AJ643" t="str">
        <f t="shared" si="41"/>
        <v>Interior TFLs</v>
      </c>
      <c r="AK643" t="str">
        <f t="shared" si="42"/>
        <v>InteriorTFLs</v>
      </c>
      <c r="AL643" t="str">
        <f t="shared" si="43"/>
        <v>Interior TFLs</v>
      </c>
    </row>
    <row r="644" spans="1:38">
      <c r="A644">
        <v>8</v>
      </c>
      <c r="B644">
        <v>40</v>
      </c>
      <c r="E644">
        <v>147296</v>
      </c>
      <c r="F644">
        <v>575248</v>
      </c>
      <c r="I644">
        <v>108048</v>
      </c>
      <c r="J644">
        <v>769728</v>
      </c>
      <c r="M644">
        <v>99760</v>
      </c>
      <c r="N644">
        <v>729184</v>
      </c>
      <c r="O644">
        <v>102832</v>
      </c>
      <c r="P644">
        <v>734432</v>
      </c>
      <c r="S644">
        <v>93792</v>
      </c>
      <c r="T644">
        <v>748048</v>
      </c>
      <c r="W644">
        <v>99360</v>
      </c>
      <c r="X644">
        <v>732928</v>
      </c>
      <c r="AA644">
        <v>100272</v>
      </c>
      <c r="AB644">
        <v>726224</v>
      </c>
      <c r="AE644">
        <v>87920</v>
      </c>
      <c r="AF644">
        <v>686704</v>
      </c>
      <c r="AI644">
        <f t="shared" si="40"/>
        <v>2007</v>
      </c>
      <c r="AJ644" t="str">
        <f t="shared" si="41"/>
        <v>Interior TFLs</v>
      </c>
      <c r="AK644" t="str">
        <f t="shared" si="42"/>
        <v>InteriorTFLs</v>
      </c>
      <c r="AL644" t="str">
        <f t="shared" si="43"/>
        <v>Interior TFLs</v>
      </c>
    </row>
    <row r="645" spans="1:38">
      <c r="A645">
        <v>8</v>
      </c>
      <c r="B645">
        <v>40</v>
      </c>
      <c r="E645">
        <v>1436576</v>
      </c>
      <c r="F645">
        <v>11542080</v>
      </c>
      <c r="I645">
        <v>592992</v>
      </c>
      <c r="J645">
        <v>14841280</v>
      </c>
      <c r="M645">
        <v>319392</v>
      </c>
      <c r="N645">
        <v>14103584</v>
      </c>
      <c r="O645">
        <v>139568</v>
      </c>
      <c r="P645">
        <v>13706480</v>
      </c>
      <c r="S645">
        <v>122224</v>
      </c>
      <c r="T645">
        <v>13131760</v>
      </c>
      <c r="W645">
        <v>132576</v>
      </c>
      <c r="X645">
        <v>13359296</v>
      </c>
      <c r="AA645">
        <v>131792</v>
      </c>
      <c r="AB645">
        <v>13280048</v>
      </c>
      <c r="AE645">
        <v>130960</v>
      </c>
      <c r="AF645">
        <v>12958496</v>
      </c>
      <c r="AI645">
        <f t="shared" si="40"/>
        <v>2007</v>
      </c>
      <c r="AJ645" t="str">
        <f t="shared" si="41"/>
        <v>Interior TFLs</v>
      </c>
      <c r="AK645" t="str">
        <f t="shared" si="42"/>
        <v>InteriorTFLs</v>
      </c>
      <c r="AL645" t="str">
        <f t="shared" si="43"/>
        <v>Interior TFLs</v>
      </c>
    </row>
    <row r="646" spans="1:38">
      <c r="A646">
        <v>8</v>
      </c>
      <c r="B646">
        <v>40</v>
      </c>
      <c r="E646">
        <v>693632</v>
      </c>
      <c r="F646">
        <v>2223680</v>
      </c>
      <c r="I646">
        <v>1014416</v>
      </c>
      <c r="J646">
        <v>3483152</v>
      </c>
      <c r="M646">
        <v>406848</v>
      </c>
      <c r="N646">
        <v>2431632</v>
      </c>
      <c r="O646">
        <v>135712</v>
      </c>
      <c r="P646">
        <v>2149216</v>
      </c>
      <c r="S646">
        <v>178192</v>
      </c>
      <c r="T646">
        <v>2184560</v>
      </c>
      <c r="W646">
        <v>179280</v>
      </c>
      <c r="X646">
        <v>2241696</v>
      </c>
      <c r="AA646">
        <v>180672</v>
      </c>
      <c r="AB646">
        <v>2240896</v>
      </c>
      <c r="AE646">
        <v>176608</v>
      </c>
      <c r="AF646">
        <v>2199456</v>
      </c>
      <c r="AI646">
        <f t="shared" si="40"/>
        <v>2007</v>
      </c>
      <c r="AJ646" t="str">
        <f t="shared" si="41"/>
        <v>Interior TFLs</v>
      </c>
      <c r="AK646" t="str">
        <f t="shared" si="42"/>
        <v>InteriorTFLs</v>
      </c>
      <c r="AL646" t="str">
        <f t="shared" si="43"/>
        <v>Interior TFLs</v>
      </c>
    </row>
    <row r="647" spans="1:38">
      <c r="A647">
        <v>8</v>
      </c>
      <c r="B647">
        <v>40</v>
      </c>
      <c r="E647">
        <v>300368</v>
      </c>
      <c r="F647">
        <v>968064</v>
      </c>
      <c r="I647">
        <v>443424</v>
      </c>
      <c r="J647">
        <v>1706480</v>
      </c>
      <c r="M647">
        <v>338032</v>
      </c>
      <c r="N647">
        <v>1505664</v>
      </c>
      <c r="O647">
        <v>258592</v>
      </c>
      <c r="P647">
        <v>1439776</v>
      </c>
      <c r="S647">
        <v>251776</v>
      </c>
      <c r="T647">
        <v>1384128</v>
      </c>
      <c r="W647">
        <v>272944</v>
      </c>
      <c r="X647">
        <v>1430656</v>
      </c>
      <c r="AA647">
        <v>252528</v>
      </c>
      <c r="AB647">
        <v>1414320</v>
      </c>
      <c r="AE647">
        <v>254320</v>
      </c>
      <c r="AF647">
        <v>1350528</v>
      </c>
      <c r="AI647">
        <f t="shared" si="40"/>
        <v>2007</v>
      </c>
      <c r="AJ647" t="str">
        <f t="shared" si="41"/>
        <v>Interior TFLs</v>
      </c>
      <c r="AK647" t="str">
        <f t="shared" si="42"/>
        <v>InteriorTFLs</v>
      </c>
      <c r="AL647" t="str">
        <f t="shared" si="43"/>
        <v>Interior TFLs</v>
      </c>
    </row>
    <row r="648" spans="1:38">
      <c r="A648">
        <v>8</v>
      </c>
      <c r="B648">
        <v>40</v>
      </c>
      <c r="E648">
        <v>394208</v>
      </c>
      <c r="F648">
        <v>2131792</v>
      </c>
      <c r="I648">
        <v>395200</v>
      </c>
      <c r="J648">
        <v>2612992</v>
      </c>
      <c r="M648">
        <v>301232</v>
      </c>
      <c r="N648">
        <v>2371056</v>
      </c>
      <c r="O648">
        <v>261856</v>
      </c>
      <c r="P648">
        <v>2349904</v>
      </c>
      <c r="S648">
        <v>254560</v>
      </c>
      <c r="T648">
        <v>2303248</v>
      </c>
      <c r="W648">
        <v>256704</v>
      </c>
      <c r="X648">
        <v>2348480</v>
      </c>
      <c r="AA648">
        <v>260624</v>
      </c>
      <c r="AB648">
        <v>2338256</v>
      </c>
      <c r="AE648">
        <v>262496</v>
      </c>
      <c r="AF648">
        <v>2285856</v>
      </c>
      <c r="AI648">
        <f t="shared" si="40"/>
        <v>2007</v>
      </c>
      <c r="AJ648" t="str">
        <f t="shared" si="41"/>
        <v>Interior TFLs</v>
      </c>
      <c r="AK648" t="str">
        <f t="shared" si="42"/>
        <v>InteriorTFLs</v>
      </c>
      <c r="AL648" t="str">
        <f t="shared" si="43"/>
        <v>Interior TFLs</v>
      </c>
    </row>
    <row r="649" spans="1:38">
      <c r="A649">
        <v>8</v>
      </c>
      <c r="B649">
        <v>40</v>
      </c>
      <c r="E649">
        <v>819760</v>
      </c>
      <c r="F649">
        <v>2761952</v>
      </c>
      <c r="I649">
        <v>1425232</v>
      </c>
      <c r="J649">
        <v>3865152</v>
      </c>
      <c r="M649">
        <v>970352</v>
      </c>
      <c r="N649">
        <v>3139280</v>
      </c>
      <c r="O649">
        <v>897472</v>
      </c>
      <c r="P649">
        <v>3108960</v>
      </c>
      <c r="S649">
        <v>905408</v>
      </c>
      <c r="T649">
        <v>2919968</v>
      </c>
      <c r="W649">
        <v>893824</v>
      </c>
      <c r="X649">
        <v>3000928</v>
      </c>
      <c r="AA649">
        <v>903488</v>
      </c>
      <c r="AB649">
        <v>3024128</v>
      </c>
      <c r="AE649">
        <v>897136</v>
      </c>
      <c r="AF649">
        <v>2922096</v>
      </c>
      <c r="AI649">
        <f t="shared" si="40"/>
        <v>2007</v>
      </c>
      <c r="AJ649" t="str">
        <f t="shared" si="41"/>
        <v>Interior TFLs</v>
      </c>
      <c r="AK649" t="str">
        <f t="shared" si="42"/>
        <v>InteriorTFLs</v>
      </c>
      <c r="AL649" t="str">
        <f t="shared" si="43"/>
        <v>Interior TFLs</v>
      </c>
    </row>
    <row r="650" spans="1:38">
      <c r="A650">
        <v>8</v>
      </c>
      <c r="B650">
        <v>40</v>
      </c>
      <c r="E650">
        <v>439280</v>
      </c>
      <c r="F650">
        <v>972512</v>
      </c>
      <c r="I650">
        <v>1165536</v>
      </c>
      <c r="J650">
        <v>2716096</v>
      </c>
      <c r="M650">
        <v>939088</v>
      </c>
      <c r="N650">
        <v>2508624</v>
      </c>
      <c r="O650">
        <v>964352</v>
      </c>
      <c r="P650">
        <v>2549328</v>
      </c>
      <c r="S650">
        <v>1004272</v>
      </c>
      <c r="T650">
        <v>2601616</v>
      </c>
      <c r="W650">
        <v>1014192</v>
      </c>
      <c r="X650">
        <v>2602896</v>
      </c>
      <c r="AA650">
        <v>1000720</v>
      </c>
      <c r="AB650">
        <v>2587792</v>
      </c>
      <c r="AE650">
        <v>1003680</v>
      </c>
      <c r="AF650">
        <v>2561008</v>
      </c>
      <c r="AI650">
        <f t="shared" si="40"/>
        <v>2007</v>
      </c>
      <c r="AJ650" t="str">
        <f t="shared" si="41"/>
        <v>Interior TFLs</v>
      </c>
      <c r="AK650" t="str">
        <f t="shared" si="42"/>
        <v>InteriorTFLs</v>
      </c>
      <c r="AL650" t="str">
        <f t="shared" si="43"/>
        <v>Interior TFLs</v>
      </c>
    </row>
    <row r="651" spans="1:38">
      <c r="A651">
        <v>8</v>
      </c>
      <c r="B651">
        <v>40</v>
      </c>
      <c r="E651">
        <v>726464</v>
      </c>
      <c r="F651">
        <v>1179792</v>
      </c>
      <c r="I651">
        <v>745376</v>
      </c>
      <c r="J651">
        <v>1173296</v>
      </c>
      <c r="M651">
        <v>403920</v>
      </c>
      <c r="N651">
        <v>697120</v>
      </c>
      <c r="O651">
        <v>5455632</v>
      </c>
      <c r="P651">
        <v>5793120</v>
      </c>
      <c r="S651">
        <v>5401664</v>
      </c>
      <c r="T651">
        <v>5734576</v>
      </c>
      <c r="W651">
        <v>5452928</v>
      </c>
      <c r="X651">
        <v>5783152</v>
      </c>
      <c r="AA651">
        <v>5439136</v>
      </c>
      <c r="AB651">
        <v>5773744</v>
      </c>
      <c r="AE651">
        <v>5369648</v>
      </c>
      <c r="AF651">
        <v>5696096</v>
      </c>
      <c r="AI651">
        <f t="shared" si="40"/>
        <v>2007</v>
      </c>
      <c r="AJ651" t="str">
        <f t="shared" si="41"/>
        <v>Interior TFLs</v>
      </c>
      <c r="AK651" t="str">
        <f t="shared" si="42"/>
        <v>InteriorTFLs</v>
      </c>
      <c r="AL651" t="str">
        <f t="shared" si="43"/>
        <v>Interior TFLs</v>
      </c>
    </row>
    <row r="652" spans="1:38">
      <c r="A652">
        <v>8</v>
      </c>
      <c r="B652">
        <v>41</v>
      </c>
      <c r="E652">
        <v>0</v>
      </c>
      <c r="F652">
        <v>0</v>
      </c>
      <c r="I652">
        <v>0</v>
      </c>
      <c r="J652">
        <v>0</v>
      </c>
      <c r="M652">
        <v>0</v>
      </c>
      <c r="N652">
        <v>0</v>
      </c>
      <c r="O652">
        <v>0</v>
      </c>
      <c r="P652">
        <v>0</v>
      </c>
      <c r="S652">
        <v>0</v>
      </c>
      <c r="T652">
        <v>0</v>
      </c>
      <c r="W652">
        <v>0</v>
      </c>
      <c r="X652">
        <v>0</v>
      </c>
      <c r="AA652">
        <v>0</v>
      </c>
      <c r="AB652">
        <v>0</v>
      </c>
      <c r="AE652">
        <v>0</v>
      </c>
      <c r="AF652">
        <v>0</v>
      </c>
      <c r="AI652">
        <f t="shared" si="40"/>
        <v>2007</v>
      </c>
      <c r="AJ652" t="str">
        <f t="shared" si="41"/>
        <v>Coast TFLs</v>
      </c>
      <c r="AK652" t="str">
        <f t="shared" si="42"/>
        <v>CoastTFLs</v>
      </c>
      <c r="AL652" t="str">
        <f t="shared" si="43"/>
        <v>Coast TFLs</v>
      </c>
    </row>
    <row r="653" spans="1:38">
      <c r="A653">
        <v>8</v>
      </c>
      <c r="B653">
        <v>41</v>
      </c>
      <c r="E653">
        <v>0</v>
      </c>
      <c r="F653">
        <v>0</v>
      </c>
      <c r="I653">
        <v>0</v>
      </c>
      <c r="J653">
        <v>0</v>
      </c>
      <c r="M653">
        <v>0</v>
      </c>
      <c r="N653">
        <v>0</v>
      </c>
      <c r="O653">
        <v>0</v>
      </c>
      <c r="P653">
        <v>0</v>
      </c>
      <c r="S653">
        <v>0</v>
      </c>
      <c r="T653">
        <v>0</v>
      </c>
      <c r="W653">
        <v>0</v>
      </c>
      <c r="X653">
        <v>0</v>
      </c>
      <c r="AA653">
        <v>0</v>
      </c>
      <c r="AB653">
        <v>0</v>
      </c>
      <c r="AE653">
        <v>0</v>
      </c>
      <c r="AF653">
        <v>0</v>
      </c>
      <c r="AI653">
        <f t="shared" si="40"/>
        <v>2007</v>
      </c>
      <c r="AJ653" t="str">
        <f t="shared" si="41"/>
        <v>Coast TFLs</v>
      </c>
      <c r="AK653" t="str">
        <f t="shared" si="42"/>
        <v>CoastTFLs</v>
      </c>
      <c r="AL653" t="str">
        <f t="shared" si="43"/>
        <v>Coast TFLs</v>
      </c>
    </row>
    <row r="654" spans="1:38">
      <c r="A654">
        <v>8</v>
      </c>
      <c r="B654">
        <v>41</v>
      </c>
      <c r="E654">
        <v>0</v>
      </c>
      <c r="F654">
        <v>0</v>
      </c>
      <c r="I654">
        <v>0</v>
      </c>
      <c r="J654">
        <v>0</v>
      </c>
      <c r="M654">
        <v>0</v>
      </c>
      <c r="N654">
        <v>0</v>
      </c>
      <c r="O654">
        <v>0</v>
      </c>
      <c r="P654">
        <v>0</v>
      </c>
      <c r="S654">
        <v>0</v>
      </c>
      <c r="T654">
        <v>0</v>
      </c>
      <c r="W654">
        <v>0</v>
      </c>
      <c r="X654">
        <v>0</v>
      </c>
      <c r="AA654">
        <v>0</v>
      </c>
      <c r="AB654">
        <v>0</v>
      </c>
      <c r="AE654">
        <v>0</v>
      </c>
      <c r="AF654">
        <v>0</v>
      </c>
      <c r="AI654">
        <f t="shared" si="40"/>
        <v>2007</v>
      </c>
      <c r="AJ654" t="str">
        <f t="shared" si="41"/>
        <v>Coast TFLs</v>
      </c>
      <c r="AK654" t="str">
        <f t="shared" si="42"/>
        <v>CoastTFLs</v>
      </c>
      <c r="AL654" t="str">
        <f t="shared" si="43"/>
        <v>Coast TFLs</v>
      </c>
    </row>
    <row r="655" spans="1:38">
      <c r="A655">
        <v>8</v>
      </c>
      <c r="B655">
        <v>41</v>
      </c>
      <c r="E655">
        <v>0</v>
      </c>
      <c r="F655">
        <v>0</v>
      </c>
      <c r="I655">
        <v>0</v>
      </c>
      <c r="J655">
        <v>0</v>
      </c>
      <c r="M655">
        <v>0</v>
      </c>
      <c r="N655">
        <v>0</v>
      </c>
      <c r="O655">
        <v>0</v>
      </c>
      <c r="P655">
        <v>0</v>
      </c>
      <c r="S655">
        <v>0</v>
      </c>
      <c r="T655">
        <v>0</v>
      </c>
      <c r="W655">
        <v>0</v>
      </c>
      <c r="X655">
        <v>0</v>
      </c>
      <c r="AA655">
        <v>0</v>
      </c>
      <c r="AB655">
        <v>0</v>
      </c>
      <c r="AE655">
        <v>0</v>
      </c>
      <c r="AF655">
        <v>0</v>
      </c>
      <c r="AI655">
        <f t="shared" si="40"/>
        <v>2007</v>
      </c>
      <c r="AJ655" t="str">
        <f t="shared" si="41"/>
        <v>Coast TFLs</v>
      </c>
      <c r="AK655" t="str">
        <f t="shared" si="42"/>
        <v>CoastTFLs</v>
      </c>
      <c r="AL655" t="str">
        <f t="shared" si="43"/>
        <v>Coast TFLs</v>
      </c>
    </row>
    <row r="656" spans="1:38">
      <c r="A656">
        <v>8</v>
      </c>
      <c r="B656">
        <v>41</v>
      </c>
      <c r="E656">
        <v>0</v>
      </c>
      <c r="F656">
        <v>0</v>
      </c>
      <c r="I656">
        <v>0</v>
      </c>
      <c r="J656">
        <v>0</v>
      </c>
      <c r="M656">
        <v>0</v>
      </c>
      <c r="N656">
        <v>0</v>
      </c>
      <c r="O656">
        <v>0</v>
      </c>
      <c r="P656">
        <v>0</v>
      </c>
      <c r="S656">
        <v>0</v>
      </c>
      <c r="T656">
        <v>0</v>
      </c>
      <c r="W656">
        <v>0</v>
      </c>
      <c r="X656">
        <v>0</v>
      </c>
      <c r="AA656">
        <v>0</v>
      </c>
      <c r="AB656">
        <v>0</v>
      </c>
      <c r="AE656">
        <v>0</v>
      </c>
      <c r="AF656">
        <v>0</v>
      </c>
      <c r="AI656">
        <f t="shared" si="40"/>
        <v>2007</v>
      </c>
      <c r="AJ656" t="str">
        <f t="shared" si="41"/>
        <v>Coast TFLs</v>
      </c>
      <c r="AK656" t="str">
        <f t="shared" si="42"/>
        <v>CoastTFLs</v>
      </c>
      <c r="AL656" t="str">
        <f t="shared" si="43"/>
        <v>Coast TFLs</v>
      </c>
    </row>
    <row r="657" spans="1:38">
      <c r="A657">
        <v>8</v>
      </c>
      <c r="B657">
        <v>41</v>
      </c>
      <c r="E657">
        <v>0</v>
      </c>
      <c r="F657">
        <v>0</v>
      </c>
      <c r="I657">
        <v>0</v>
      </c>
      <c r="J657">
        <v>0</v>
      </c>
      <c r="M657">
        <v>0</v>
      </c>
      <c r="N657">
        <v>0</v>
      </c>
      <c r="O657">
        <v>0</v>
      </c>
      <c r="P657">
        <v>0</v>
      </c>
      <c r="S657">
        <v>0</v>
      </c>
      <c r="T657">
        <v>0</v>
      </c>
      <c r="W657">
        <v>0</v>
      </c>
      <c r="X657">
        <v>0</v>
      </c>
      <c r="AA657">
        <v>0</v>
      </c>
      <c r="AB657">
        <v>0</v>
      </c>
      <c r="AE657">
        <v>0</v>
      </c>
      <c r="AF657">
        <v>0</v>
      </c>
      <c r="AI657">
        <f t="shared" si="40"/>
        <v>2007</v>
      </c>
      <c r="AJ657" t="str">
        <f t="shared" si="41"/>
        <v>Coast TFLs</v>
      </c>
      <c r="AK657" t="str">
        <f t="shared" si="42"/>
        <v>CoastTFLs</v>
      </c>
      <c r="AL657" t="str">
        <f t="shared" si="43"/>
        <v>Coast TFLs</v>
      </c>
    </row>
    <row r="658" spans="1:38">
      <c r="A658">
        <v>8</v>
      </c>
      <c r="B658">
        <v>41</v>
      </c>
      <c r="E658">
        <v>0</v>
      </c>
      <c r="F658">
        <v>0</v>
      </c>
      <c r="I658">
        <v>0</v>
      </c>
      <c r="J658">
        <v>0</v>
      </c>
      <c r="M658">
        <v>128</v>
      </c>
      <c r="N658">
        <v>128</v>
      </c>
      <c r="O658">
        <v>0</v>
      </c>
      <c r="P658">
        <v>0</v>
      </c>
      <c r="S658">
        <v>0</v>
      </c>
      <c r="T658">
        <v>0</v>
      </c>
      <c r="W658">
        <v>48</v>
      </c>
      <c r="X658">
        <v>96</v>
      </c>
      <c r="AA658">
        <v>48</v>
      </c>
      <c r="AB658">
        <v>96</v>
      </c>
      <c r="AE658">
        <v>0</v>
      </c>
      <c r="AF658">
        <v>0</v>
      </c>
      <c r="AI658">
        <f t="shared" si="40"/>
        <v>2007</v>
      </c>
      <c r="AJ658" t="str">
        <f t="shared" si="41"/>
        <v>Coast TFLs</v>
      </c>
      <c r="AK658" t="str">
        <f t="shared" si="42"/>
        <v>CoastTFLs</v>
      </c>
      <c r="AL658" t="str">
        <f t="shared" si="43"/>
        <v>Coast TFLs</v>
      </c>
    </row>
    <row r="659" spans="1:38">
      <c r="A659">
        <v>8</v>
      </c>
      <c r="B659">
        <v>41</v>
      </c>
      <c r="E659">
        <v>0</v>
      </c>
      <c r="F659">
        <v>0</v>
      </c>
      <c r="I659">
        <v>0</v>
      </c>
      <c r="J659">
        <v>0</v>
      </c>
      <c r="M659">
        <v>0</v>
      </c>
      <c r="N659">
        <v>0</v>
      </c>
      <c r="O659">
        <v>0</v>
      </c>
      <c r="P659">
        <v>0</v>
      </c>
      <c r="S659">
        <v>0</v>
      </c>
      <c r="T659">
        <v>0</v>
      </c>
      <c r="W659">
        <v>0</v>
      </c>
      <c r="X659">
        <v>0</v>
      </c>
      <c r="AA659">
        <v>0</v>
      </c>
      <c r="AB659">
        <v>0</v>
      </c>
      <c r="AE659">
        <v>0</v>
      </c>
      <c r="AF659">
        <v>0</v>
      </c>
      <c r="AI659">
        <f t="shared" si="40"/>
        <v>2007</v>
      </c>
      <c r="AJ659" t="str">
        <f t="shared" si="41"/>
        <v>Coast TFLs</v>
      </c>
      <c r="AK659" t="str">
        <f t="shared" si="42"/>
        <v>CoastTFLs</v>
      </c>
      <c r="AL659" t="str">
        <f t="shared" si="43"/>
        <v>Coast TFLs</v>
      </c>
    </row>
    <row r="660" spans="1:38">
      <c r="A660">
        <v>8</v>
      </c>
      <c r="B660">
        <v>41</v>
      </c>
      <c r="E660">
        <v>0</v>
      </c>
      <c r="F660">
        <v>0</v>
      </c>
      <c r="I660">
        <v>0</v>
      </c>
      <c r="J660">
        <v>0</v>
      </c>
      <c r="M660">
        <v>0</v>
      </c>
      <c r="N660">
        <v>0</v>
      </c>
      <c r="O660">
        <v>0</v>
      </c>
      <c r="P660">
        <v>0</v>
      </c>
      <c r="S660">
        <v>0</v>
      </c>
      <c r="T660">
        <v>0</v>
      </c>
      <c r="W660">
        <v>0</v>
      </c>
      <c r="X660">
        <v>0</v>
      </c>
      <c r="AA660">
        <v>0</v>
      </c>
      <c r="AB660">
        <v>0</v>
      </c>
      <c r="AE660">
        <v>0</v>
      </c>
      <c r="AF660">
        <v>0</v>
      </c>
      <c r="AI660">
        <f t="shared" si="40"/>
        <v>2007</v>
      </c>
      <c r="AJ660" t="str">
        <f t="shared" si="41"/>
        <v>Coast TFLs</v>
      </c>
      <c r="AK660" t="str">
        <f t="shared" si="42"/>
        <v>CoastTFLs</v>
      </c>
      <c r="AL660" t="str">
        <f t="shared" si="43"/>
        <v>Coast TFLs</v>
      </c>
    </row>
    <row r="661" spans="1:38">
      <c r="A661">
        <v>8</v>
      </c>
      <c r="B661">
        <v>41</v>
      </c>
      <c r="E661">
        <v>0</v>
      </c>
      <c r="F661">
        <v>0</v>
      </c>
      <c r="I661">
        <v>0</v>
      </c>
      <c r="J661">
        <v>0</v>
      </c>
      <c r="M661">
        <v>0</v>
      </c>
      <c r="N661">
        <v>0</v>
      </c>
      <c r="O661">
        <v>0</v>
      </c>
      <c r="P661">
        <v>0</v>
      </c>
      <c r="S661">
        <v>0</v>
      </c>
      <c r="T661">
        <v>0</v>
      </c>
      <c r="W661">
        <v>0</v>
      </c>
      <c r="X661">
        <v>0</v>
      </c>
      <c r="AA661">
        <v>0</v>
      </c>
      <c r="AB661">
        <v>0</v>
      </c>
      <c r="AE661">
        <v>0</v>
      </c>
      <c r="AF661">
        <v>0</v>
      </c>
      <c r="AI661">
        <f t="shared" si="40"/>
        <v>2007</v>
      </c>
      <c r="AJ661" t="str">
        <f t="shared" si="41"/>
        <v>Coast TFLs</v>
      </c>
      <c r="AK661" t="str">
        <f t="shared" si="42"/>
        <v>CoastTFLs</v>
      </c>
      <c r="AL661" t="str">
        <f t="shared" si="43"/>
        <v>Coast TFLs</v>
      </c>
    </row>
    <row r="662" spans="1:38">
      <c r="A662">
        <v>8</v>
      </c>
      <c r="B662">
        <v>41</v>
      </c>
      <c r="E662">
        <v>0</v>
      </c>
      <c r="F662">
        <v>0</v>
      </c>
      <c r="I662">
        <v>0</v>
      </c>
      <c r="J662">
        <v>0</v>
      </c>
      <c r="M662">
        <v>0</v>
      </c>
      <c r="N662">
        <v>0</v>
      </c>
      <c r="O662">
        <v>0</v>
      </c>
      <c r="P662">
        <v>0</v>
      </c>
      <c r="S662">
        <v>0</v>
      </c>
      <c r="T662">
        <v>0</v>
      </c>
      <c r="W662">
        <v>0</v>
      </c>
      <c r="X662">
        <v>0</v>
      </c>
      <c r="AA662">
        <v>0</v>
      </c>
      <c r="AB662">
        <v>0</v>
      </c>
      <c r="AE662">
        <v>0</v>
      </c>
      <c r="AF662">
        <v>0</v>
      </c>
      <c r="AI662">
        <f t="shared" si="40"/>
        <v>2007</v>
      </c>
      <c r="AJ662" t="str">
        <f t="shared" si="41"/>
        <v>Coast TFLs</v>
      </c>
      <c r="AK662" t="str">
        <f t="shared" si="42"/>
        <v>CoastTFLs</v>
      </c>
      <c r="AL662" t="str">
        <f t="shared" si="43"/>
        <v>Coast TFLs</v>
      </c>
    </row>
    <row r="663" spans="1:38">
      <c r="A663">
        <v>8</v>
      </c>
      <c r="B663">
        <v>41</v>
      </c>
      <c r="E663">
        <v>0</v>
      </c>
      <c r="F663">
        <v>0</v>
      </c>
      <c r="I663">
        <v>0</v>
      </c>
      <c r="J663">
        <v>0</v>
      </c>
      <c r="M663">
        <v>0</v>
      </c>
      <c r="N663">
        <v>0</v>
      </c>
      <c r="O663">
        <v>0</v>
      </c>
      <c r="P663">
        <v>0</v>
      </c>
      <c r="S663">
        <v>0</v>
      </c>
      <c r="T663">
        <v>0</v>
      </c>
      <c r="W663">
        <v>0</v>
      </c>
      <c r="X663">
        <v>0</v>
      </c>
      <c r="AA663">
        <v>0</v>
      </c>
      <c r="AB663">
        <v>0</v>
      </c>
      <c r="AE663">
        <v>0</v>
      </c>
      <c r="AF663">
        <v>0</v>
      </c>
      <c r="AI663">
        <f t="shared" si="40"/>
        <v>2007</v>
      </c>
      <c r="AJ663" t="str">
        <f t="shared" si="41"/>
        <v>Coast TFLs</v>
      </c>
      <c r="AK663" t="str">
        <f t="shared" si="42"/>
        <v>CoastTFLs</v>
      </c>
      <c r="AL663" t="str">
        <f t="shared" si="43"/>
        <v>Coast TFLs</v>
      </c>
    </row>
    <row r="664" spans="1:38">
      <c r="A664">
        <v>8</v>
      </c>
      <c r="B664">
        <v>41</v>
      </c>
      <c r="E664">
        <v>0</v>
      </c>
      <c r="F664">
        <v>0</v>
      </c>
      <c r="I664">
        <v>0</v>
      </c>
      <c r="J664">
        <v>0</v>
      </c>
      <c r="M664">
        <v>0</v>
      </c>
      <c r="N664">
        <v>0</v>
      </c>
      <c r="O664">
        <v>0</v>
      </c>
      <c r="P664">
        <v>0</v>
      </c>
      <c r="S664">
        <v>0</v>
      </c>
      <c r="T664">
        <v>0</v>
      </c>
      <c r="W664">
        <v>0</v>
      </c>
      <c r="X664">
        <v>0</v>
      </c>
      <c r="AA664">
        <v>0</v>
      </c>
      <c r="AB664">
        <v>0</v>
      </c>
      <c r="AE664">
        <v>0</v>
      </c>
      <c r="AF664">
        <v>0</v>
      </c>
      <c r="AI664">
        <f t="shared" si="40"/>
        <v>2007</v>
      </c>
      <c r="AJ664" t="str">
        <f t="shared" si="41"/>
        <v>Coast TFLs</v>
      </c>
      <c r="AK664" t="str">
        <f t="shared" si="42"/>
        <v>CoastTFLs</v>
      </c>
      <c r="AL664" t="str">
        <f t="shared" si="43"/>
        <v>Coast TFLs</v>
      </c>
    </row>
    <row r="665" spans="1:38">
      <c r="A665">
        <v>8</v>
      </c>
      <c r="B665">
        <v>41</v>
      </c>
      <c r="E665">
        <v>0</v>
      </c>
      <c r="F665">
        <v>0</v>
      </c>
      <c r="I665">
        <v>0</v>
      </c>
      <c r="J665">
        <v>0</v>
      </c>
      <c r="M665">
        <v>0</v>
      </c>
      <c r="N665">
        <v>0</v>
      </c>
      <c r="O665">
        <v>0</v>
      </c>
      <c r="P665">
        <v>0</v>
      </c>
      <c r="S665">
        <v>0</v>
      </c>
      <c r="T665">
        <v>0</v>
      </c>
      <c r="W665">
        <v>0</v>
      </c>
      <c r="X665">
        <v>0</v>
      </c>
      <c r="AA665">
        <v>0</v>
      </c>
      <c r="AB665">
        <v>0</v>
      </c>
      <c r="AE665">
        <v>0</v>
      </c>
      <c r="AF665">
        <v>0</v>
      </c>
      <c r="AI665">
        <f t="shared" si="40"/>
        <v>2007</v>
      </c>
      <c r="AJ665" t="str">
        <f t="shared" si="41"/>
        <v>Coast TFLs</v>
      </c>
      <c r="AK665" t="str">
        <f t="shared" si="42"/>
        <v>CoastTFLs</v>
      </c>
      <c r="AL665" t="str">
        <f t="shared" si="43"/>
        <v>Coast TFLs</v>
      </c>
    </row>
    <row r="666" spans="1:38">
      <c r="A666">
        <v>8</v>
      </c>
      <c r="B666">
        <v>41</v>
      </c>
      <c r="E666">
        <v>0</v>
      </c>
      <c r="F666">
        <v>0</v>
      </c>
      <c r="I666">
        <v>0</v>
      </c>
      <c r="J666">
        <v>0</v>
      </c>
      <c r="M666">
        <v>0</v>
      </c>
      <c r="N666">
        <v>0</v>
      </c>
      <c r="O666">
        <v>0</v>
      </c>
      <c r="P666">
        <v>0</v>
      </c>
      <c r="S666">
        <v>0</v>
      </c>
      <c r="T666">
        <v>0</v>
      </c>
      <c r="W666">
        <v>0</v>
      </c>
      <c r="X666">
        <v>0</v>
      </c>
      <c r="AA666">
        <v>0</v>
      </c>
      <c r="AB666">
        <v>0</v>
      </c>
      <c r="AE666">
        <v>0</v>
      </c>
      <c r="AF666">
        <v>0</v>
      </c>
      <c r="AI666">
        <f t="shared" si="40"/>
        <v>2007</v>
      </c>
      <c r="AJ666" t="str">
        <f t="shared" si="41"/>
        <v>Coast TFLs</v>
      </c>
      <c r="AK666" t="str">
        <f t="shared" si="42"/>
        <v>CoastTFLs</v>
      </c>
      <c r="AL666" t="str">
        <f t="shared" si="43"/>
        <v>Coast TFLs</v>
      </c>
    </row>
    <row r="667" spans="1:38">
      <c r="A667">
        <v>8</v>
      </c>
      <c r="B667">
        <v>41</v>
      </c>
      <c r="E667">
        <v>0</v>
      </c>
      <c r="F667">
        <v>0</v>
      </c>
      <c r="I667">
        <v>0</v>
      </c>
      <c r="J667">
        <v>0</v>
      </c>
      <c r="M667">
        <v>0</v>
      </c>
      <c r="N667">
        <v>0</v>
      </c>
      <c r="O667">
        <v>0</v>
      </c>
      <c r="P667">
        <v>0</v>
      </c>
      <c r="S667">
        <v>0</v>
      </c>
      <c r="T667">
        <v>0</v>
      </c>
      <c r="W667">
        <v>0</v>
      </c>
      <c r="X667">
        <v>0</v>
      </c>
      <c r="AA667">
        <v>0</v>
      </c>
      <c r="AB667">
        <v>0</v>
      </c>
      <c r="AE667">
        <v>0</v>
      </c>
      <c r="AF667">
        <v>0</v>
      </c>
      <c r="AI667">
        <f t="shared" si="40"/>
        <v>2007</v>
      </c>
      <c r="AJ667" t="str">
        <f t="shared" si="41"/>
        <v>Coast TFLs</v>
      </c>
      <c r="AK667" t="str">
        <f t="shared" si="42"/>
        <v>CoastTFLs</v>
      </c>
      <c r="AL667" t="str">
        <f t="shared" si="43"/>
        <v>Coast TFLs</v>
      </c>
    </row>
    <row r="668" spans="1:38">
      <c r="A668">
        <v>9</v>
      </c>
      <c r="B668">
        <v>1</v>
      </c>
      <c r="E668">
        <v>6848272</v>
      </c>
      <c r="F668">
        <v>30146928</v>
      </c>
      <c r="I668">
        <v>5729968</v>
      </c>
      <c r="J668">
        <v>41862928</v>
      </c>
      <c r="M668">
        <v>3673200</v>
      </c>
      <c r="N668">
        <v>41908496</v>
      </c>
      <c r="Q668">
        <v>2691456</v>
      </c>
      <c r="R668">
        <v>41999136</v>
      </c>
      <c r="S668">
        <v>1864224</v>
      </c>
      <c r="T668">
        <v>41451248</v>
      </c>
      <c r="W668">
        <v>1855408</v>
      </c>
      <c r="X668">
        <v>41615600</v>
      </c>
      <c r="AA668">
        <v>1830064</v>
      </c>
      <c r="AB668">
        <v>41552464</v>
      </c>
      <c r="AE668">
        <v>1846288</v>
      </c>
      <c r="AF668">
        <v>41446464</v>
      </c>
      <c r="AI668">
        <f t="shared" si="40"/>
        <v>2008</v>
      </c>
      <c r="AJ668" t="str">
        <f t="shared" si="41"/>
        <v>Pine Units</v>
      </c>
      <c r="AK668" t="str">
        <f t="shared" si="42"/>
        <v>100MileHouse</v>
      </c>
      <c r="AL668" t="str">
        <f t="shared" si="43"/>
        <v>100 Mile House TSA</v>
      </c>
    </row>
    <row r="669" spans="1:38">
      <c r="A669">
        <v>9</v>
      </c>
      <c r="B669">
        <v>2</v>
      </c>
      <c r="E669">
        <v>770096</v>
      </c>
      <c r="F669">
        <v>3091168</v>
      </c>
      <c r="I669">
        <v>1228576</v>
      </c>
      <c r="J669">
        <v>4793952</v>
      </c>
      <c r="M669">
        <v>910768</v>
      </c>
      <c r="N669">
        <v>3373248</v>
      </c>
      <c r="Q669">
        <v>281424</v>
      </c>
      <c r="R669">
        <v>2261600</v>
      </c>
      <c r="S669">
        <v>220176</v>
      </c>
      <c r="T669">
        <v>2185264</v>
      </c>
      <c r="W669">
        <v>236128</v>
      </c>
      <c r="X669">
        <v>2212624</v>
      </c>
      <c r="AA669">
        <v>241888</v>
      </c>
      <c r="AB669">
        <v>2271440</v>
      </c>
      <c r="AE669">
        <v>224432</v>
      </c>
      <c r="AF669">
        <v>2209344</v>
      </c>
      <c r="AI669">
        <f t="shared" si="40"/>
        <v>2008</v>
      </c>
      <c r="AJ669" t="str">
        <f t="shared" si="41"/>
        <v>Pine Units</v>
      </c>
      <c r="AK669" t="str">
        <f t="shared" si="42"/>
        <v>Arrow</v>
      </c>
      <c r="AL669" t="str">
        <f t="shared" si="43"/>
        <v>Arrow TSA</v>
      </c>
    </row>
    <row r="670" spans="1:38">
      <c r="A670">
        <v>9</v>
      </c>
      <c r="B670">
        <v>3</v>
      </c>
      <c r="E670">
        <v>0</v>
      </c>
      <c r="F670">
        <v>0</v>
      </c>
      <c r="I670">
        <v>0</v>
      </c>
      <c r="J670">
        <v>0</v>
      </c>
      <c r="M670">
        <v>0</v>
      </c>
      <c r="N670">
        <v>0</v>
      </c>
      <c r="Q670">
        <v>0</v>
      </c>
      <c r="R670">
        <v>0</v>
      </c>
      <c r="S670">
        <v>0</v>
      </c>
      <c r="T670">
        <v>0</v>
      </c>
      <c r="W670">
        <v>0</v>
      </c>
      <c r="X670">
        <v>0</v>
      </c>
      <c r="AA670">
        <v>0</v>
      </c>
      <c r="AB670">
        <v>0</v>
      </c>
      <c r="AE670">
        <v>0</v>
      </c>
      <c r="AF670">
        <v>0</v>
      </c>
      <c r="AI670">
        <f t="shared" si="40"/>
        <v>2008</v>
      </c>
      <c r="AJ670" t="str">
        <f t="shared" si="41"/>
        <v>Non-pine Units</v>
      </c>
      <c r="AK670" t="str">
        <f t="shared" si="42"/>
        <v>Arrowsmith</v>
      </c>
      <c r="AL670" t="str">
        <f t="shared" si="43"/>
        <v>Arrowsmith TSA</v>
      </c>
    </row>
    <row r="671" spans="1:38">
      <c r="A671">
        <v>9</v>
      </c>
      <c r="B671">
        <v>4</v>
      </c>
      <c r="E671">
        <v>1075792</v>
      </c>
      <c r="F671">
        <v>2328752</v>
      </c>
      <c r="I671">
        <v>1929648</v>
      </c>
      <c r="J671">
        <v>3491040</v>
      </c>
      <c r="M671">
        <v>805088</v>
      </c>
      <c r="N671">
        <v>1506544</v>
      </c>
      <c r="Q671">
        <v>208272</v>
      </c>
      <c r="R671">
        <v>691616</v>
      </c>
      <c r="S671">
        <v>88080</v>
      </c>
      <c r="T671">
        <v>584336</v>
      </c>
      <c r="W671">
        <v>95728</v>
      </c>
      <c r="X671">
        <v>579920</v>
      </c>
      <c r="AA671">
        <v>98272</v>
      </c>
      <c r="AB671">
        <v>586800</v>
      </c>
      <c r="AE671">
        <v>97200</v>
      </c>
      <c r="AF671">
        <v>584592</v>
      </c>
      <c r="AI671">
        <f t="shared" si="40"/>
        <v>2008</v>
      </c>
      <c r="AJ671" t="str">
        <f t="shared" si="41"/>
        <v>Pine Units</v>
      </c>
      <c r="AK671" t="str">
        <f t="shared" si="42"/>
        <v>Boundary</v>
      </c>
      <c r="AL671" t="str">
        <f t="shared" si="43"/>
        <v>Boundary TSA</v>
      </c>
    </row>
    <row r="672" spans="1:38">
      <c r="A672">
        <v>9</v>
      </c>
      <c r="B672">
        <v>5</v>
      </c>
      <c r="E672">
        <v>1072160</v>
      </c>
      <c r="F672">
        <v>2643312</v>
      </c>
      <c r="I672">
        <v>2367408</v>
      </c>
      <c r="J672">
        <v>4262176</v>
      </c>
      <c r="M672">
        <v>914848</v>
      </c>
      <c r="N672">
        <v>1623024</v>
      </c>
      <c r="Q672">
        <v>641200</v>
      </c>
      <c r="R672">
        <v>1281440</v>
      </c>
      <c r="S672">
        <v>376256</v>
      </c>
      <c r="T672">
        <v>1030576</v>
      </c>
      <c r="W672">
        <v>425488</v>
      </c>
      <c r="X672">
        <v>1069168</v>
      </c>
      <c r="AA672">
        <v>572144</v>
      </c>
      <c r="AB672">
        <v>1268000</v>
      </c>
      <c r="AE672">
        <v>563968</v>
      </c>
      <c r="AF672">
        <v>1260144</v>
      </c>
      <c r="AI672">
        <f t="shared" si="40"/>
        <v>2008</v>
      </c>
      <c r="AJ672" t="str">
        <f t="shared" si="41"/>
        <v>Pine Units</v>
      </c>
      <c r="AK672" t="str">
        <f t="shared" si="42"/>
        <v>Bulkley</v>
      </c>
      <c r="AL672" t="str">
        <f t="shared" si="43"/>
        <v>Bulkley TSA</v>
      </c>
    </row>
    <row r="673" spans="1:38">
      <c r="A673">
        <v>9</v>
      </c>
      <c r="B673">
        <v>6</v>
      </c>
      <c r="E673">
        <v>16976</v>
      </c>
      <c r="F673">
        <v>24768</v>
      </c>
      <c r="I673">
        <v>0</v>
      </c>
      <c r="J673">
        <v>352</v>
      </c>
      <c r="M673">
        <v>0</v>
      </c>
      <c r="N673">
        <v>352</v>
      </c>
      <c r="Q673">
        <v>0</v>
      </c>
      <c r="R673">
        <v>352</v>
      </c>
      <c r="S673">
        <v>0</v>
      </c>
      <c r="T673">
        <v>352</v>
      </c>
      <c r="W673">
        <v>0</v>
      </c>
      <c r="X673">
        <v>352</v>
      </c>
      <c r="AA673">
        <v>0</v>
      </c>
      <c r="AB673">
        <v>352</v>
      </c>
      <c r="AE673">
        <v>0</v>
      </c>
      <c r="AF673">
        <v>352</v>
      </c>
      <c r="AI673">
        <f t="shared" si="40"/>
        <v>2008</v>
      </c>
      <c r="AJ673" t="str">
        <f t="shared" si="41"/>
        <v>Non-pine Units</v>
      </c>
      <c r="AK673" t="str">
        <f t="shared" si="42"/>
        <v>Cassiar</v>
      </c>
      <c r="AL673" t="str">
        <f t="shared" si="43"/>
        <v>Cassiar TSA</v>
      </c>
    </row>
    <row r="674" spans="1:38">
      <c r="A674">
        <v>9</v>
      </c>
      <c r="B674">
        <v>7</v>
      </c>
      <c r="E674">
        <v>6128</v>
      </c>
      <c r="F674">
        <v>10288</v>
      </c>
      <c r="I674">
        <v>4128</v>
      </c>
      <c r="J674">
        <v>4608</v>
      </c>
      <c r="M674">
        <v>1056</v>
      </c>
      <c r="N674">
        <v>1072</v>
      </c>
      <c r="Q674">
        <v>144</v>
      </c>
      <c r="R674">
        <v>144</v>
      </c>
      <c r="S674">
        <v>0</v>
      </c>
      <c r="T674">
        <v>0</v>
      </c>
      <c r="W674">
        <v>0</v>
      </c>
      <c r="X674">
        <v>0</v>
      </c>
      <c r="AA674">
        <v>1856</v>
      </c>
      <c r="AB674">
        <v>1856</v>
      </c>
      <c r="AE674">
        <v>1664</v>
      </c>
      <c r="AF674">
        <v>1664</v>
      </c>
      <c r="AI674">
        <f t="shared" si="40"/>
        <v>2008</v>
      </c>
      <c r="AJ674" t="str">
        <f t="shared" si="41"/>
        <v>Non-pine Units</v>
      </c>
      <c r="AK674" t="str">
        <f t="shared" si="42"/>
        <v>Cranberry</v>
      </c>
      <c r="AL674" t="str">
        <f t="shared" si="43"/>
        <v>Cranberry TSA</v>
      </c>
    </row>
    <row r="675" spans="1:38">
      <c r="A675">
        <v>9</v>
      </c>
      <c r="B675">
        <v>8</v>
      </c>
      <c r="E675">
        <v>2524992</v>
      </c>
      <c r="F675">
        <v>6772816</v>
      </c>
      <c r="I675">
        <v>3609008</v>
      </c>
      <c r="J675">
        <v>8327760</v>
      </c>
      <c r="M675">
        <v>1548080</v>
      </c>
      <c r="N675">
        <v>4215136</v>
      </c>
      <c r="Q675">
        <v>356160</v>
      </c>
      <c r="R675">
        <v>2514704</v>
      </c>
      <c r="S675">
        <v>573296</v>
      </c>
      <c r="T675">
        <v>2818784</v>
      </c>
      <c r="W675">
        <v>587424</v>
      </c>
      <c r="X675">
        <v>2792368</v>
      </c>
      <c r="AA675">
        <v>592752</v>
      </c>
      <c r="AB675">
        <v>2775472</v>
      </c>
      <c r="AE675">
        <v>590960</v>
      </c>
      <c r="AF675">
        <v>2798960</v>
      </c>
      <c r="AI675">
        <f t="shared" si="40"/>
        <v>2008</v>
      </c>
      <c r="AJ675" t="str">
        <f t="shared" si="41"/>
        <v>Pine Units</v>
      </c>
      <c r="AK675" t="str">
        <f t="shared" si="42"/>
        <v>Cranbrook</v>
      </c>
      <c r="AL675" t="str">
        <f t="shared" si="43"/>
        <v>Cranbrook TSA</v>
      </c>
    </row>
    <row r="676" spans="1:38">
      <c r="A676">
        <v>9</v>
      </c>
      <c r="B676">
        <v>9</v>
      </c>
      <c r="E676">
        <v>619440</v>
      </c>
      <c r="F676">
        <v>1157728</v>
      </c>
      <c r="I676">
        <v>1078352</v>
      </c>
      <c r="J676">
        <v>1545552</v>
      </c>
      <c r="M676">
        <v>676720</v>
      </c>
      <c r="N676">
        <v>1113312</v>
      </c>
      <c r="Q676">
        <v>3388800</v>
      </c>
      <c r="R676">
        <v>6257984</v>
      </c>
      <c r="S676">
        <v>985056</v>
      </c>
      <c r="T676">
        <v>3835584</v>
      </c>
      <c r="W676">
        <v>1549568</v>
      </c>
      <c r="X676">
        <v>4417568</v>
      </c>
      <c r="AA676">
        <v>3265104</v>
      </c>
      <c r="AB676">
        <v>6115600</v>
      </c>
      <c r="AE676">
        <v>3281920</v>
      </c>
      <c r="AF676">
        <v>6147120</v>
      </c>
      <c r="AI676">
        <f t="shared" si="40"/>
        <v>2008</v>
      </c>
      <c r="AJ676" t="str">
        <f t="shared" si="41"/>
        <v>Pine Units</v>
      </c>
      <c r="AK676" t="str">
        <f t="shared" si="42"/>
        <v>DawsonCreek</v>
      </c>
      <c r="AL676" t="str">
        <f t="shared" si="43"/>
        <v>Dawson Creek TSA</v>
      </c>
    </row>
    <row r="677" spans="1:38">
      <c r="A677">
        <v>9</v>
      </c>
      <c r="B677">
        <v>10</v>
      </c>
      <c r="E677">
        <v>0</v>
      </c>
      <c r="F677">
        <v>0</v>
      </c>
      <c r="I677">
        <v>0</v>
      </c>
      <c r="J677">
        <v>0</v>
      </c>
      <c r="M677">
        <v>0</v>
      </c>
      <c r="N677">
        <v>0</v>
      </c>
      <c r="Q677">
        <v>0</v>
      </c>
      <c r="R677">
        <v>0</v>
      </c>
      <c r="S677">
        <v>0</v>
      </c>
      <c r="T677">
        <v>0</v>
      </c>
      <c r="W677">
        <v>0</v>
      </c>
      <c r="X677">
        <v>0</v>
      </c>
      <c r="AA677">
        <v>160</v>
      </c>
      <c r="AB677">
        <v>160</v>
      </c>
      <c r="AE677">
        <v>144</v>
      </c>
      <c r="AF677">
        <v>144</v>
      </c>
      <c r="AI677">
        <f t="shared" si="40"/>
        <v>2008</v>
      </c>
      <c r="AJ677" t="str">
        <f t="shared" si="41"/>
        <v>Non-pine Units</v>
      </c>
      <c r="AK677" t="str">
        <f t="shared" si="42"/>
        <v>FortNelson</v>
      </c>
      <c r="AL677" t="str">
        <f t="shared" si="43"/>
        <v>Fort Nelson TSA</v>
      </c>
    </row>
    <row r="678" spans="1:38">
      <c r="A678">
        <v>9</v>
      </c>
      <c r="B678">
        <v>11</v>
      </c>
      <c r="E678">
        <v>14112</v>
      </c>
      <c r="F678">
        <v>35280</v>
      </c>
      <c r="I678">
        <v>67824</v>
      </c>
      <c r="J678">
        <v>113040</v>
      </c>
      <c r="M678">
        <v>66224</v>
      </c>
      <c r="N678">
        <v>129968</v>
      </c>
      <c r="Q678">
        <v>58688</v>
      </c>
      <c r="R678">
        <v>158048</v>
      </c>
      <c r="S678">
        <v>63664</v>
      </c>
      <c r="T678">
        <v>158272</v>
      </c>
      <c r="W678">
        <v>64640</v>
      </c>
      <c r="X678">
        <v>160672</v>
      </c>
      <c r="AA678">
        <v>64528</v>
      </c>
      <c r="AB678">
        <v>158400</v>
      </c>
      <c r="AE678">
        <v>63904</v>
      </c>
      <c r="AF678">
        <v>159600</v>
      </c>
      <c r="AI678">
        <f t="shared" si="40"/>
        <v>2008</v>
      </c>
      <c r="AJ678" t="str">
        <f t="shared" si="41"/>
        <v>Non-pine Units</v>
      </c>
      <c r="AK678" t="str">
        <f t="shared" si="42"/>
        <v>Fraser</v>
      </c>
      <c r="AL678" t="str">
        <f t="shared" si="43"/>
        <v>Fraser TSA</v>
      </c>
    </row>
    <row r="679" spans="1:38">
      <c r="A679">
        <v>9</v>
      </c>
      <c r="B679">
        <v>12</v>
      </c>
      <c r="E679">
        <v>11117024</v>
      </c>
      <c r="F679">
        <v>46414368</v>
      </c>
      <c r="I679">
        <v>14733600</v>
      </c>
      <c r="J679">
        <v>69690512</v>
      </c>
      <c r="M679">
        <v>12057008</v>
      </c>
      <c r="N679">
        <v>51994192</v>
      </c>
      <c r="Q679">
        <v>10770672</v>
      </c>
      <c r="R679">
        <v>55772160</v>
      </c>
      <c r="S679">
        <v>3918672</v>
      </c>
      <c r="T679">
        <v>49182944</v>
      </c>
      <c r="W679">
        <v>5103120</v>
      </c>
      <c r="X679">
        <v>50234560</v>
      </c>
      <c r="AA679">
        <v>9609376</v>
      </c>
      <c r="AB679">
        <v>55231776</v>
      </c>
      <c r="AE679">
        <v>9664896</v>
      </c>
      <c r="AF679">
        <v>55121888</v>
      </c>
      <c r="AI679">
        <f t="shared" si="40"/>
        <v>2008</v>
      </c>
      <c r="AJ679" t="str">
        <f t="shared" si="41"/>
        <v>Pine Units</v>
      </c>
      <c r="AK679" t="str">
        <f t="shared" si="42"/>
        <v>FtStJames</v>
      </c>
      <c r="AL679" t="str">
        <f t="shared" si="43"/>
        <v>Ft. St. James Forest District</v>
      </c>
    </row>
    <row r="680" spans="1:38">
      <c r="A680">
        <v>9</v>
      </c>
      <c r="B680">
        <v>13</v>
      </c>
      <c r="E680">
        <v>105824</v>
      </c>
      <c r="F680">
        <v>196608</v>
      </c>
      <c r="I680">
        <v>182960</v>
      </c>
      <c r="J680">
        <v>242816</v>
      </c>
      <c r="M680">
        <v>54224</v>
      </c>
      <c r="N680">
        <v>70848</v>
      </c>
      <c r="Q680">
        <v>141952</v>
      </c>
      <c r="R680">
        <v>187616</v>
      </c>
      <c r="S680">
        <v>183216</v>
      </c>
      <c r="T680">
        <v>231600</v>
      </c>
      <c r="W680">
        <v>184736</v>
      </c>
      <c r="X680">
        <v>231040</v>
      </c>
      <c r="AA680">
        <v>428160</v>
      </c>
      <c r="AB680">
        <v>470928</v>
      </c>
      <c r="AE680">
        <v>420880</v>
      </c>
      <c r="AF680">
        <v>468416</v>
      </c>
      <c r="AI680">
        <f t="shared" si="40"/>
        <v>2008</v>
      </c>
      <c r="AJ680" t="str">
        <f t="shared" si="41"/>
        <v>Non-pine Units</v>
      </c>
      <c r="AK680" t="str">
        <f t="shared" si="42"/>
        <v>FtStJohn</v>
      </c>
      <c r="AL680" t="str">
        <f t="shared" si="43"/>
        <v>Ft. St. John TSA</v>
      </c>
    </row>
    <row r="681" spans="1:38">
      <c r="A681">
        <v>9</v>
      </c>
      <c r="B681">
        <v>14</v>
      </c>
      <c r="E681">
        <v>420976</v>
      </c>
      <c r="F681">
        <v>1463248</v>
      </c>
      <c r="I681">
        <v>764448</v>
      </c>
      <c r="J681">
        <v>2295248</v>
      </c>
      <c r="M681">
        <v>470832</v>
      </c>
      <c r="N681">
        <v>1509504</v>
      </c>
      <c r="Q681">
        <v>109696</v>
      </c>
      <c r="R681">
        <v>932976</v>
      </c>
      <c r="S681">
        <v>132368</v>
      </c>
      <c r="T681">
        <v>960720</v>
      </c>
      <c r="W681">
        <v>142784</v>
      </c>
      <c r="X681">
        <v>990384</v>
      </c>
      <c r="AA681">
        <v>136704</v>
      </c>
      <c r="AB681">
        <v>985328</v>
      </c>
      <c r="AE681">
        <v>140432</v>
      </c>
      <c r="AF681">
        <v>947488</v>
      </c>
      <c r="AI681">
        <f t="shared" si="40"/>
        <v>2008</v>
      </c>
      <c r="AJ681" t="str">
        <f t="shared" si="41"/>
        <v>Pine Units</v>
      </c>
      <c r="AK681" t="str">
        <f t="shared" si="42"/>
        <v>Golden</v>
      </c>
      <c r="AL681" t="str">
        <f t="shared" si="43"/>
        <v>Golden TSA</v>
      </c>
    </row>
    <row r="682" spans="1:38">
      <c r="A682">
        <v>9</v>
      </c>
      <c r="B682">
        <v>15</v>
      </c>
      <c r="E682">
        <v>983584</v>
      </c>
      <c r="F682">
        <v>2734864</v>
      </c>
      <c r="I682">
        <v>1775040</v>
      </c>
      <c r="J682">
        <v>3909120</v>
      </c>
      <c r="M682">
        <v>907120</v>
      </c>
      <c r="N682">
        <v>2169536</v>
      </c>
      <c r="Q682">
        <v>317488</v>
      </c>
      <c r="R682">
        <v>1334288</v>
      </c>
      <c r="S682">
        <v>281824</v>
      </c>
      <c r="T682">
        <v>1401712</v>
      </c>
      <c r="W682">
        <v>303136</v>
      </c>
      <c r="X682">
        <v>1403808</v>
      </c>
      <c r="AA682">
        <v>304128</v>
      </c>
      <c r="AB682">
        <v>1409376</v>
      </c>
      <c r="AE682">
        <v>303456</v>
      </c>
      <c r="AF682">
        <v>1380720</v>
      </c>
      <c r="AI682">
        <f t="shared" si="40"/>
        <v>2008</v>
      </c>
      <c r="AJ682" t="str">
        <f t="shared" si="41"/>
        <v>Pine Units</v>
      </c>
      <c r="AK682" t="str">
        <f t="shared" si="42"/>
        <v>Invermere</v>
      </c>
      <c r="AL682" t="str">
        <f t="shared" si="43"/>
        <v>Invermere TSA</v>
      </c>
    </row>
    <row r="683" spans="1:38">
      <c r="A683">
        <v>9</v>
      </c>
      <c r="B683">
        <v>16</v>
      </c>
      <c r="E683">
        <v>352</v>
      </c>
      <c r="F683">
        <v>832</v>
      </c>
      <c r="I683">
        <v>1120</v>
      </c>
      <c r="J683">
        <v>3072</v>
      </c>
      <c r="M683">
        <v>2560</v>
      </c>
      <c r="N683">
        <v>4256</v>
      </c>
      <c r="Q683">
        <v>496</v>
      </c>
      <c r="R683">
        <v>1088</v>
      </c>
      <c r="S683">
        <v>17088</v>
      </c>
      <c r="T683">
        <v>17472</v>
      </c>
      <c r="W683">
        <v>14976</v>
      </c>
      <c r="X683">
        <v>16352</v>
      </c>
      <c r="AA683">
        <v>17152</v>
      </c>
      <c r="AB683">
        <v>19104</v>
      </c>
      <c r="AE683">
        <v>15952</v>
      </c>
      <c r="AF683">
        <v>17664</v>
      </c>
      <c r="AI683">
        <f t="shared" si="40"/>
        <v>2008</v>
      </c>
      <c r="AJ683" t="str">
        <f t="shared" si="41"/>
        <v>Non-pine Units</v>
      </c>
      <c r="AK683" t="str">
        <f t="shared" si="42"/>
        <v>Kalum</v>
      </c>
      <c r="AL683" t="str">
        <f t="shared" si="43"/>
        <v>Kalum TSA</v>
      </c>
    </row>
    <row r="684" spans="1:38">
      <c r="A684">
        <v>9</v>
      </c>
      <c r="B684">
        <v>17</v>
      </c>
      <c r="E684">
        <v>5484416</v>
      </c>
      <c r="F684">
        <v>21740416</v>
      </c>
      <c r="I684">
        <v>7537296</v>
      </c>
      <c r="J684">
        <v>33874496</v>
      </c>
      <c r="M684">
        <v>6151248</v>
      </c>
      <c r="N684">
        <v>32308336</v>
      </c>
      <c r="Q684">
        <v>5125968</v>
      </c>
      <c r="R684">
        <v>31636176</v>
      </c>
      <c r="S684">
        <v>1983616</v>
      </c>
      <c r="T684">
        <v>28772544</v>
      </c>
      <c r="W684">
        <v>2077120</v>
      </c>
      <c r="X684">
        <v>28536336</v>
      </c>
      <c r="AA684">
        <v>2084512</v>
      </c>
      <c r="AB684">
        <v>28399696</v>
      </c>
      <c r="AE684">
        <v>2001808</v>
      </c>
      <c r="AF684">
        <v>28381616</v>
      </c>
      <c r="AI684">
        <f t="shared" si="40"/>
        <v>2008</v>
      </c>
      <c r="AJ684" t="str">
        <f t="shared" si="41"/>
        <v>Pine Units</v>
      </c>
      <c r="AK684" t="str">
        <f t="shared" si="42"/>
        <v>Kamloops</v>
      </c>
      <c r="AL684" t="str">
        <f t="shared" si="43"/>
        <v>Kamloops TSA</v>
      </c>
    </row>
    <row r="685" spans="1:38">
      <c r="A685">
        <v>9</v>
      </c>
      <c r="B685">
        <v>18</v>
      </c>
      <c r="E685">
        <v>0</v>
      </c>
      <c r="F685">
        <v>0</v>
      </c>
      <c r="I685">
        <v>0</v>
      </c>
      <c r="J685">
        <v>0</v>
      </c>
      <c r="M685">
        <v>0</v>
      </c>
      <c r="N685">
        <v>0</v>
      </c>
      <c r="Q685">
        <v>0</v>
      </c>
      <c r="R685">
        <v>0</v>
      </c>
      <c r="S685">
        <v>0</v>
      </c>
      <c r="T685">
        <v>0</v>
      </c>
      <c r="W685">
        <v>0</v>
      </c>
      <c r="X685">
        <v>0</v>
      </c>
      <c r="AA685">
        <v>0</v>
      </c>
      <c r="AB685">
        <v>0</v>
      </c>
      <c r="AE685">
        <v>0</v>
      </c>
      <c r="AF685">
        <v>0</v>
      </c>
      <c r="AI685">
        <f t="shared" si="40"/>
        <v>2008</v>
      </c>
      <c r="AJ685" t="str">
        <f t="shared" si="41"/>
        <v>Non-pine Units</v>
      </c>
      <c r="AK685" t="str">
        <f t="shared" si="42"/>
        <v>Kingcome</v>
      </c>
      <c r="AL685" t="str">
        <f t="shared" si="43"/>
        <v>Kingcome TSA</v>
      </c>
    </row>
    <row r="686" spans="1:38">
      <c r="A686">
        <v>9</v>
      </c>
      <c r="B686">
        <v>19</v>
      </c>
      <c r="E686">
        <v>36688</v>
      </c>
      <c r="F686">
        <v>74336</v>
      </c>
      <c r="I686">
        <v>185120</v>
      </c>
      <c r="J686">
        <v>255040</v>
      </c>
      <c r="M686">
        <v>33792</v>
      </c>
      <c r="N686">
        <v>42016</v>
      </c>
      <c r="Q686">
        <v>13328</v>
      </c>
      <c r="R686">
        <v>18656</v>
      </c>
      <c r="S686">
        <v>2864</v>
      </c>
      <c r="T686">
        <v>10208</v>
      </c>
      <c r="W686">
        <v>3920</v>
      </c>
      <c r="X686">
        <v>8256</v>
      </c>
      <c r="AA686">
        <v>87680</v>
      </c>
      <c r="AB686">
        <v>105712</v>
      </c>
      <c r="AE686">
        <v>82432</v>
      </c>
      <c r="AF686">
        <v>93328</v>
      </c>
      <c r="AI686">
        <f t="shared" si="40"/>
        <v>2008</v>
      </c>
      <c r="AJ686" t="str">
        <f t="shared" si="41"/>
        <v>Non-pine Units</v>
      </c>
      <c r="AK686" t="str">
        <f t="shared" si="42"/>
        <v>Kispiox</v>
      </c>
      <c r="AL686" t="str">
        <f t="shared" si="43"/>
        <v>Kispiox TSA</v>
      </c>
    </row>
    <row r="687" spans="1:38">
      <c r="A687">
        <v>9</v>
      </c>
      <c r="B687">
        <v>20</v>
      </c>
      <c r="E687">
        <v>1052912</v>
      </c>
      <c r="F687">
        <v>2873104</v>
      </c>
      <c r="I687">
        <v>1891920</v>
      </c>
      <c r="J687">
        <v>4421792</v>
      </c>
      <c r="M687">
        <v>996000</v>
      </c>
      <c r="N687">
        <v>2677712</v>
      </c>
      <c r="Q687">
        <v>388048</v>
      </c>
      <c r="R687">
        <v>1704256</v>
      </c>
      <c r="S687">
        <v>469008</v>
      </c>
      <c r="T687">
        <v>1855248</v>
      </c>
      <c r="W687">
        <v>483312</v>
      </c>
      <c r="X687">
        <v>1876480</v>
      </c>
      <c r="AA687">
        <v>500192</v>
      </c>
      <c r="AB687">
        <v>1874320</v>
      </c>
      <c r="AE687">
        <v>475632</v>
      </c>
      <c r="AF687">
        <v>1878016</v>
      </c>
      <c r="AI687">
        <f t="shared" si="40"/>
        <v>2008</v>
      </c>
      <c r="AJ687" t="str">
        <f t="shared" si="41"/>
        <v>Pine Units</v>
      </c>
      <c r="AK687" t="str">
        <f t="shared" si="42"/>
        <v>KootenayLake</v>
      </c>
      <c r="AL687" t="str">
        <f t="shared" si="43"/>
        <v>Kootenay Lake TSA</v>
      </c>
    </row>
    <row r="688" spans="1:38">
      <c r="A688">
        <v>9</v>
      </c>
      <c r="B688">
        <v>21</v>
      </c>
      <c r="E688">
        <v>5513952</v>
      </c>
      <c r="F688">
        <v>41701792</v>
      </c>
      <c r="I688">
        <v>3874672</v>
      </c>
      <c r="J688">
        <v>56096208</v>
      </c>
      <c r="M688">
        <v>3536720</v>
      </c>
      <c r="N688">
        <v>54402016</v>
      </c>
      <c r="Q688">
        <v>3416448</v>
      </c>
      <c r="R688">
        <v>54184832</v>
      </c>
      <c r="S688">
        <v>1267008</v>
      </c>
      <c r="T688">
        <v>51926336</v>
      </c>
      <c r="W688">
        <v>1787344</v>
      </c>
      <c r="X688">
        <v>52379984</v>
      </c>
      <c r="AA688">
        <v>2767168</v>
      </c>
      <c r="AB688">
        <v>53480224</v>
      </c>
      <c r="AE688">
        <v>2727600</v>
      </c>
      <c r="AF688">
        <v>53178032</v>
      </c>
      <c r="AI688">
        <f t="shared" si="40"/>
        <v>2008</v>
      </c>
      <c r="AJ688" t="str">
        <f t="shared" si="41"/>
        <v>Pine Units</v>
      </c>
      <c r="AK688" t="str">
        <f t="shared" si="42"/>
        <v>Lakes</v>
      </c>
      <c r="AL688" t="str">
        <f t="shared" si="43"/>
        <v>Lakes TSA</v>
      </c>
    </row>
    <row r="689" spans="1:38">
      <c r="A689">
        <v>9</v>
      </c>
      <c r="B689">
        <v>22</v>
      </c>
      <c r="E689">
        <v>1151856</v>
      </c>
      <c r="F689">
        <v>2571968</v>
      </c>
      <c r="I689">
        <v>2648880</v>
      </c>
      <c r="J689">
        <v>6086576</v>
      </c>
      <c r="M689">
        <v>2557392</v>
      </c>
      <c r="N689">
        <v>5705040</v>
      </c>
      <c r="Q689">
        <v>2154192</v>
      </c>
      <c r="R689">
        <v>4962800</v>
      </c>
      <c r="S689">
        <v>984256</v>
      </c>
      <c r="T689">
        <v>3849920</v>
      </c>
      <c r="W689">
        <v>1067152</v>
      </c>
      <c r="X689">
        <v>3928064</v>
      </c>
      <c r="AA689">
        <v>1081504</v>
      </c>
      <c r="AB689">
        <v>3890016</v>
      </c>
      <c r="AE689">
        <v>1071968</v>
      </c>
      <c r="AF689">
        <v>3860672</v>
      </c>
      <c r="AI689">
        <f t="shared" si="40"/>
        <v>2008</v>
      </c>
      <c r="AJ689" t="str">
        <f t="shared" si="41"/>
        <v>Pine Units</v>
      </c>
      <c r="AK689" t="str">
        <f t="shared" si="42"/>
        <v>Lillooet</v>
      </c>
      <c r="AL689" t="str">
        <f t="shared" si="43"/>
        <v>Lillooet TSA</v>
      </c>
    </row>
    <row r="690" spans="1:38">
      <c r="A690">
        <v>9</v>
      </c>
      <c r="B690">
        <v>23</v>
      </c>
      <c r="E690">
        <v>4785568</v>
      </c>
      <c r="F690">
        <v>9728032</v>
      </c>
      <c r="I690">
        <v>10278000</v>
      </c>
      <c r="J690">
        <v>19183920</v>
      </c>
      <c r="M690">
        <v>8633968</v>
      </c>
      <c r="N690">
        <v>16837568</v>
      </c>
      <c r="Q690">
        <v>5463040</v>
      </c>
      <c r="R690">
        <v>13705632</v>
      </c>
      <c r="S690">
        <v>2218432</v>
      </c>
      <c r="T690">
        <v>10810432</v>
      </c>
      <c r="W690">
        <v>3462352</v>
      </c>
      <c r="X690">
        <v>11946272</v>
      </c>
      <c r="AA690">
        <v>9033680</v>
      </c>
      <c r="AB690">
        <v>18797072</v>
      </c>
      <c r="AE690">
        <v>9132976</v>
      </c>
      <c r="AF690">
        <v>18948704</v>
      </c>
      <c r="AI690">
        <f t="shared" si="40"/>
        <v>2008</v>
      </c>
      <c r="AJ690" t="str">
        <f t="shared" si="41"/>
        <v>Pine Units</v>
      </c>
      <c r="AK690" t="str">
        <f t="shared" si="42"/>
        <v>Mackenzie</v>
      </c>
      <c r="AL690" t="str">
        <f t="shared" si="43"/>
        <v>Mackenzie TSA</v>
      </c>
    </row>
    <row r="691" spans="1:38">
      <c r="A691">
        <v>9</v>
      </c>
      <c r="B691">
        <v>24</v>
      </c>
      <c r="E691">
        <v>6526224</v>
      </c>
      <c r="F691">
        <v>19412672</v>
      </c>
      <c r="I691">
        <v>9822064</v>
      </c>
      <c r="J691">
        <v>23885728</v>
      </c>
      <c r="M691">
        <v>7601920</v>
      </c>
      <c r="N691">
        <v>17939344</v>
      </c>
      <c r="Q691">
        <v>6088064</v>
      </c>
      <c r="R691">
        <v>15843888</v>
      </c>
      <c r="S691">
        <v>3533280</v>
      </c>
      <c r="T691">
        <v>13468560</v>
      </c>
      <c r="W691">
        <v>3717616</v>
      </c>
      <c r="X691">
        <v>13357680</v>
      </c>
      <c r="AA691">
        <v>3732800</v>
      </c>
      <c r="AB691">
        <v>13340240</v>
      </c>
      <c r="AE691">
        <v>3645104</v>
      </c>
      <c r="AF691">
        <v>13221072</v>
      </c>
      <c r="AI691">
        <f t="shared" si="40"/>
        <v>2008</v>
      </c>
      <c r="AJ691" t="str">
        <f t="shared" si="41"/>
        <v>Pine Units</v>
      </c>
      <c r="AK691" t="str">
        <f t="shared" si="42"/>
        <v>Merritt</v>
      </c>
      <c r="AL691" t="str">
        <f t="shared" si="43"/>
        <v>Merritt TSA</v>
      </c>
    </row>
    <row r="692" spans="1:38">
      <c r="A692">
        <v>9</v>
      </c>
      <c r="B692">
        <v>25</v>
      </c>
      <c r="E692">
        <v>0</v>
      </c>
      <c r="F692">
        <v>0</v>
      </c>
      <c r="I692">
        <v>2128</v>
      </c>
      <c r="J692">
        <v>24512</v>
      </c>
      <c r="M692">
        <v>2064</v>
      </c>
      <c r="N692">
        <v>26592</v>
      </c>
      <c r="Q692">
        <v>752</v>
      </c>
      <c r="R692">
        <v>21264</v>
      </c>
      <c r="S692">
        <v>64</v>
      </c>
      <c r="T692">
        <v>27872</v>
      </c>
      <c r="W692">
        <v>0</v>
      </c>
      <c r="X692">
        <v>21824</v>
      </c>
      <c r="AA692">
        <v>0</v>
      </c>
      <c r="AB692">
        <v>21808</v>
      </c>
      <c r="AE692">
        <v>0</v>
      </c>
      <c r="AF692">
        <v>29344</v>
      </c>
      <c r="AI692">
        <f t="shared" si="40"/>
        <v>2008</v>
      </c>
      <c r="AJ692" t="str">
        <f t="shared" si="41"/>
        <v>Non-pine Units</v>
      </c>
      <c r="AK692" t="str">
        <f t="shared" si="42"/>
        <v>MidCoast</v>
      </c>
      <c r="AL692" t="str">
        <f t="shared" si="43"/>
        <v>Mid Coast TSA</v>
      </c>
    </row>
    <row r="693" spans="1:38">
      <c r="A693">
        <v>9</v>
      </c>
      <c r="B693">
        <v>26</v>
      </c>
      <c r="E693">
        <v>5485808</v>
      </c>
      <c r="F693">
        <v>17362272</v>
      </c>
      <c r="I693">
        <v>9314576</v>
      </c>
      <c r="J693">
        <v>34292064</v>
      </c>
      <c r="M693">
        <v>7754304</v>
      </c>
      <c r="N693">
        <v>28909904</v>
      </c>
      <c r="Q693">
        <v>6458768</v>
      </c>
      <c r="R693">
        <v>25253392</v>
      </c>
      <c r="S693">
        <v>6199792</v>
      </c>
      <c r="T693">
        <v>26200560</v>
      </c>
      <c r="W693">
        <v>6521568</v>
      </c>
      <c r="X693">
        <v>26538016</v>
      </c>
      <c r="AA693">
        <v>6922432</v>
      </c>
      <c r="AB693">
        <v>26951152</v>
      </c>
      <c r="AE693">
        <v>6913872</v>
      </c>
      <c r="AF693">
        <v>26919856</v>
      </c>
      <c r="AI693">
        <f t="shared" si="40"/>
        <v>2008</v>
      </c>
      <c r="AJ693" t="str">
        <f t="shared" si="41"/>
        <v>Pine Units</v>
      </c>
      <c r="AK693" t="str">
        <f t="shared" si="42"/>
        <v>Morice</v>
      </c>
      <c r="AL693" t="str">
        <f t="shared" si="43"/>
        <v>Morice TSA</v>
      </c>
    </row>
    <row r="694" spans="1:38">
      <c r="A694">
        <v>9</v>
      </c>
      <c r="B694">
        <v>27</v>
      </c>
      <c r="E694">
        <v>10768</v>
      </c>
      <c r="F694">
        <v>20960</v>
      </c>
      <c r="I694">
        <v>12304</v>
      </c>
      <c r="J694">
        <v>23872</v>
      </c>
      <c r="M694">
        <v>272</v>
      </c>
      <c r="N694">
        <v>5328</v>
      </c>
      <c r="Q694">
        <v>192</v>
      </c>
      <c r="R694">
        <v>4448</v>
      </c>
      <c r="S694">
        <v>0</v>
      </c>
      <c r="T694">
        <v>4976</v>
      </c>
      <c r="W694">
        <v>0</v>
      </c>
      <c r="X694">
        <v>4000</v>
      </c>
      <c r="AA694">
        <v>1472</v>
      </c>
      <c r="AB694">
        <v>5008</v>
      </c>
      <c r="AE694">
        <v>752</v>
      </c>
      <c r="AF694">
        <v>5008</v>
      </c>
      <c r="AI694">
        <f t="shared" si="40"/>
        <v>2008</v>
      </c>
      <c r="AJ694" t="str">
        <f t="shared" si="41"/>
        <v>Non-pine Units</v>
      </c>
      <c r="AK694" t="str">
        <f t="shared" si="42"/>
        <v>Nass</v>
      </c>
      <c r="AL694" t="str">
        <f t="shared" si="43"/>
        <v>Nass TSA</v>
      </c>
    </row>
    <row r="695" spans="1:38">
      <c r="A695">
        <v>9</v>
      </c>
      <c r="B695">
        <v>28</v>
      </c>
      <c r="E695">
        <v>0</v>
      </c>
      <c r="F695">
        <v>0</v>
      </c>
      <c r="I695">
        <v>0</v>
      </c>
      <c r="J695">
        <v>0</v>
      </c>
      <c r="M695">
        <v>0</v>
      </c>
      <c r="N695">
        <v>0</v>
      </c>
      <c r="Q695">
        <v>0</v>
      </c>
      <c r="R695">
        <v>0</v>
      </c>
      <c r="S695">
        <v>0</v>
      </c>
      <c r="T695">
        <v>0</v>
      </c>
      <c r="W695">
        <v>0</v>
      </c>
      <c r="X695">
        <v>0</v>
      </c>
      <c r="AA695">
        <v>0</v>
      </c>
      <c r="AB695">
        <v>0</v>
      </c>
      <c r="AE695">
        <v>0</v>
      </c>
      <c r="AF695">
        <v>0</v>
      </c>
      <c r="AI695">
        <f t="shared" si="40"/>
        <v>2008</v>
      </c>
      <c r="AJ695" t="str">
        <f t="shared" si="41"/>
        <v>Non-pine Units</v>
      </c>
      <c r="AK695" t="str">
        <f t="shared" si="42"/>
        <v>NorthCoast</v>
      </c>
      <c r="AL695" t="str">
        <f t="shared" si="43"/>
        <v>North Coast TSA</v>
      </c>
    </row>
    <row r="696" spans="1:38">
      <c r="A696">
        <v>9</v>
      </c>
      <c r="B696">
        <v>29</v>
      </c>
      <c r="E696">
        <v>4697952</v>
      </c>
      <c r="F696">
        <v>12704448</v>
      </c>
      <c r="I696">
        <v>6763392</v>
      </c>
      <c r="J696">
        <v>15262416</v>
      </c>
      <c r="M696">
        <v>4181536</v>
      </c>
      <c r="N696">
        <v>10080112</v>
      </c>
      <c r="Q696">
        <v>2581904</v>
      </c>
      <c r="R696">
        <v>8121808</v>
      </c>
      <c r="S696">
        <v>1572480</v>
      </c>
      <c r="T696">
        <v>7023408</v>
      </c>
      <c r="W696">
        <v>1638528</v>
      </c>
      <c r="X696">
        <v>7094576</v>
      </c>
      <c r="AA696">
        <v>1630720</v>
      </c>
      <c r="AB696">
        <v>7056912</v>
      </c>
      <c r="AE696">
        <v>1596288</v>
      </c>
      <c r="AF696">
        <v>6844736</v>
      </c>
      <c r="AI696">
        <f t="shared" si="40"/>
        <v>2008</v>
      </c>
      <c r="AJ696" t="str">
        <f t="shared" si="41"/>
        <v>Pine Units</v>
      </c>
      <c r="AK696" t="str">
        <f t="shared" si="42"/>
        <v>Okanagan</v>
      </c>
      <c r="AL696" t="str">
        <f t="shared" si="43"/>
        <v>Okanagan TSA</v>
      </c>
    </row>
    <row r="697" spans="1:38">
      <c r="A697">
        <v>9</v>
      </c>
      <c r="B697">
        <v>30</v>
      </c>
      <c r="E697">
        <v>6679344</v>
      </c>
      <c r="F697">
        <v>45940064</v>
      </c>
      <c r="I697">
        <v>5310112</v>
      </c>
      <c r="J697">
        <v>54239200</v>
      </c>
      <c r="M697">
        <v>4955744</v>
      </c>
      <c r="N697">
        <v>50085056</v>
      </c>
      <c r="Q697">
        <v>3260272</v>
      </c>
      <c r="R697">
        <v>49241552</v>
      </c>
      <c r="S697">
        <v>274192</v>
      </c>
      <c r="T697">
        <v>46367696</v>
      </c>
      <c r="W697">
        <v>358288</v>
      </c>
      <c r="X697">
        <v>46638064</v>
      </c>
      <c r="AA697">
        <v>2385040</v>
      </c>
      <c r="AB697">
        <v>48865296</v>
      </c>
      <c r="AE697">
        <v>2446608</v>
      </c>
      <c r="AF697">
        <v>48775456</v>
      </c>
      <c r="AI697">
        <f t="shared" si="40"/>
        <v>2008</v>
      </c>
      <c r="AJ697" t="str">
        <f t="shared" si="41"/>
        <v>Pine Units</v>
      </c>
      <c r="AK697" t="str">
        <f t="shared" si="42"/>
        <v>PrinceGeorge</v>
      </c>
      <c r="AL697" t="str">
        <f t="shared" si="43"/>
        <v>Prince George Forest District</v>
      </c>
    </row>
    <row r="698" spans="1:38">
      <c r="A698">
        <v>9</v>
      </c>
      <c r="B698">
        <v>31</v>
      </c>
      <c r="E698">
        <v>0</v>
      </c>
      <c r="F698">
        <v>0</v>
      </c>
      <c r="I698">
        <v>0</v>
      </c>
      <c r="J698">
        <v>0</v>
      </c>
      <c r="M698">
        <v>0</v>
      </c>
      <c r="N698">
        <v>0</v>
      </c>
      <c r="Q698">
        <v>0</v>
      </c>
      <c r="R698">
        <v>0</v>
      </c>
      <c r="S698">
        <v>0</v>
      </c>
      <c r="T698">
        <v>0</v>
      </c>
      <c r="W698">
        <v>0</v>
      </c>
      <c r="X698">
        <v>0</v>
      </c>
      <c r="AA698">
        <v>0</v>
      </c>
      <c r="AB698">
        <v>0</v>
      </c>
      <c r="AE698">
        <v>0</v>
      </c>
      <c r="AF698">
        <v>0</v>
      </c>
      <c r="AI698">
        <f t="shared" si="40"/>
        <v>2008</v>
      </c>
      <c r="AJ698" t="str">
        <f t="shared" si="41"/>
        <v>Non-pine Units</v>
      </c>
      <c r="AK698" t="str">
        <f t="shared" si="42"/>
        <v>QueenCharlotte</v>
      </c>
      <c r="AL698" t="str">
        <f t="shared" si="43"/>
        <v>Queen Charlotte TSA</v>
      </c>
    </row>
    <row r="699" spans="1:38">
      <c r="A699">
        <v>9</v>
      </c>
      <c r="B699">
        <v>32</v>
      </c>
      <c r="E699">
        <v>5174672</v>
      </c>
      <c r="F699">
        <v>89794192</v>
      </c>
      <c r="I699">
        <v>1769504</v>
      </c>
      <c r="J699">
        <v>90999600</v>
      </c>
      <c r="M699">
        <v>1963904</v>
      </c>
      <c r="N699">
        <v>90259872</v>
      </c>
      <c r="Q699">
        <v>1712560</v>
      </c>
      <c r="R699">
        <v>90300560</v>
      </c>
      <c r="S699">
        <v>871424</v>
      </c>
      <c r="T699">
        <v>89527600</v>
      </c>
      <c r="W699">
        <v>881232</v>
      </c>
      <c r="X699">
        <v>89531200</v>
      </c>
      <c r="AA699">
        <v>901632</v>
      </c>
      <c r="AB699">
        <v>89619520</v>
      </c>
      <c r="AE699">
        <v>896432</v>
      </c>
      <c r="AF699">
        <v>89548176</v>
      </c>
      <c r="AI699">
        <f t="shared" si="40"/>
        <v>2008</v>
      </c>
      <c r="AJ699" t="str">
        <f t="shared" si="41"/>
        <v>Pine Units</v>
      </c>
      <c r="AK699" t="str">
        <f t="shared" si="42"/>
        <v>Quesnel</v>
      </c>
      <c r="AL699" t="str">
        <f t="shared" si="43"/>
        <v>Quesnel TSA</v>
      </c>
    </row>
    <row r="700" spans="1:38">
      <c r="A700">
        <v>9</v>
      </c>
      <c r="B700">
        <v>33</v>
      </c>
      <c r="E700">
        <v>1584</v>
      </c>
      <c r="F700">
        <v>3696</v>
      </c>
      <c r="I700">
        <v>11328</v>
      </c>
      <c r="J700">
        <v>19008</v>
      </c>
      <c r="M700">
        <v>5760</v>
      </c>
      <c r="N700">
        <v>12064</v>
      </c>
      <c r="Q700">
        <v>2256</v>
      </c>
      <c r="R700">
        <v>5696</v>
      </c>
      <c r="S700">
        <v>2272</v>
      </c>
      <c r="T700">
        <v>5488</v>
      </c>
      <c r="W700">
        <v>3168</v>
      </c>
      <c r="X700">
        <v>6192</v>
      </c>
      <c r="AA700">
        <v>2336</v>
      </c>
      <c r="AB700">
        <v>5824</v>
      </c>
      <c r="AE700">
        <v>2912</v>
      </c>
      <c r="AF700">
        <v>6080</v>
      </c>
      <c r="AI700">
        <f t="shared" si="40"/>
        <v>2008</v>
      </c>
      <c r="AJ700" t="str">
        <f t="shared" si="41"/>
        <v>Non-pine Units</v>
      </c>
      <c r="AK700" t="str">
        <f t="shared" si="42"/>
        <v>Revelstoke</v>
      </c>
      <c r="AL700" t="str">
        <f t="shared" si="43"/>
        <v>Revelstoke TSA</v>
      </c>
    </row>
    <row r="701" spans="1:38">
      <c r="A701">
        <v>9</v>
      </c>
      <c r="B701">
        <v>34</v>
      </c>
      <c r="E701">
        <v>575872</v>
      </c>
      <c r="F701">
        <v>1689232</v>
      </c>
      <c r="I701">
        <v>863808</v>
      </c>
      <c r="J701">
        <v>2080640</v>
      </c>
      <c r="M701">
        <v>591840</v>
      </c>
      <c r="N701">
        <v>1536560</v>
      </c>
      <c r="Q701">
        <v>446720</v>
      </c>
      <c r="R701">
        <v>1391392</v>
      </c>
      <c r="S701">
        <v>388608</v>
      </c>
      <c r="T701">
        <v>1334784</v>
      </c>
      <c r="W701">
        <v>394592</v>
      </c>
      <c r="X701">
        <v>1345680</v>
      </c>
      <c r="AA701">
        <v>412768</v>
      </c>
      <c r="AB701">
        <v>1356512</v>
      </c>
      <c r="AE701">
        <v>416192</v>
      </c>
      <c r="AF701">
        <v>1344816</v>
      </c>
      <c r="AI701">
        <f t="shared" si="40"/>
        <v>2008</v>
      </c>
      <c r="AJ701" t="str">
        <f t="shared" si="41"/>
        <v>Pine Units</v>
      </c>
      <c r="AK701" t="str">
        <f t="shared" si="42"/>
        <v>RobsonValley</v>
      </c>
      <c r="AL701" t="str">
        <f t="shared" si="43"/>
        <v>Robson Valley TSA</v>
      </c>
    </row>
    <row r="702" spans="1:38">
      <c r="A702">
        <v>9</v>
      </c>
      <c r="B702">
        <v>35</v>
      </c>
      <c r="E702">
        <v>5456</v>
      </c>
      <c r="F702">
        <v>24480</v>
      </c>
      <c r="I702">
        <v>36400</v>
      </c>
      <c r="J702">
        <v>204096</v>
      </c>
      <c r="M702">
        <v>52800</v>
      </c>
      <c r="N702">
        <v>295920</v>
      </c>
      <c r="Q702">
        <v>33136</v>
      </c>
      <c r="R702">
        <v>277888</v>
      </c>
      <c r="S702">
        <v>19488</v>
      </c>
      <c r="T702">
        <v>270032</v>
      </c>
      <c r="W702">
        <v>19456</v>
      </c>
      <c r="X702">
        <v>280032</v>
      </c>
      <c r="AA702">
        <v>18736</v>
      </c>
      <c r="AB702">
        <v>260000</v>
      </c>
      <c r="AE702">
        <v>17984</v>
      </c>
      <c r="AF702">
        <v>263664</v>
      </c>
      <c r="AI702">
        <f t="shared" si="40"/>
        <v>2008</v>
      </c>
      <c r="AJ702" t="str">
        <f t="shared" si="41"/>
        <v>Non-pine Units</v>
      </c>
      <c r="AK702" t="str">
        <f t="shared" si="42"/>
        <v>Soo</v>
      </c>
      <c r="AL702" t="str">
        <f t="shared" si="43"/>
        <v>Soo TSA</v>
      </c>
    </row>
    <row r="703" spans="1:38">
      <c r="A703">
        <v>9</v>
      </c>
      <c r="B703">
        <v>36</v>
      </c>
      <c r="E703">
        <v>0</v>
      </c>
      <c r="F703">
        <v>0</v>
      </c>
      <c r="I703">
        <v>0</v>
      </c>
      <c r="J703">
        <v>0</v>
      </c>
      <c r="M703">
        <v>0</v>
      </c>
      <c r="N703">
        <v>0</v>
      </c>
      <c r="Q703">
        <v>0</v>
      </c>
      <c r="R703">
        <v>0</v>
      </c>
      <c r="S703">
        <v>0</v>
      </c>
      <c r="T703">
        <v>0</v>
      </c>
      <c r="W703">
        <v>0</v>
      </c>
      <c r="X703">
        <v>0</v>
      </c>
      <c r="AA703">
        <v>0</v>
      </c>
      <c r="AB703">
        <v>0</v>
      </c>
      <c r="AE703">
        <v>0</v>
      </c>
      <c r="AF703">
        <v>0</v>
      </c>
      <c r="AI703">
        <f t="shared" si="40"/>
        <v>2008</v>
      </c>
      <c r="AJ703" t="str">
        <f t="shared" si="41"/>
        <v>Non-pine Units</v>
      </c>
      <c r="AK703" t="str">
        <f t="shared" si="42"/>
        <v>Strathcona</v>
      </c>
      <c r="AL703" t="str">
        <f t="shared" si="43"/>
        <v>Strathcona TSA</v>
      </c>
    </row>
    <row r="704" spans="1:38">
      <c r="A704">
        <v>9</v>
      </c>
      <c r="B704">
        <v>37</v>
      </c>
      <c r="E704">
        <v>0</v>
      </c>
      <c r="F704">
        <v>0</v>
      </c>
      <c r="I704">
        <v>160</v>
      </c>
      <c r="J704">
        <v>160</v>
      </c>
      <c r="M704">
        <v>128</v>
      </c>
      <c r="N704">
        <v>240</v>
      </c>
      <c r="Q704">
        <v>176</v>
      </c>
      <c r="R704">
        <v>352</v>
      </c>
      <c r="S704">
        <v>0</v>
      </c>
      <c r="T704">
        <v>192</v>
      </c>
      <c r="W704">
        <v>0</v>
      </c>
      <c r="X704">
        <v>176</v>
      </c>
      <c r="AA704">
        <v>0</v>
      </c>
      <c r="AB704">
        <v>192</v>
      </c>
      <c r="AE704">
        <v>0</v>
      </c>
      <c r="AF704">
        <v>176</v>
      </c>
      <c r="AI704">
        <f t="shared" si="40"/>
        <v>2008</v>
      </c>
      <c r="AJ704" t="str">
        <f t="shared" si="41"/>
        <v>Non-pine Units</v>
      </c>
      <c r="AK704" t="str">
        <f t="shared" si="42"/>
        <v>SunshineCoast</v>
      </c>
      <c r="AL704" t="str">
        <f t="shared" si="43"/>
        <v>Sunshine Coast TSA</v>
      </c>
    </row>
    <row r="705" spans="1:38">
      <c r="A705">
        <v>9</v>
      </c>
      <c r="B705">
        <v>38</v>
      </c>
      <c r="E705">
        <v>6442176</v>
      </c>
      <c r="F705">
        <v>70605360</v>
      </c>
      <c r="I705">
        <v>2611952</v>
      </c>
      <c r="J705">
        <v>77037376</v>
      </c>
      <c r="M705">
        <v>2579664</v>
      </c>
      <c r="N705">
        <v>72846496</v>
      </c>
      <c r="Q705">
        <v>1997744</v>
      </c>
      <c r="R705">
        <v>72712032</v>
      </c>
      <c r="S705">
        <v>140608</v>
      </c>
      <c r="T705">
        <v>70217120</v>
      </c>
      <c r="W705">
        <v>283296</v>
      </c>
      <c r="X705">
        <v>70612960</v>
      </c>
      <c r="AA705">
        <v>1112528</v>
      </c>
      <c r="AB705">
        <v>71414192</v>
      </c>
      <c r="AE705">
        <v>1111136</v>
      </c>
      <c r="AF705">
        <v>71127392</v>
      </c>
      <c r="AI705">
        <f t="shared" si="40"/>
        <v>2008</v>
      </c>
      <c r="AJ705" t="str">
        <f t="shared" si="41"/>
        <v>Pine Units</v>
      </c>
      <c r="AK705" t="str">
        <f t="shared" si="42"/>
        <v>Vanderhoof</v>
      </c>
      <c r="AL705" t="str">
        <f t="shared" si="43"/>
        <v>Vanderhoof Forest District</v>
      </c>
    </row>
    <row r="706" spans="1:38">
      <c r="A706">
        <v>9</v>
      </c>
      <c r="B706">
        <v>39</v>
      </c>
      <c r="E706">
        <v>13348016</v>
      </c>
      <c r="F706">
        <v>79613776</v>
      </c>
      <c r="I706">
        <v>12609584</v>
      </c>
      <c r="J706">
        <v>88249248</v>
      </c>
      <c r="M706">
        <v>12892336</v>
      </c>
      <c r="N706">
        <v>89222960</v>
      </c>
      <c r="Q706">
        <v>12924304</v>
      </c>
      <c r="R706">
        <v>92722816</v>
      </c>
      <c r="S706">
        <v>4499520</v>
      </c>
      <c r="T706">
        <v>84178864</v>
      </c>
      <c r="W706">
        <v>4781616</v>
      </c>
      <c r="X706">
        <v>84582672</v>
      </c>
      <c r="AA706">
        <v>4781040</v>
      </c>
      <c r="AB706">
        <v>84603072</v>
      </c>
      <c r="AE706">
        <v>4753856</v>
      </c>
      <c r="AF706">
        <v>84196880</v>
      </c>
      <c r="AI706">
        <f t="shared" ref="AI706:AI769" si="44">A706+1999</f>
        <v>2008</v>
      </c>
      <c r="AJ706" t="str">
        <f t="shared" ref="AJ706:AJ769" si="45">VLOOKUP(B706,$AO$2:$AS$42,4)</f>
        <v>Pine Units</v>
      </c>
      <c r="AK706" t="str">
        <f t="shared" ref="AK706:AK769" si="46">VLOOKUP(B706,$AO$2:$AT$42,2)</f>
        <v>WilliamsLake</v>
      </c>
      <c r="AL706" t="str">
        <f t="shared" ref="AL706:AL769" si="47">VLOOKUP(B706,$AO$2:$AT$42,3)</f>
        <v>Williams Lake TSA</v>
      </c>
    </row>
    <row r="707" spans="1:38">
      <c r="A707">
        <v>9</v>
      </c>
      <c r="B707">
        <v>40</v>
      </c>
      <c r="E707">
        <v>0</v>
      </c>
      <c r="F707">
        <v>0</v>
      </c>
      <c r="I707">
        <v>0</v>
      </c>
      <c r="J707">
        <v>48</v>
      </c>
      <c r="M707">
        <v>0</v>
      </c>
      <c r="N707">
        <v>0</v>
      </c>
      <c r="Q707">
        <v>0</v>
      </c>
      <c r="R707">
        <v>0</v>
      </c>
      <c r="S707">
        <v>48</v>
      </c>
      <c r="T707">
        <v>48</v>
      </c>
      <c r="W707">
        <v>48</v>
      </c>
      <c r="X707">
        <v>48</v>
      </c>
      <c r="AA707">
        <v>48</v>
      </c>
      <c r="AB707">
        <v>48</v>
      </c>
      <c r="AE707">
        <v>48</v>
      </c>
      <c r="AF707">
        <v>48</v>
      </c>
      <c r="AI707">
        <f t="shared" si="44"/>
        <v>2008</v>
      </c>
      <c r="AJ707" t="str">
        <f t="shared" si="45"/>
        <v>Interior TFLs</v>
      </c>
      <c r="AK707" t="str">
        <f t="shared" si="46"/>
        <v>InteriorTFLs</v>
      </c>
      <c r="AL707" t="str">
        <f t="shared" si="47"/>
        <v>Interior TFLs</v>
      </c>
    </row>
    <row r="708" spans="1:38">
      <c r="A708">
        <v>9</v>
      </c>
      <c r="B708">
        <v>40</v>
      </c>
      <c r="E708">
        <v>149632</v>
      </c>
      <c r="F708">
        <v>272944</v>
      </c>
      <c r="I708">
        <v>60048</v>
      </c>
      <c r="J708">
        <v>84160</v>
      </c>
      <c r="M708">
        <v>14384</v>
      </c>
      <c r="N708">
        <v>25504</v>
      </c>
      <c r="Q708">
        <v>6688</v>
      </c>
      <c r="R708">
        <v>14624</v>
      </c>
      <c r="S708">
        <v>800</v>
      </c>
      <c r="T708">
        <v>8992</v>
      </c>
      <c r="W708">
        <v>800</v>
      </c>
      <c r="X708">
        <v>7072</v>
      </c>
      <c r="AA708">
        <v>800</v>
      </c>
      <c r="AB708">
        <v>9984</v>
      </c>
      <c r="AE708">
        <v>768</v>
      </c>
      <c r="AF708">
        <v>8384</v>
      </c>
      <c r="AI708">
        <f t="shared" si="44"/>
        <v>2008</v>
      </c>
      <c r="AJ708" t="str">
        <f t="shared" si="45"/>
        <v>Interior TFLs</v>
      </c>
      <c r="AK708" t="str">
        <f t="shared" si="46"/>
        <v>InteriorTFLs</v>
      </c>
      <c r="AL708" t="str">
        <f t="shared" si="47"/>
        <v>Interior TFLs</v>
      </c>
    </row>
    <row r="709" spans="1:38">
      <c r="A709">
        <v>9</v>
      </c>
      <c r="B709">
        <v>40</v>
      </c>
      <c r="E709">
        <v>285280</v>
      </c>
      <c r="F709">
        <v>2821200</v>
      </c>
      <c r="I709">
        <v>32208</v>
      </c>
      <c r="J709">
        <v>3390272</v>
      </c>
      <c r="M709">
        <v>22400</v>
      </c>
      <c r="N709">
        <v>3136016</v>
      </c>
      <c r="Q709">
        <v>15168</v>
      </c>
      <c r="R709">
        <v>3105648</v>
      </c>
      <c r="S709">
        <v>2720</v>
      </c>
      <c r="T709">
        <v>2778896</v>
      </c>
      <c r="W709">
        <v>3056</v>
      </c>
      <c r="X709">
        <v>2884544</v>
      </c>
      <c r="AA709">
        <v>4192</v>
      </c>
      <c r="AB709">
        <v>2895984</v>
      </c>
      <c r="AE709">
        <v>2528</v>
      </c>
      <c r="AF709">
        <v>2816112</v>
      </c>
      <c r="AI709">
        <f t="shared" si="44"/>
        <v>2008</v>
      </c>
      <c r="AJ709" t="str">
        <f t="shared" si="45"/>
        <v>Interior TFLs</v>
      </c>
      <c r="AK709" t="str">
        <f t="shared" si="46"/>
        <v>InteriorTFLs</v>
      </c>
      <c r="AL709" t="str">
        <f t="shared" si="47"/>
        <v>Interior TFLs</v>
      </c>
    </row>
    <row r="710" spans="1:38">
      <c r="A710">
        <v>9</v>
      </c>
      <c r="B710">
        <v>40</v>
      </c>
      <c r="E710">
        <v>0</v>
      </c>
      <c r="F710">
        <v>0</v>
      </c>
      <c r="I710">
        <v>160</v>
      </c>
      <c r="J710">
        <v>2400</v>
      </c>
      <c r="M710">
        <v>160</v>
      </c>
      <c r="N710">
        <v>160</v>
      </c>
      <c r="Q710">
        <v>0</v>
      </c>
      <c r="R710">
        <v>0</v>
      </c>
      <c r="S710">
        <v>3424</v>
      </c>
      <c r="T710">
        <v>3424</v>
      </c>
      <c r="W710">
        <v>3424</v>
      </c>
      <c r="X710">
        <v>3424</v>
      </c>
      <c r="AA710">
        <v>5680</v>
      </c>
      <c r="AB710">
        <v>5680</v>
      </c>
      <c r="AE710">
        <v>3424</v>
      </c>
      <c r="AF710">
        <v>3424</v>
      </c>
      <c r="AI710">
        <f t="shared" si="44"/>
        <v>2008</v>
      </c>
      <c r="AJ710" t="str">
        <f t="shared" si="45"/>
        <v>Interior TFLs</v>
      </c>
      <c r="AK710" t="str">
        <f t="shared" si="46"/>
        <v>InteriorTFLs</v>
      </c>
      <c r="AL710" t="str">
        <f t="shared" si="47"/>
        <v>Interior TFLs</v>
      </c>
    </row>
    <row r="711" spans="1:38">
      <c r="A711">
        <v>9</v>
      </c>
      <c r="B711">
        <v>40</v>
      </c>
      <c r="E711">
        <v>0</v>
      </c>
      <c r="F711">
        <v>0</v>
      </c>
      <c r="I711">
        <v>3920</v>
      </c>
      <c r="J711">
        <v>6144</v>
      </c>
      <c r="M711">
        <v>1856</v>
      </c>
      <c r="N711">
        <v>2416</v>
      </c>
      <c r="Q711">
        <v>944</v>
      </c>
      <c r="R711">
        <v>1136</v>
      </c>
      <c r="S711">
        <v>4800</v>
      </c>
      <c r="T711">
        <v>4992</v>
      </c>
      <c r="W711">
        <v>4800</v>
      </c>
      <c r="X711">
        <v>4992</v>
      </c>
      <c r="AA711">
        <v>7008</v>
      </c>
      <c r="AB711">
        <v>7200</v>
      </c>
      <c r="AE711">
        <v>7008</v>
      </c>
      <c r="AF711">
        <v>7200</v>
      </c>
      <c r="AI711">
        <f t="shared" si="44"/>
        <v>2008</v>
      </c>
      <c r="AJ711" t="str">
        <f t="shared" si="45"/>
        <v>Interior TFLs</v>
      </c>
      <c r="AK711" t="str">
        <f t="shared" si="46"/>
        <v>InteriorTFLs</v>
      </c>
      <c r="AL711" t="str">
        <f t="shared" si="47"/>
        <v>Interior TFLs</v>
      </c>
    </row>
    <row r="712" spans="1:38">
      <c r="A712">
        <v>9</v>
      </c>
      <c r="B712">
        <v>40</v>
      </c>
      <c r="E712">
        <v>72816</v>
      </c>
      <c r="F712">
        <v>1564496</v>
      </c>
      <c r="I712">
        <v>19104</v>
      </c>
      <c r="J712">
        <v>1648256</v>
      </c>
      <c r="M712">
        <v>18592</v>
      </c>
      <c r="N712">
        <v>1559616</v>
      </c>
      <c r="Q712">
        <v>5664</v>
      </c>
      <c r="R712">
        <v>1543088</v>
      </c>
      <c r="S712">
        <v>6768</v>
      </c>
      <c r="T712">
        <v>1505200</v>
      </c>
      <c r="W712">
        <v>5632</v>
      </c>
      <c r="X712">
        <v>1554144</v>
      </c>
      <c r="AA712">
        <v>3920</v>
      </c>
      <c r="AB712">
        <v>1554000</v>
      </c>
      <c r="AE712">
        <v>7136</v>
      </c>
      <c r="AF712">
        <v>1448608</v>
      </c>
      <c r="AI712">
        <f t="shared" si="44"/>
        <v>2008</v>
      </c>
      <c r="AJ712" t="str">
        <f t="shared" si="45"/>
        <v>Interior TFLs</v>
      </c>
      <c r="AK712" t="str">
        <f t="shared" si="46"/>
        <v>InteriorTFLs</v>
      </c>
      <c r="AL712" t="str">
        <f t="shared" si="47"/>
        <v>Interior TFLs</v>
      </c>
    </row>
    <row r="713" spans="1:38">
      <c r="A713">
        <v>9</v>
      </c>
      <c r="B713">
        <v>40</v>
      </c>
      <c r="E713">
        <v>188704</v>
      </c>
      <c r="F713">
        <v>377856</v>
      </c>
      <c r="I713">
        <v>399744</v>
      </c>
      <c r="J713">
        <v>613168</v>
      </c>
      <c r="M713">
        <v>85392</v>
      </c>
      <c r="N713">
        <v>147600</v>
      </c>
      <c r="Q713">
        <v>32016</v>
      </c>
      <c r="R713">
        <v>77056</v>
      </c>
      <c r="S713">
        <v>9120</v>
      </c>
      <c r="T713">
        <v>60848</v>
      </c>
      <c r="W713">
        <v>9136</v>
      </c>
      <c r="X713">
        <v>53776</v>
      </c>
      <c r="AA713">
        <v>6752</v>
      </c>
      <c r="AB713">
        <v>53056</v>
      </c>
      <c r="AE713">
        <v>8960</v>
      </c>
      <c r="AF713">
        <v>60000</v>
      </c>
      <c r="AI713">
        <f t="shared" si="44"/>
        <v>2008</v>
      </c>
      <c r="AJ713" t="str">
        <f t="shared" si="45"/>
        <v>Interior TFLs</v>
      </c>
      <c r="AK713" t="str">
        <f t="shared" si="46"/>
        <v>InteriorTFLs</v>
      </c>
      <c r="AL713" t="str">
        <f t="shared" si="47"/>
        <v>Interior TFLs</v>
      </c>
    </row>
    <row r="714" spans="1:38">
      <c r="A714">
        <v>9</v>
      </c>
      <c r="B714">
        <v>40</v>
      </c>
      <c r="E714">
        <v>2704</v>
      </c>
      <c r="F714">
        <v>6064</v>
      </c>
      <c r="I714">
        <v>32656</v>
      </c>
      <c r="J714">
        <v>52320</v>
      </c>
      <c r="M714">
        <v>11088</v>
      </c>
      <c r="N714">
        <v>24240</v>
      </c>
      <c r="Q714">
        <v>11088</v>
      </c>
      <c r="R714">
        <v>37568</v>
      </c>
      <c r="S714">
        <v>12240</v>
      </c>
      <c r="T714">
        <v>36528</v>
      </c>
      <c r="W714">
        <v>14160</v>
      </c>
      <c r="X714">
        <v>40880</v>
      </c>
      <c r="AA714">
        <v>13488</v>
      </c>
      <c r="AB714">
        <v>37616</v>
      </c>
      <c r="AE714">
        <v>10432</v>
      </c>
      <c r="AF714">
        <v>44080</v>
      </c>
      <c r="AI714">
        <f t="shared" si="44"/>
        <v>2008</v>
      </c>
      <c r="AJ714" t="str">
        <f t="shared" si="45"/>
        <v>Interior TFLs</v>
      </c>
      <c r="AK714" t="str">
        <f t="shared" si="46"/>
        <v>InteriorTFLs</v>
      </c>
      <c r="AL714" t="str">
        <f t="shared" si="47"/>
        <v>Interior TFLs</v>
      </c>
    </row>
    <row r="715" spans="1:38">
      <c r="A715">
        <v>9</v>
      </c>
      <c r="B715">
        <v>40</v>
      </c>
      <c r="E715">
        <v>1038624</v>
      </c>
      <c r="F715">
        <v>12580704</v>
      </c>
      <c r="I715">
        <v>210528</v>
      </c>
      <c r="J715">
        <v>15051808</v>
      </c>
      <c r="M715">
        <v>155872</v>
      </c>
      <c r="N715">
        <v>14259456</v>
      </c>
      <c r="Q715">
        <v>83760</v>
      </c>
      <c r="R715">
        <v>13790240</v>
      </c>
      <c r="S715">
        <v>12448</v>
      </c>
      <c r="T715">
        <v>13144208</v>
      </c>
      <c r="W715">
        <v>12080</v>
      </c>
      <c r="X715">
        <v>13371376</v>
      </c>
      <c r="AA715">
        <v>11712</v>
      </c>
      <c r="AB715">
        <v>13291760</v>
      </c>
      <c r="AE715">
        <v>10912</v>
      </c>
      <c r="AF715">
        <v>12969408</v>
      </c>
      <c r="AI715">
        <f t="shared" si="44"/>
        <v>2008</v>
      </c>
      <c r="AJ715" t="str">
        <f t="shared" si="45"/>
        <v>Interior TFLs</v>
      </c>
      <c r="AK715" t="str">
        <f t="shared" si="46"/>
        <v>InteriorTFLs</v>
      </c>
      <c r="AL715" t="str">
        <f t="shared" si="47"/>
        <v>Interior TFLs</v>
      </c>
    </row>
    <row r="716" spans="1:38">
      <c r="A716">
        <v>9</v>
      </c>
      <c r="B716">
        <v>40</v>
      </c>
      <c r="E716">
        <v>104384</v>
      </c>
      <c r="F716">
        <v>491632</v>
      </c>
      <c r="I716">
        <v>114464</v>
      </c>
      <c r="J716">
        <v>675872</v>
      </c>
      <c r="M716">
        <v>62976</v>
      </c>
      <c r="N716">
        <v>565360</v>
      </c>
      <c r="Q716">
        <v>22848</v>
      </c>
      <c r="R716">
        <v>536016</v>
      </c>
      <c r="S716">
        <v>20560</v>
      </c>
      <c r="T716">
        <v>536368</v>
      </c>
      <c r="W716">
        <v>24304</v>
      </c>
      <c r="X716">
        <v>542064</v>
      </c>
      <c r="AA716">
        <v>24288</v>
      </c>
      <c r="AB716">
        <v>539456</v>
      </c>
      <c r="AE716">
        <v>26112</v>
      </c>
      <c r="AF716">
        <v>529616</v>
      </c>
      <c r="AI716">
        <f t="shared" si="44"/>
        <v>2008</v>
      </c>
      <c r="AJ716" t="str">
        <f t="shared" si="45"/>
        <v>Interior TFLs</v>
      </c>
      <c r="AK716" t="str">
        <f t="shared" si="46"/>
        <v>InteriorTFLs</v>
      </c>
      <c r="AL716" t="str">
        <f t="shared" si="47"/>
        <v>Interior TFLs</v>
      </c>
    </row>
    <row r="717" spans="1:38">
      <c r="A717">
        <v>9</v>
      </c>
      <c r="B717">
        <v>40</v>
      </c>
      <c r="E717">
        <v>10880</v>
      </c>
      <c r="F717">
        <v>24640</v>
      </c>
      <c r="I717">
        <v>9408</v>
      </c>
      <c r="J717">
        <v>13936</v>
      </c>
      <c r="M717">
        <v>2064</v>
      </c>
      <c r="N717">
        <v>3664</v>
      </c>
      <c r="Q717">
        <v>672</v>
      </c>
      <c r="R717">
        <v>2736</v>
      </c>
      <c r="S717">
        <v>26752</v>
      </c>
      <c r="T717">
        <v>28816</v>
      </c>
      <c r="W717">
        <v>25136</v>
      </c>
      <c r="X717">
        <v>27200</v>
      </c>
      <c r="AA717">
        <v>26400</v>
      </c>
      <c r="AB717">
        <v>28464</v>
      </c>
      <c r="AE717">
        <v>27296</v>
      </c>
      <c r="AF717">
        <v>29360</v>
      </c>
      <c r="AI717">
        <f t="shared" si="44"/>
        <v>2008</v>
      </c>
      <c r="AJ717" t="str">
        <f t="shared" si="45"/>
        <v>Interior TFLs</v>
      </c>
      <c r="AK717" t="str">
        <f t="shared" si="46"/>
        <v>InteriorTFLs</v>
      </c>
      <c r="AL717" t="str">
        <f t="shared" si="47"/>
        <v>Interior TFLs</v>
      </c>
    </row>
    <row r="718" spans="1:38">
      <c r="A718">
        <v>9</v>
      </c>
      <c r="B718">
        <v>40</v>
      </c>
      <c r="E718">
        <v>355936</v>
      </c>
      <c r="F718">
        <v>992656</v>
      </c>
      <c r="I718">
        <v>547920</v>
      </c>
      <c r="J718">
        <v>1144864</v>
      </c>
      <c r="M718">
        <v>299280</v>
      </c>
      <c r="N718">
        <v>648960</v>
      </c>
      <c r="Q718">
        <v>68848</v>
      </c>
      <c r="R718">
        <v>342112</v>
      </c>
      <c r="S718">
        <v>28400</v>
      </c>
      <c r="T718">
        <v>300320</v>
      </c>
      <c r="W718">
        <v>33408</v>
      </c>
      <c r="X718">
        <v>306784</v>
      </c>
      <c r="AA718">
        <v>34864</v>
      </c>
      <c r="AB718">
        <v>314208</v>
      </c>
      <c r="AE718">
        <v>31424</v>
      </c>
      <c r="AF718">
        <v>291632</v>
      </c>
      <c r="AI718">
        <f t="shared" si="44"/>
        <v>2008</v>
      </c>
      <c r="AJ718" t="str">
        <f t="shared" si="45"/>
        <v>Interior TFLs</v>
      </c>
      <c r="AK718" t="str">
        <f t="shared" si="46"/>
        <v>InteriorTFLs</v>
      </c>
      <c r="AL718" t="str">
        <f t="shared" si="47"/>
        <v>Interior TFLs</v>
      </c>
    </row>
    <row r="719" spans="1:38">
      <c r="A719">
        <v>9</v>
      </c>
      <c r="B719">
        <v>40</v>
      </c>
      <c r="E719">
        <v>140224</v>
      </c>
      <c r="F719">
        <v>715472</v>
      </c>
      <c r="I719">
        <v>71840</v>
      </c>
      <c r="J719">
        <v>841568</v>
      </c>
      <c r="M719">
        <v>85376</v>
      </c>
      <c r="N719">
        <v>814560</v>
      </c>
      <c r="Q719">
        <v>31904</v>
      </c>
      <c r="R719">
        <v>766336</v>
      </c>
      <c r="S719">
        <v>4368</v>
      </c>
      <c r="T719">
        <v>752416</v>
      </c>
      <c r="W719">
        <v>4688</v>
      </c>
      <c r="X719">
        <v>737616</v>
      </c>
      <c r="AA719">
        <v>48032</v>
      </c>
      <c r="AB719">
        <v>774256</v>
      </c>
      <c r="AE719">
        <v>46576</v>
      </c>
      <c r="AF719">
        <v>733280</v>
      </c>
      <c r="AI719">
        <f t="shared" si="44"/>
        <v>2008</v>
      </c>
      <c r="AJ719" t="str">
        <f t="shared" si="45"/>
        <v>Interior TFLs</v>
      </c>
      <c r="AK719" t="str">
        <f t="shared" si="46"/>
        <v>InteriorTFLs</v>
      </c>
      <c r="AL719" t="str">
        <f t="shared" si="47"/>
        <v>Interior TFLs</v>
      </c>
    </row>
    <row r="720" spans="1:38">
      <c r="A720">
        <v>9</v>
      </c>
      <c r="B720">
        <v>40</v>
      </c>
      <c r="E720">
        <v>277776</v>
      </c>
      <c r="F720">
        <v>1245840</v>
      </c>
      <c r="I720">
        <v>310672</v>
      </c>
      <c r="J720">
        <v>2017152</v>
      </c>
      <c r="M720">
        <v>240144</v>
      </c>
      <c r="N720">
        <v>1745808</v>
      </c>
      <c r="Q720">
        <v>163040</v>
      </c>
      <c r="R720">
        <v>1602816</v>
      </c>
      <c r="S720">
        <v>93632</v>
      </c>
      <c r="T720">
        <v>1477760</v>
      </c>
      <c r="W720">
        <v>97264</v>
      </c>
      <c r="X720">
        <v>1527920</v>
      </c>
      <c r="AA720">
        <v>92656</v>
      </c>
      <c r="AB720">
        <v>1506976</v>
      </c>
      <c r="AE720">
        <v>82912</v>
      </c>
      <c r="AF720">
        <v>1433440</v>
      </c>
      <c r="AI720">
        <f t="shared" si="44"/>
        <v>2008</v>
      </c>
      <c r="AJ720" t="str">
        <f t="shared" si="45"/>
        <v>Interior TFLs</v>
      </c>
      <c r="AK720" t="str">
        <f t="shared" si="46"/>
        <v>InteriorTFLs</v>
      </c>
      <c r="AL720" t="str">
        <f t="shared" si="47"/>
        <v>Interior TFLs</v>
      </c>
    </row>
    <row r="721" spans="1:38">
      <c r="A721">
        <v>9</v>
      </c>
      <c r="B721">
        <v>40</v>
      </c>
      <c r="E721">
        <v>307104</v>
      </c>
      <c r="F721">
        <v>2438896</v>
      </c>
      <c r="I721">
        <v>231584</v>
      </c>
      <c r="J721">
        <v>2844576</v>
      </c>
      <c r="M721">
        <v>212384</v>
      </c>
      <c r="N721">
        <v>2583440</v>
      </c>
      <c r="Q721">
        <v>232176</v>
      </c>
      <c r="R721">
        <v>2582080</v>
      </c>
      <c r="S721">
        <v>140624</v>
      </c>
      <c r="T721">
        <v>2443872</v>
      </c>
      <c r="W721">
        <v>145872</v>
      </c>
      <c r="X721">
        <v>2494352</v>
      </c>
      <c r="AA721">
        <v>156288</v>
      </c>
      <c r="AB721">
        <v>2494544</v>
      </c>
      <c r="AE721">
        <v>153856</v>
      </c>
      <c r="AF721">
        <v>2439712</v>
      </c>
      <c r="AI721">
        <f t="shared" si="44"/>
        <v>2008</v>
      </c>
      <c r="AJ721" t="str">
        <f t="shared" si="45"/>
        <v>Interior TFLs</v>
      </c>
      <c r="AK721" t="str">
        <f t="shared" si="46"/>
        <v>InteriorTFLs</v>
      </c>
      <c r="AL721" t="str">
        <f t="shared" si="47"/>
        <v>Interior TFLs</v>
      </c>
    </row>
    <row r="722" spans="1:38">
      <c r="A722">
        <v>9</v>
      </c>
      <c r="B722">
        <v>40</v>
      </c>
      <c r="E722">
        <v>742816</v>
      </c>
      <c r="F722">
        <v>2966496</v>
      </c>
      <c r="I722">
        <v>1172672</v>
      </c>
      <c r="J722">
        <v>4655824</v>
      </c>
      <c r="M722">
        <v>759232</v>
      </c>
      <c r="N722">
        <v>3190864</v>
      </c>
      <c r="Q722">
        <v>214448</v>
      </c>
      <c r="R722">
        <v>2363664</v>
      </c>
      <c r="S722">
        <v>182400</v>
      </c>
      <c r="T722">
        <v>2366960</v>
      </c>
      <c r="W722">
        <v>195552</v>
      </c>
      <c r="X722">
        <v>2437248</v>
      </c>
      <c r="AA722">
        <v>194544</v>
      </c>
      <c r="AB722">
        <v>2435440</v>
      </c>
      <c r="AE722">
        <v>202208</v>
      </c>
      <c r="AF722">
        <v>2401664</v>
      </c>
      <c r="AI722">
        <f t="shared" si="44"/>
        <v>2008</v>
      </c>
      <c r="AJ722" t="str">
        <f t="shared" si="45"/>
        <v>Interior TFLs</v>
      </c>
      <c r="AK722" t="str">
        <f t="shared" si="46"/>
        <v>InteriorTFLs</v>
      </c>
      <c r="AL722" t="str">
        <f t="shared" si="47"/>
        <v>Interior TFLs</v>
      </c>
    </row>
    <row r="723" spans="1:38">
      <c r="A723">
        <v>9</v>
      </c>
      <c r="B723">
        <v>40</v>
      </c>
      <c r="E723">
        <v>520992</v>
      </c>
      <c r="F723">
        <v>1493504</v>
      </c>
      <c r="I723">
        <v>916976</v>
      </c>
      <c r="J723">
        <v>3633072</v>
      </c>
      <c r="M723">
        <v>652928</v>
      </c>
      <c r="N723">
        <v>3161552</v>
      </c>
      <c r="Q723">
        <v>553216</v>
      </c>
      <c r="R723">
        <v>3102544</v>
      </c>
      <c r="S723">
        <v>229024</v>
      </c>
      <c r="T723">
        <v>2830640</v>
      </c>
      <c r="W723">
        <v>221424</v>
      </c>
      <c r="X723">
        <v>2824320</v>
      </c>
      <c r="AA723">
        <v>214992</v>
      </c>
      <c r="AB723">
        <v>2802784</v>
      </c>
      <c r="AE723">
        <v>214976</v>
      </c>
      <c r="AF723">
        <v>2775984</v>
      </c>
      <c r="AI723">
        <f t="shared" si="44"/>
        <v>2008</v>
      </c>
      <c r="AJ723" t="str">
        <f t="shared" si="45"/>
        <v>Interior TFLs</v>
      </c>
      <c r="AK723" t="str">
        <f t="shared" si="46"/>
        <v>InteriorTFLs</v>
      </c>
      <c r="AL723" t="str">
        <f t="shared" si="47"/>
        <v>Interior TFLs</v>
      </c>
    </row>
    <row r="724" spans="1:38">
      <c r="A724">
        <v>9</v>
      </c>
      <c r="B724">
        <v>40</v>
      </c>
      <c r="E724">
        <v>862448</v>
      </c>
      <c r="F724">
        <v>3624400</v>
      </c>
      <c r="I724">
        <v>1367504</v>
      </c>
      <c r="J724">
        <v>5232656</v>
      </c>
      <c r="M724">
        <v>1136240</v>
      </c>
      <c r="N724">
        <v>4275520</v>
      </c>
      <c r="Q724">
        <v>941072</v>
      </c>
      <c r="R724">
        <v>4050032</v>
      </c>
      <c r="S724">
        <v>522336</v>
      </c>
      <c r="T724">
        <v>3442304</v>
      </c>
      <c r="W724">
        <v>546528</v>
      </c>
      <c r="X724">
        <v>3547456</v>
      </c>
      <c r="AA724">
        <v>550320</v>
      </c>
      <c r="AB724">
        <v>3574448</v>
      </c>
      <c r="AE724">
        <v>536656</v>
      </c>
      <c r="AF724">
        <v>3458752</v>
      </c>
      <c r="AI724">
        <f t="shared" si="44"/>
        <v>2008</v>
      </c>
      <c r="AJ724" t="str">
        <f t="shared" si="45"/>
        <v>Interior TFLs</v>
      </c>
      <c r="AK724" t="str">
        <f t="shared" si="46"/>
        <v>InteriorTFLs</v>
      </c>
      <c r="AL724" t="str">
        <f t="shared" si="47"/>
        <v>Interior TFLs</v>
      </c>
    </row>
    <row r="725" spans="1:38">
      <c r="A725">
        <v>9</v>
      </c>
      <c r="B725">
        <v>40</v>
      </c>
      <c r="E725">
        <v>1192544</v>
      </c>
      <c r="F725">
        <v>2372336</v>
      </c>
      <c r="I725">
        <v>2147072</v>
      </c>
      <c r="J725">
        <v>3320368</v>
      </c>
      <c r="M725">
        <v>1190128</v>
      </c>
      <c r="N725">
        <v>1887248</v>
      </c>
      <c r="Q725">
        <v>4551760</v>
      </c>
      <c r="R725">
        <v>10344880</v>
      </c>
      <c r="S725">
        <v>1102000</v>
      </c>
      <c r="T725">
        <v>6836576</v>
      </c>
      <c r="W725">
        <v>2045968</v>
      </c>
      <c r="X725">
        <v>7829120</v>
      </c>
      <c r="AA725">
        <v>4666144</v>
      </c>
      <c r="AB725">
        <v>10439888</v>
      </c>
      <c r="AE725">
        <v>4623120</v>
      </c>
      <c r="AF725">
        <v>10319216</v>
      </c>
      <c r="AI725">
        <f t="shared" si="44"/>
        <v>2008</v>
      </c>
      <c r="AJ725" t="str">
        <f t="shared" si="45"/>
        <v>Interior TFLs</v>
      </c>
      <c r="AK725" t="str">
        <f t="shared" si="46"/>
        <v>InteriorTFLs</v>
      </c>
      <c r="AL725" t="str">
        <f t="shared" si="47"/>
        <v>Interior TFLs</v>
      </c>
    </row>
    <row r="726" spans="1:38">
      <c r="A726">
        <v>9</v>
      </c>
      <c r="B726">
        <v>41</v>
      </c>
      <c r="E726">
        <v>0</v>
      </c>
      <c r="F726">
        <v>0</v>
      </c>
      <c r="I726">
        <v>0</v>
      </c>
      <c r="J726">
        <v>0</v>
      </c>
      <c r="M726">
        <v>0</v>
      </c>
      <c r="N726">
        <v>0</v>
      </c>
      <c r="Q726">
        <v>0</v>
      </c>
      <c r="R726">
        <v>0</v>
      </c>
      <c r="S726">
        <v>0</v>
      </c>
      <c r="T726">
        <v>0</v>
      </c>
      <c r="W726">
        <v>0</v>
      </c>
      <c r="X726">
        <v>0</v>
      </c>
      <c r="AA726">
        <v>0</v>
      </c>
      <c r="AB726">
        <v>0</v>
      </c>
      <c r="AE726">
        <v>0</v>
      </c>
      <c r="AF726">
        <v>0</v>
      </c>
      <c r="AI726">
        <f t="shared" si="44"/>
        <v>2008</v>
      </c>
      <c r="AJ726" t="str">
        <f t="shared" si="45"/>
        <v>Coast TFLs</v>
      </c>
      <c r="AK726" t="str">
        <f t="shared" si="46"/>
        <v>CoastTFLs</v>
      </c>
      <c r="AL726" t="str">
        <f t="shared" si="47"/>
        <v>Coast TFLs</v>
      </c>
    </row>
    <row r="727" spans="1:38">
      <c r="A727">
        <v>9</v>
      </c>
      <c r="B727">
        <v>41</v>
      </c>
      <c r="E727">
        <v>0</v>
      </c>
      <c r="F727">
        <v>0</v>
      </c>
      <c r="I727">
        <v>0</v>
      </c>
      <c r="J727">
        <v>0</v>
      </c>
      <c r="M727">
        <v>0</v>
      </c>
      <c r="N727">
        <v>0</v>
      </c>
      <c r="Q727">
        <v>0</v>
      </c>
      <c r="R727">
        <v>0</v>
      </c>
      <c r="S727">
        <v>0</v>
      </c>
      <c r="T727">
        <v>0</v>
      </c>
      <c r="W727">
        <v>0</v>
      </c>
      <c r="X727">
        <v>0</v>
      </c>
      <c r="AA727">
        <v>0</v>
      </c>
      <c r="AB727">
        <v>0</v>
      </c>
      <c r="AE727">
        <v>0</v>
      </c>
      <c r="AF727">
        <v>0</v>
      </c>
      <c r="AI727">
        <f t="shared" si="44"/>
        <v>2008</v>
      </c>
      <c r="AJ727" t="str">
        <f t="shared" si="45"/>
        <v>Coast TFLs</v>
      </c>
      <c r="AK727" t="str">
        <f t="shared" si="46"/>
        <v>CoastTFLs</v>
      </c>
      <c r="AL727" t="str">
        <f t="shared" si="47"/>
        <v>Coast TFLs</v>
      </c>
    </row>
    <row r="728" spans="1:38">
      <c r="A728">
        <v>9</v>
      </c>
      <c r="B728">
        <v>41</v>
      </c>
      <c r="E728">
        <v>0</v>
      </c>
      <c r="F728">
        <v>0</v>
      </c>
      <c r="I728">
        <v>0</v>
      </c>
      <c r="J728">
        <v>0</v>
      </c>
      <c r="M728">
        <v>0</v>
      </c>
      <c r="N728">
        <v>0</v>
      </c>
      <c r="Q728">
        <v>0</v>
      </c>
      <c r="R728">
        <v>0</v>
      </c>
      <c r="S728">
        <v>0</v>
      </c>
      <c r="T728">
        <v>0</v>
      </c>
      <c r="W728">
        <v>0</v>
      </c>
      <c r="X728">
        <v>0</v>
      </c>
      <c r="AA728">
        <v>0</v>
      </c>
      <c r="AB728">
        <v>0</v>
      </c>
      <c r="AE728">
        <v>0</v>
      </c>
      <c r="AF728">
        <v>0</v>
      </c>
      <c r="AI728">
        <f t="shared" si="44"/>
        <v>2008</v>
      </c>
      <c r="AJ728" t="str">
        <f t="shared" si="45"/>
        <v>Coast TFLs</v>
      </c>
      <c r="AK728" t="str">
        <f t="shared" si="46"/>
        <v>CoastTFLs</v>
      </c>
      <c r="AL728" t="str">
        <f t="shared" si="47"/>
        <v>Coast TFLs</v>
      </c>
    </row>
    <row r="729" spans="1:38">
      <c r="A729">
        <v>9</v>
      </c>
      <c r="B729">
        <v>41</v>
      </c>
      <c r="E729">
        <v>0</v>
      </c>
      <c r="F729">
        <v>0</v>
      </c>
      <c r="I729">
        <v>0</v>
      </c>
      <c r="J729">
        <v>0</v>
      </c>
      <c r="M729">
        <v>0</v>
      </c>
      <c r="N729">
        <v>0</v>
      </c>
      <c r="Q729">
        <v>0</v>
      </c>
      <c r="R729">
        <v>0</v>
      </c>
      <c r="S729">
        <v>0</v>
      </c>
      <c r="T729">
        <v>0</v>
      </c>
      <c r="W729">
        <v>0</v>
      </c>
      <c r="X729">
        <v>0</v>
      </c>
      <c r="AA729">
        <v>0</v>
      </c>
      <c r="AB729">
        <v>0</v>
      </c>
      <c r="AE729">
        <v>0</v>
      </c>
      <c r="AF729">
        <v>0</v>
      </c>
      <c r="AI729">
        <f t="shared" si="44"/>
        <v>2008</v>
      </c>
      <c r="AJ729" t="str">
        <f t="shared" si="45"/>
        <v>Coast TFLs</v>
      </c>
      <c r="AK729" t="str">
        <f t="shared" si="46"/>
        <v>CoastTFLs</v>
      </c>
      <c r="AL729" t="str">
        <f t="shared" si="47"/>
        <v>Coast TFLs</v>
      </c>
    </row>
    <row r="730" spans="1:38">
      <c r="A730">
        <v>9</v>
      </c>
      <c r="B730">
        <v>41</v>
      </c>
      <c r="E730">
        <v>0</v>
      </c>
      <c r="F730">
        <v>0</v>
      </c>
      <c r="I730">
        <v>0</v>
      </c>
      <c r="J730">
        <v>0</v>
      </c>
      <c r="M730">
        <v>0</v>
      </c>
      <c r="N730">
        <v>0</v>
      </c>
      <c r="Q730">
        <v>0</v>
      </c>
      <c r="R730">
        <v>0</v>
      </c>
      <c r="S730">
        <v>0</v>
      </c>
      <c r="T730">
        <v>0</v>
      </c>
      <c r="W730">
        <v>0</v>
      </c>
      <c r="X730">
        <v>0</v>
      </c>
      <c r="AA730">
        <v>0</v>
      </c>
      <c r="AB730">
        <v>0</v>
      </c>
      <c r="AE730">
        <v>0</v>
      </c>
      <c r="AF730">
        <v>0</v>
      </c>
      <c r="AI730">
        <f t="shared" si="44"/>
        <v>2008</v>
      </c>
      <c r="AJ730" t="str">
        <f t="shared" si="45"/>
        <v>Coast TFLs</v>
      </c>
      <c r="AK730" t="str">
        <f t="shared" si="46"/>
        <v>CoastTFLs</v>
      </c>
      <c r="AL730" t="str">
        <f t="shared" si="47"/>
        <v>Coast TFLs</v>
      </c>
    </row>
    <row r="731" spans="1:38">
      <c r="A731">
        <v>9</v>
      </c>
      <c r="B731">
        <v>41</v>
      </c>
      <c r="E731">
        <v>0</v>
      </c>
      <c r="F731">
        <v>0</v>
      </c>
      <c r="I731">
        <v>0</v>
      </c>
      <c r="J731">
        <v>0</v>
      </c>
      <c r="M731">
        <v>0</v>
      </c>
      <c r="N731">
        <v>0</v>
      </c>
      <c r="Q731">
        <v>0</v>
      </c>
      <c r="R731">
        <v>0</v>
      </c>
      <c r="S731">
        <v>0</v>
      </c>
      <c r="T731">
        <v>0</v>
      </c>
      <c r="W731">
        <v>0</v>
      </c>
      <c r="X731">
        <v>0</v>
      </c>
      <c r="AA731">
        <v>0</v>
      </c>
      <c r="AB731">
        <v>0</v>
      </c>
      <c r="AE731">
        <v>0</v>
      </c>
      <c r="AF731">
        <v>0</v>
      </c>
      <c r="AI731">
        <f t="shared" si="44"/>
        <v>2008</v>
      </c>
      <c r="AJ731" t="str">
        <f t="shared" si="45"/>
        <v>Coast TFLs</v>
      </c>
      <c r="AK731" t="str">
        <f t="shared" si="46"/>
        <v>CoastTFLs</v>
      </c>
      <c r="AL731" t="str">
        <f t="shared" si="47"/>
        <v>Coast TFLs</v>
      </c>
    </row>
    <row r="732" spans="1:38">
      <c r="A732">
        <v>9</v>
      </c>
      <c r="B732">
        <v>41</v>
      </c>
      <c r="E732">
        <v>0</v>
      </c>
      <c r="F732">
        <v>0</v>
      </c>
      <c r="I732">
        <v>208</v>
      </c>
      <c r="J732">
        <v>208</v>
      </c>
      <c r="M732">
        <v>128</v>
      </c>
      <c r="N732">
        <v>256</v>
      </c>
      <c r="Q732">
        <v>0</v>
      </c>
      <c r="R732">
        <v>0</v>
      </c>
      <c r="S732">
        <v>0</v>
      </c>
      <c r="T732">
        <v>0</v>
      </c>
      <c r="W732">
        <v>0</v>
      </c>
      <c r="X732">
        <v>96</v>
      </c>
      <c r="AA732">
        <v>0</v>
      </c>
      <c r="AB732">
        <v>96</v>
      </c>
      <c r="AE732">
        <v>0</v>
      </c>
      <c r="AF732">
        <v>0</v>
      </c>
      <c r="AI732">
        <f t="shared" si="44"/>
        <v>2008</v>
      </c>
      <c r="AJ732" t="str">
        <f t="shared" si="45"/>
        <v>Coast TFLs</v>
      </c>
      <c r="AK732" t="str">
        <f t="shared" si="46"/>
        <v>CoastTFLs</v>
      </c>
      <c r="AL732" t="str">
        <f t="shared" si="47"/>
        <v>Coast TFLs</v>
      </c>
    </row>
    <row r="733" spans="1:38">
      <c r="A733">
        <v>9</v>
      </c>
      <c r="B733">
        <v>41</v>
      </c>
      <c r="E733">
        <v>0</v>
      </c>
      <c r="F733">
        <v>0</v>
      </c>
      <c r="I733">
        <v>0</v>
      </c>
      <c r="J733">
        <v>0</v>
      </c>
      <c r="M733">
        <v>0</v>
      </c>
      <c r="N733">
        <v>0</v>
      </c>
      <c r="Q733">
        <v>0</v>
      </c>
      <c r="R733">
        <v>0</v>
      </c>
      <c r="S733">
        <v>0</v>
      </c>
      <c r="T733">
        <v>0</v>
      </c>
      <c r="W733">
        <v>0</v>
      </c>
      <c r="X733">
        <v>0</v>
      </c>
      <c r="AA733">
        <v>0</v>
      </c>
      <c r="AB733">
        <v>0</v>
      </c>
      <c r="AE733">
        <v>0</v>
      </c>
      <c r="AF733">
        <v>0</v>
      </c>
      <c r="AI733">
        <f t="shared" si="44"/>
        <v>2008</v>
      </c>
      <c r="AJ733" t="str">
        <f t="shared" si="45"/>
        <v>Coast TFLs</v>
      </c>
      <c r="AK733" t="str">
        <f t="shared" si="46"/>
        <v>CoastTFLs</v>
      </c>
      <c r="AL733" t="str">
        <f t="shared" si="47"/>
        <v>Coast TFLs</v>
      </c>
    </row>
    <row r="734" spans="1:38">
      <c r="A734">
        <v>9</v>
      </c>
      <c r="B734">
        <v>41</v>
      </c>
      <c r="E734">
        <v>0</v>
      </c>
      <c r="F734">
        <v>0</v>
      </c>
      <c r="I734">
        <v>0</v>
      </c>
      <c r="J734">
        <v>0</v>
      </c>
      <c r="M734">
        <v>0</v>
      </c>
      <c r="N734">
        <v>0</v>
      </c>
      <c r="Q734">
        <v>0</v>
      </c>
      <c r="R734">
        <v>0</v>
      </c>
      <c r="S734">
        <v>0</v>
      </c>
      <c r="T734">
        <v>0</v>
      </c>
      <c r="W734">
        <v>0</v>
      </c>
      <c r="X734">
        <v>0</v>
      </c>
      <c r="AA734">
        <v>0</v>
      </c>
      <c r="AB734">
        <v>0</v>
      </c>
      <c r="AE734">
        <v>0</v>
      </c>
      <c r="AF734">
        <v>0</v>
      </c>
      <c r="AI734">
        <f t="shared" si="44"/>
        <v>2008</v>
      </c>
      <c r="AJ734" t="str">
        <f t="shared" si="45"/>
        <v>Coast TFLs</v>
      </c>
      <c r="AK734" t="str">
        <f t="shared" si="46"/>
        <v>CoastTFLs</v>
      </c>
      <c r="AL734" t="str">
        <f t="shared" si="47"/>
        <v>Coast TFLs</v>
      </c>
    </row>
    <row r="735" spans="1:38">
      <c r="A735">
        <v>9</v>
      </c>
      <c r="B735">
        <v>41</v>
      </c>
      <c r="E735">
        <v>0</v>
      </c>
      <c r="F735">
        <v>0</v>
      </c>
      <c r="I735">
        <v>0</v>
      </c>
      <c r="J735">
        <v>0</v>
      </c>
      <c r="M735">
        <v>0</v>
      </c>
      <c r="N735">
        <v>0</v>
      </c>
      <c r="Q735">
        <v>0</v>
      </c>
      <c r="R735">
        <v>0</v>
      </c>
      <c r="S735">
        <v>0</v>
      </c>
      <c r="T735">
        <v>0</v>
      </c>
      <c r="W735">
        <v>0</v>
      </c>
      <c r="X735">
        <v>0</v>
      </c>
      <c r="AA735">
        <v>0</v>
      </c>
      <c r="AB735">
        <v>0</v>
      </c>
      <c r="AE735">
        <v>0</v>
      </c>
      <c r="AF735">
        <v>0</v>
      </c>
      <c r="AI735">
        <f t="shared" si="44"/>
        <v>2008</v>
      </c>
      <c r="AJ735" t="str">
        <f t="shared" si="45"/>
        <v>Coast TFLs</v>
      </c>
      <c r="AK735" t="str">
        <f t="shared" si="46"/>
        <v>CoastTFLs</v>
      </c>
      <c r="AL735" t="str">
        <f t="shared" si="47"/>
        <v>Coast TFLs</v>
      </c>
    </row>
    <row r="736" spans="1:38">
      <c r="A736">
        <v>9</v>
      </c>
      <c r="B736">
        <v>41</v>
      </c>
      <c r="E736">
        <v>0</v>
      </c>
      <c r="F736">
        <v>0</v>
      </c>
      <c r="I736">
        <v>0</v>
      </c>
      <c r="J736">
        <v>0</v>
      </c>
      <c r="M736">
        <v>0</v>
      </c>
      <c r="N736">
        <v>0</v>
      </c>
      <c r="Q736">
        <v>0</v>
      </c>
      <c r="R736">
        <v>0</v>
      </c>
      <c r="S736">
        <v>0</v>
      </c>
      <c r="T736">
        <v>0</v>
      </c>
      <c r="W736">
        <v>0</v>
      </c>
      <c r="X736">
        <v>0</v>
      </c>
      <c r="AA736">
        <v>0</v>
      </c>
      <c r="AB736">
        <v>0</v>
      </c>
      <c r="AE736">
        <v>0</v>
      </c>
      <c r="AF736">
        <v>0</v>
      </c>
      <c r="AI736">
        <f t="shared" si="44"/>
        <v>2008</v>
      </c>
      <c r="AJ736" t="str">
        <f t="shared" si="45"/>
        <v>Coast TFLs</v>
      </c>
      <c r="AK736" t="str">
        <f t="shared" si="46"/>
        <v>CoastTFLs</v>
      </c>
      <c r="AL736" t="str">
        <f t="shared" si="47"/>
        <v>Coast TFLs</v>
      </c>
    </row>
    <row r="737" spans="1:38">
      <c r="A737">
        <v>9</v>
      </c>
      <c r="B737">
        <v>41</v>
      </c>
      <c r="E737">
        <v>0</v>
      </c>
      <c r="F737">
        <v>0</v>
      </c>
      <c r="I737">
        <v>0</v>
      </c>
      <c r="J737">
        <v>0</v>
      </c>
      <c r="M737">
        <v>0</v>
      </c>
      <c r="N737">
        <v>0</v>
      </c>
      <c r="Q737">
        <v>0</v>
      </c>
      <c r="R737">
        <v>0</v>
      </c>
      <c r="S737">
        <v>0</v>
      </c>
      <c r="T737">
        <v>0</v>
      </c>
      <c r="W737">
        <v>0</v>
      </c>
      <c r="X737">
        <v>0</v>
      </c>
      <c r="AA737">
        <v>0</v>
      </c>
      <c r="AB737">
        <v>0</v>
      </c>
      <c r="AE737">
        <v>0</v>
      </c>
      <c r="AF737">
        <v>0</v>
      </c>
      <c r="AI737">
        <f t="shared" si="44"/>
        <v>2008</v>
      </c>
      <c r="AJ737" t="str">
        <f t="shared" si="45"/>
        <v>Coast TFLs</v>
      </c>
      <c r="AK737" t="str">
        <f t="shared" si="46"/>
        <v>CoastTFLs</v>
      </c>
      <c r="AL737" t="str">
        <f t="shared" si="47"/>
        <v>Coast TFLs</v>
      </c>
    </row>
    <row r="738" spans="1:38">
      <c r="A738">
        <v>9</v>
      </c>
      <c r="B738">
        <v>41</v>
      </c>
      <c r="E738">
        <v>0</v>
      </c>
      <c r="F738">
        <v>0</v>
      </c>
      <c r="I738">
        <v>0</v>
      </c>
      <c r="J738">
        <v>0</v>
      </c>
      <c r="M738">
        <v>0</v>
      </c>
      <c r="N738">
        <v>0</v>
      </c>
      <c r="Q738">
        <v>0</v>
      </c>
      <c r="R738">
        <v>0</v>
      </c>
      <c r="S738">
        <v>0</v>
      </c>
      <c r="T738">
        <v>0</v>
      </c>
      <c r="W738">
        <v>0</v>
      </c>
      <c r="X738">
        <v>0</v>
      </c>
      <c r="AA738">
        <v>0</v>
      </c>
      <c r="AB738">
        <v>0</v>
      </c>
      <c r="AE738">
        <v>0</v>
      </c>
      <c r="AF738">
        <v>0</v>
      </c>
      <c r="AI738">
        <f t="shared" si="44"/>
        <v>2008</v>
      </c>
      <c r="AJ738" t="str">
        <f t="shared" si="45"/>
        <v>Coast TFLs</v>
      </c>
      <c r="AK738" t="str">
        <f t="shared" si="46"/>
        <v>CoastTFLs</v>
      </c>
      <c r="AL738" t="str">
        <f t="shared" si="47"/>
        <v>Coast TFLs</v>
      </c>
    </row>
    <row r="739" spans="1:38">
      <c r="A739">
        <v>9</v>
      </c>
      <c r="B739">
        <v>41</v>
      </c>
      <c r="E739">
        <v>0</v>
      </c>
      <c r="F739">
        <v>0</v>
      </c>
      <c r="I739">
        <v>0</v>
      </c>
      <c r="J739">
        <v>0</v>
      </c>
      <c r="M739">
        <v>0</v>
      </c>
      <c r="N739">
        <v>0</v>
      </c>
      <c r="Q739">
        <v>0</v>
      </c>
      <c r="R739">
        <v>0</v>
      </c>
      <c r="S739">
        <v>0</v>
      </c>
      <c r="T739">
        <v>0</v>
      </c>
      <c r="W739">
        <v>0</v>
      </c>
      <c r="X739">
        <v>0</v>
      </c>
      <c r="AA739">
        <v>0</v>
      </c>
      <c r="AB739">
        <v>0</v>
      </c>
      <c r="AE739">
        <v>0</v>
      </c>
      <c r="AF739">
        <v>0</v>
      </c>
      <c r="AI739">
        <f t="shared" si="44"/>
        <v>2008</v>
      </c>
      <c r="AJ739" t="str">
        <f t="shared" si="45"/>
        <v>Coast TFLs</v>
      </c>
      <c r="AK739" t="str">
        <f t="shared" si="46"/>
        <v>CoastTFLs</v>
      </c>
      <c r="AL739" t="str">
        <f t="shared" si="47"/>
        <v>Coast TFLs</v>
      </c>
    </row>
    <row r="740" spans="1:38">
      <c r="A740">
        <v>9</v>
      </c>
      <c r="B740">
        <v>41</v>
      </c>
      <c r="E740">
        <v>0</v>
      </c>
      <c r="F740">
        <v>0</v>
      </c>
      <c r="I740">
        <v>0</v>
      </c>
      <c r="J740">
        <v>0</v>
      </c>
      <c r="M740">
        <v>0</v>
      </c>
      <c r="N740">
        <v>0</v>
      </c>
      <c r="Q740">
        <v>0</v>
      </c>
      <c r="R740">
        <v>0</v>
      </c>
      <c r="S740">
        <v>0</v>
      </c>
      <c r="T740">
        <v>0</v>
      </c>
      <c r="W740">
        <v>0</v>
      </c>
      <c r="X740">
        <v>0</v>
      </c>
      <c r="AA740">
        <v>0</v>
      </c>
      <c r="AB740">
        <v>0</v>
      </c>
      <c r="AE740">
        <v>0</v>
      </c>
      <c r="AF740">
        <v>0</v>
      </c>
      <c r="AI740">
        <f t="shared" si="44"/>
        <v>2008</v>
      </c>
      <c r="AJ740" t="str">
        <f t="shared" si="45"/>
        <v>Coast TFLs</v>
      </c>
      <c r="AK740" t="str">
        <f t="shared" si="46"/>
        <v>CoastTFLs</v>
      </c>
      <c r="AL740" t="str">
        <f t="shared" si="47"/>
        <v>Coast TFLs</v>
      </c>
    </row>
    <row r="741" spans="1:38">
      <c r="A741">
        <v>9</v>
      </c>
      <c r="B741">
        <v>41</v>
      </c>
      <c r="E741">
        <v>0</v>
      </c>
      <c r="F741">
        <v>0</v>
      </c>
      <c r="I741">
        <v>0</v>
      </c>
      <c r="J741">
        <v>0</v>
      </c>
      <c r="M741">
        <v>0</v>
      </c>
      <c r="N741">
        <v>0</v>
      </c>
      <c r="Q741">
        <v>0</v>
      </c>
      <c r="R741">
        <v>0</v>
      </c>
      <c r="S741">
        <v>0</v>
      </c>
      <c r="T741">
        <v>0</v>
      </c>
      <c r="W741">
        <v>0</v>
      </c>
      <c r="X741">
        <v>0</v>
      </c>
      <c r="AA741">
        <v>0</v>
      </c>
      <c r="AB741">
        <v>0</v>
      </c>
      <c r="AE741">
        <v>0</v>
      </c>
      <c r="AF741">
        <v>0</v>
      </c>
      <c r="AI741">
        <f t="shared" si="44"/>
        <v>2008</v>
      </c>
      <c r="AJ741" t="str">
        <f t="shared" si="45"/>
        <v>Coast TFLs</v>
      </c>
      <c r="AK741" t="str">
        <f t="shared" si="46"/>
        <v>CoastTFLs</v>
      </c>
      <c r="AL741" t="str">
        <f t="shared" si="47"/>
        <v>Coast TFLs</v>
      </c>
    </row>
    <row r="742" spans="1:38">
      <c r="A742">
        <v>10</v>
      </c>
      <c r="B742">
        <v>1</v>
      </c>
      <c r="E742">
        <v>5802528</v>
      </c>
      <c r="F742">
        <v>35949456</v>
      </c>
      <c r="I742">
        <v>2888240</v>
      </c>
      <c r="J742">
        <v>44751168</v>
      </c>
      <c r="M742">
        <v>2010608</v>
      </c>
      <c r="N742">
        <v>43919104</v>
      </c>
      <c r="Q742">
        <v>1334480</v>
      </c>
      <c r="R742">
        <v>43333616</v>
      </c>
      <c r="U742">
        <v>753280</v>
      </c>
      <c r="V742">
        <v>42204528</v>
      </c>
      <c r="W742">
        <v>68976</v>
      </c>
      <c r="X742">
        <v>41684576</v>
      </c>
      <c r="AA742">
        <v>72160</v>
      </c>
      <c r="AB742">
        <v>41624624</v>
      </c>
      <c r="AE742">
        <v>72768</v>
      </c>
      <c r="AF742">
        <v>41519232</v>
      </c>
      <c r="AI742">
        <f t="shared" si="44"/>
        <v>2009</v>
      </c>
      <c r="AJ742" t="str">
        <f t="shared" si="45"/>
        <v>Pine Units</v>
      </c>
      <c r="AK742" t="str">
        <f t="shared" si="46"/>
        <v>100MileHouse</v>
      </c>
      <c r="AL742" t="str">
        <f t="shared" si="47"/>
        <v>100 Mile House TSA</v>
      </c>
    </row>
    <row r="743" spans="1:38">
      <c r="A743">
        <v>10</v>
      </c>
      <c r="B743">
        <v>2</v>
      </c>
      <c r="E743">
        <v>741936</v>
      </c>
      <c r="F743">
        <v>3833104</v>
      </c>
      <c r="I743">
        <v>858336</v>
      </c>
      <c r="J743">
        <v>5652288</v>
      </c>
      <c r="M743">
        <v>999312</v>
      </c>
      <c r="N743">
        <v>4372560</v>
      </c>
      <c r="Q743">
        <v>584080</v>
      </c>
      <c r="R743">
        <v>2845680</v>
      </c>
      <c r="U743">
        <v>369216</v>
      </c>
      <c r="V743">
        <v>2554480</v>
      </c>
      <c r="W743">
        <v>112464</v>
      </c>
      <c r="X743">
        <v>2325088</v>
      </c>
      <c r="AA743">
        <v>126528</v>
      </c>
      <c r="AB743">
        <v>2397968</v>
      </c>
      <c r="AE743">
        <v>126336</v>
      </c>
      <c r="AF743">
        <v>2335680</v>
      </c>
      <c r="AI743">
        <f t="shared" si="44"/>
        <v>2009</v>
      </c>
      <c r="AJ743" t="str">
        <f t="shared" si="45"/>
        <v>Pine Units</v>
      </c>
      <c r="AK743" t="str">
        <f t="shared" si="46"/>
        <v>Arrow</v>
      </c>
      <c r="AL743" t="str">
        <f t="shared" si="47"/>
        <v>Arrow TSA</v>
      </c>
    </row>
    <row r="744" spans="1:38">
      <c r="A744">
        <v>10</v>
      </c>
      <c r="B744">
        <v>3</v>
      </c>
      <c r="E744">
        <v>0</v>
      </c>
      <c r="F744">
        <v>0</v>
      </c>
      <c r="I744">
        <v>0</v>
      </c>
      <c r="J744">
        <v>0</v>
      </c>
      <c r="M744">
        <v>0</v>
      </c>
      <c r="N744">
        <v>0</v>
      </c>
      <c r="Q744">
        <v>0</v>
      </c>
      <c r="R744">
        <v>0</v>
      </c>
      <c r="U744">
        <v>0</v>
      </c>
      <c r="V744">
        <v>0</v>
      </c>
      <c r="W744">
        <v>0</v>
      </c>
      <c r="X744">
        <v>0</v>
      </c>
      <c r="AA744">
        <v>0</v>
      </c>
      <c r="AB744">
        <v>0</v>
      </c>
      <c r="AE744">
        <v>0</v>
      </c>
      <c r="AF744">
        <v>0</v>
      </c>
      <c r="AI744">
        <f t="shared" si="44"/>
        <v>2009</v>
      </c>
      <c r="AJ744" t="str">
        <f t="shared" si="45"/>
        <v>Non-pine Units</v>
      </c>
      <c r="AK744" t="str">
        <f t="shared" si="46"/>
        <v>Arrowsmith</v>
      </c>
      <c r="AL744" t="str">
        <f t="shared" si="47"/>
        <v>Arrowsmith TSA</v>
      </c>
    </row>
    <row r="745" spans="1:38">
      <c r="A745">
        <v>10</v>
      </c>
      <c r="B745">
        <v>4</v>
      </c>
      <c r="E745">
        <v>1353680</v>
      </c>
      <c r="F745">
        <v>3682432</v>
      </c>
      <c r="I745">
        <v>2452032</v>
      </c>
      <c r="J745">
        <v>5943072</v>
      </c>
      <c r="M745">
        <v>1597872</v>
      </c>
      <c r="N745">
        <v>3104416</v>
      </c>
      <c r="Q745">
        <v>556304</v>
      </c>
      <c r="R745">
        <v>1247920</v>
      </c>
      <c r="U745">
        <v>304432</v>
      </c>
      <c r="V745">
        <v>888768</v>
      </c>
      <c r="W745">
        <v>98032</v>
      </c>
      <c r="X745">
        <v>677952</v>
      </c>
      <c r="AA745">
        <v>101264</v>
      </c>
      <c r="AB745">
        <v>688064</v>
      </c>
      <c r="AE745">
        <v>99696</v>
      </c>
      <c r="AF745">
        <v>684288</v>
      </c>
      <c r="AI745">
        <f t="shared" si="44"/>
        <v>2009</v>
      </c>
      <c r="AJ745" t="str">
        <f t="shared" si="45"/>
        <v>Pine Units</v>
      </c>
      <c r="AK745" t="str">
        <f t="shared" si="46"/>
        <v>Boundary</v>
      </c>
      <c r="AL745" t="str">
        <f t="shared" si="47"/>
        <v>Boundary TSA</v>
      </c>
    </row>
    <row r="746" spans="1:38">
      <c r="A746">
        <v>10</v>
      </c>
      <c r="B746">
        <v>5</v>
      </c>
      <c r="E746">
        <v>1222352</v>
      </c>
      <c r="F746">
        <v>3865664</v>
      </c>
      <c r="I746">
        <v>2725888</v>
      </c>
      <c r="J746">
        <v>6988064</v>
      </c>
      <c r="M746">
        <v>1925136</v>
      </c>
      <c r="N746">
        <v>3548160</v>
      </c>
      <c r="Q746">
        <v>1483232</v>
      </c>
      <c r="R746">
        <v>2764672</v>
      </c>
      <c r="U746">
        <v>783952</v>
      </c>
      <c r="V746">
        <v>1814528</v>
      </c>
      <c r="W746">
        <v>463120</v>
      </c>
      <c r="X746">
        <v>1532288</v>
      </c>
      <c r="AA746">
        <v>563456</v>
      </c>
      <c r="AB746">
        <v>1831456</v>
      </c>
      <c r="AE746">
        <v>550592</v>
      </c>
      <c r="AF746">
        <v>1810736</v>
      </c>
      <c r="AI746">
        <f t="shared" si="44"/>
        <v>2009</v>
      </c>
      <c r="AJ746" t="str">
        <f t="shared" si="45"/>
        <v>Pine Units</v>
      </c>
      <c r="AK746" t="str">
        <f t="shared" si="46"/>
        <v>Bulkley</v>
      </c>
      <c r="AL746" t="str">
        <f t="shared" si="47"/>
        <v>Bulkley TSA</v>
      </c>
    </row>
    <row r="747" spans="1:38">
      <c r="A747">
        <v>10</v>
      </c>
      <c r="B747">
        <v>6</v>
      </c>
      <c r="E747">
        <v>37776</v>
      </c>
      <c r="F747">
        <v>62544</v>
      </c>
      <c r="I747">
        <v>0</v>
      </c>
      <c r="J747">
        <v>352</v>
      </c>
      <c r="M747">
        <v>0</v>
      </c>
      <c r="N747">
        <v>352</v>
      </c>
      <c r="Q747">
        <v>0</v>
      </c>
      <c r="R747">
        <v>352</v>
      </c>
      <c r="U747">
        <v>0</v>
      </c>
      <c r="V747">
        <v>352</v>
      </c>
      <c r="W747">
        <v>1424</v>
      </c>
      <c r="X747">
        <v>1776</v>
      </c>
      <c r="AA747">
        <v>1360</v>
      </c>
      <c r="AB747">
        <v>1712</v>
      </c>
      <c r="AE747">
        <v>1376</v>
      </c>
      <c r="AF747">
        <v>1728</v>
      </c>
      <c r="AI747">
        <f t="shared" si="44"/>
        <v>2009</v>
      </c>
      <c r="AJ747" t="str">
        <f t="shared" si="45"/>
        <v>Non-pine Units</v>
      </c>
      <c r="AK747" t="str">
        <f t="shared" si="46"/>
        <v>Cassiar</v>
      </c>
      <c r="AL747" t="str">
        <f t="shared" si="47"/>
        <v>Cassiar TSA</v>
      </c>
    </row>
    <row r="748" spans="1:38">
      <c r="A748">
        <v>10</v>
      </c>
      <c r="B748">
        <v>7</v>
      </c>
      <c r="E748">
        <v>14016</v>
      </c>
      <c r="F748">
        <v>24304</v>
      </c>
      <c r="I748">
        <v>6800</v>
      </c>
      <c r="J748">
        <v>11408</v>
      </c>
      <c r="M748">
        <v>4080</v>
      </c>
      <c r="N748">
        <v>5152</v>
      </c>
      <c r="Q748">
        <v>1504</v>
      </c>
      <c r="R748">
        <v>1648</v>
      </c>
      <c r="U748">
        <v>336</v>
      </c>
      <c r="V748">
        <v>336</v>
      </c>
      <c r="W748">
        <v>0</v>
      </c>
      <c r="X748">
        <v>0</v>
      </c>
      <c r="AA748">
        <v>0</v>
      </c>
      <c r="AB748">
        <v>1856</v>
      </c>
      <c r="AE748">
        <v>0</v>
      </c>
      <c r="AF748">
        <v>1664</v>
      </c>
      <c r="AI748">
        <f t="shared" si="44"/>
        <v>2009</v>
      </c>
      <c r="AJ748" t="str">
        <f t="shared" si="45"/>
        <v>Non-pine Units</v>
      </c>
      <c r="AK748" t="str">
        <f t="shared" si="46"/>
        <v>Cranberry</v>
      </c>
      <c r="AL748" t="str">
        <f t="shared" si="47"/>
        <v>Cranberry TSA</v>
      </c>
    </row>
    <row r="749" spans="1:38">
      <c r="A749">
        <v>10</v>
      </c>
      <c r="B749">
        <v>8</v>
      </c>
      <c r="E749">
        <v>2867600</v>
      </c>
      <c r="F749">
        <v>9640416</v>
      </c>
      <c r="I749">
        <v>4137376</v>
      </c>
      <c r="J749">
        <v>12465136</v>
      </c>
      <c r="M749">
        <v>2601168</v>
      </c>
      <c r="N749">
        <v>6816304</v>
      </c>
      <c r="Q749">
        <v>813392</v>
      </c>
      <c r="R749">
        <v>3328096</v>
      </c>
      <c r="U749">
        <v>743936</v>
      </c>
      <c r="V749">
        <v>3562720</v>
      </c>
      <c r="W749">
        <v>287664</v>
      </c>
      <c r="X749">
        <v>3080032</v>
      </c>
      <c r="AA749">
        <v>348336</v>
      </c>
      <c r="AB749">
        <v>3123808</v>
      </c>
      <c r="AE749">
        <v>342224</v>
      </c>
      <c r="AF749">
        <v>3141184</v>
      </c>
      <c r="AI749">
        <f t="shared" si="44"/>
        <v>2009</v>
      </c>
      <c r="AJ749" t="str">
        <f t="shared" si="45"/>
        <v>Pine Units</v>
      </c>
      <c r="AK749" t="str">
        <f t="shared" si="46"/>
        <v>Cranbrook</v>
      </c>
      <c r="AL749" t="str">
        <f t="shared" si="47"/>
        <v>Cranbrook TSA</v>
      </c>
    </row>
    <row r="750" spans="1:38">
      <c r="A750">
        <v>10</v>
      </c>
      <c r="B750">
        <v>9</v>
      </c>
      <c r="E750">
        <v>904576</v>
      </c>
      <c r="F750">
        <v>2062304</v>
      </c>
      <c r="I750">
        <v>2923840</v>
      </c>
      <c r="J750">
        <v>4469392</v>
      </c>
      <c r="M750">
        <v>1644688</v>
      </c>
      <c r="N750">
        <v>2758000</v>
      </c>
      <c r="Q750">
        <v>4307072</v>
      </c>
      <c r="R750">
        <v>10565056</v>
      </c>
      <c r="U750">
        <v>1893952</v>
      </c>
      <c r="V750">
        <v>5729536</v>
      </c>
      <c r="W750">
        <v>1608112</v>
      </c>
      <c r="X750">
        <v>6025680</v>
      </c>
      <c r="AA750">
        <v>1892016</v>
      </c>
      <c r="AB750">
        <v>8007616</v>
      </c>
      <c r="AE750">
        <v>1862192</v>
      </c>
      <c r="AF750">
        <v>8009312</v>
      </c>
      <c r="AI750">
        <f t="shared" si="44"/>
        <v>2009</v>
      </c>
      <c r="AJ750" t="str">
        <f t="shared" si="45"/>
        <v>Pine Units</v>
      </c>
      <c r="AK750" t="str">
        <f t="shared" si="46"/>
        <v>DawsonCreek</v>
      </c>
      <c r="AL750" t="str">
        <f t="shared" si="47"/>
        <v>Dawson Creek TSA</v>
      </c>
    </row>
    <row r="751" spans="1:38">
      <c r="A751">
        <v>10</v>
      </c>
      <c r="B751">
        <v>10</v>
      </c>
      <c r="E751">
        <v>0</v>
      </c>
      <c r="F751">
        <v>0</v>
      </c>
      <c r="I751">
        <v>0</v>
      </c>
      <c r="J751">
        <v>0</v>
      </c>
      <c r="M751">
        <v>0</v>
      </c>
      <c r="N751">
        <v>0</v>
      </c>
      <c r="Q751">
        <v>0</v>
      </c>
      <c r="R751">
        <v>0</v>
      </c>
      <c r="U751">
        <v>0</v>
      </c>
      <c r="V751">
        <v>0</v>
      </c>
      <c r="W751">
        <v>0</v>
      </c>
      <c r="X751">
        <v>0</v>
      </c>
      <c r="AA751">
        <v>4832</v>
      </c>
      <c r="AB751">
        <v>4992</v>
      </c>
      <c r="AE751">
        <v>5344</v>
      </c>
      <c r="AF751">
        <v>5488</v>
      </c>
      <c r="AI751">
        <f t="shared" si="44"/>
        <v>2009</v>
      </c>
      <c r="AJ751" t="str">
        <f t="shared" si="45"/>
        <v>Non-pine Units</v>
      </c>
      <c r="AK751" t="str">
        <f t="shared" si="46"/>
        <v>FortNelson</v>
      </c>
      <c r="AL751" t="str">
        <f t="shared" si="47"/>
        <v>Fort Nelson TSA</v>
      </c>
    </row>
    <row r="752" spans="1:38">
      <c r="A752">
        <v>10</v>
      </c>
      <c r="B752">
        <v>11</v>
      </c>
      <c r="E752">
        <v>12992</v>
      </c>
      <c r="F752">
        <v>48272</v>
      </c>
      <c r="I752">
        <v>109408</v>
      </c>
      <c r="J752">
        <v>222448</v>
      </c>
      <c r="M752">
        <v>76752</v>
      </c>
      <c r="N752">
        <v>206720</v>
      </c>
      <c r="Q752">
        <v>83616</v>
      </c>
      <c r="R752">
        <v>241664</v>
      </c>
      <c r="U752">
        <v>57856</v>
      </c>
      <c r="V752">
        <v>216128</v>
      </c>
      <c r="W752">
        <v>23824</v>
      </c>
      <c r="X752">
        <v>184496</v>
      </c>
      <c r="AA752">
        <v>30992</v>
      </c>
      <c r="AB752">
        <v>189392</v>
      </c>
      <c r="AE752">
        <v>27296</v>
      </c>
      <c r="AF752">
        <v>186896</v>
      </c>
      <c r="AI752">
        <f t="shared" si="44"/>
        <v>2009</v>
      </c>
      <c r="AJ752" t="str">
        <f t="shared" si="45"/>
        <v>Non-pine Units</v>
      </c>
      <c r="AK752" t="str">
        <f t="shared" si="46"/>
        <v>Fraser</v>
      </c>
      <c r="AL752" t="str">
        <f t="shared" si="47"/>
        <v>Fraser TSA</v>
      </c>
    </row>
    <row r="753" spans="1:38">
      <c r="A753">
        <v>10</v>
      </c>
      <c r="B753">
        <v>12</v>
      </c>
      <c r="E753">
        <v>10419872</v>
      </c>
      <c r="F753">
        <v>56834240</v>
      </c>
      <c r="I753">
        <v>11385968</v>
      </c>
      <c r="J753">
        <v>81076480</v>
      </c>
      <c r="M753">
        <v>10874816</v>
      </c>
      <c r="N753">
        <v>62869008</v>
      </c>
      <c r="Q753">
        <v>9257232</v>
      </c>
      <c r="R753">
        <v>65029392</v>
      </c>
      <c r="U753">
        <v>4513728</v>
      </c>
      <c r="V753">
        <v>53696672</v>
      </c>
      <c r="W753">
        <v>4785120</v>
      </c>
      <c r="X753">
        <v>55019680</v>
      </c>
      <c r="AA753">
        <v>6162128</v>
      </c>
      <c r="AB753">
        <v>61393904</v>
      </c>
      <c r="AE753">
        <v>6181584</v>
      </c>
      <c r="AF753">
        <v>61303472</v>
      </c>
      <c r="AI753">
        <f t="shared" si="44"/>
        <v>2009</v>
      </c>
      <c r="AJ753" t="str">
        <f t="shared" si="45"/>
        <v>Pine Units</v>
      </c>
      <c r="AK753" t="str">
        <f t="shared" si="46"/>
        <v>FtStJames</v>
      </c>
      <c r="AL753" t="str">
        <f t="shared" si="47"/>
        <v>Ft. St. James Forest District</v>
      </c>
    </row>
    <row r="754" spans="1:38">
      <c r="A754">
        <v>10</v>
      </c>
      <c r="B754">
        <v>13</v>
      </c>
      <c r="E754">
        <v>184464</v>
      </c>
      <c r="F754">
        <v>381072</v>
      </c>
      <c r="I754">
        <v>654000</v>
      </c>
      <c r="J754">
        <v>896816</v>
      </c>
      <c r="M754">
        <v>224304</v>
      </c>
      <c r="N754">
        <v>295152</v>
      </c>
      <c r="Q754">
        <v>556512</v>
      </c>
      <c r="R754">
        <v>744128</v>
      </c>
      <c r="U754">
        <v>475360</v>
      </c>
      <c r="V754">
        <v>706960</v>
      </c>
      <c r="W754">
        <v>1050816</v>
      </c>
      <c r="X754">
        <v>1281856</v>
      </c>
      <c r="AA754">
        <v>1208224</v>
      </c>
      <c r="AB754">
        <v>1679152</v>
      </c>
      <c r="AE754">
        <v>1223840</v>
      </c>
      <c r="AF754">
        <v>1692256</v>
      </c>
      <c r="AI754">
        <f t="shared" si="44"/>
        <v>2009</v>
      </c>
      <c r="AJ754" t="str">
        <f t="shared" si="45"/>
        <v>Non-pine Units</v>
      </c>
      <c r="AK754" t="str">
        <f t="shared" si="46"/>
        <v>FtStJohn</v>
      </c>
      <c r="AL754" t="str">
        <f t="shared" si="47"/>
        <v>Ft. St. John TSA</v>
      </c>
    </row>
    <row r="755" spans="1:38">
      <c r="A755">
        <v>10</v>
      </c>
      <c r="B755">
        <v>14</v>
      </c>
      <c r="E755">
        <v>450832</v>
      </c>
      <c r="F755">
        <v>1914080</v>
      </c>
      <c r="I755">
        <v>668992</v>
      </c>
      <c r="J755">
        <v>2964240</v>
      </c>
      <c r="M755">
        <v>582016</v>
      </c>
      <c r="N755">
        <v>2091520</v>
      </c>
      <c r="Q755">
        <v>208944</v>
      </c>
      <c r="R755">
        <v>1141920</v>
      </c>
      <c r="U755">
        <v>133632</v>
      </c>
      <c r="V755">
        <v>1094352</v>
      </c>
      <c r="W755">
        <v>43312</v>
      </c>
      <c r="X755">
        <v>1033696</v>
      </c>
      <c r="AA755">
        <v>48736</v>
      </c>
      <c r="AB755">
        <v>1034064</v>
      </c>
      <c r="AE755">
        <v>41280</v>
      </c>
      <c r="AF755">
        <v>988768</v>
      </c>
      <c r="AI755">
        <f t="shared" si="44"/>
        <v>2009</v>
      </c>
      <c r="AJ755" t="str">
        <f t="shared" si="45"/>
        <v>Pine Units</v>
      </c>
      <c r="AK755" t="str">
        <f t="shared" si="46"/>
        <v>Golden</v>
      </c>
      <c r="AL755" t="str">
        <f t="shared" si="47"/>
        <v>Golden TSA</v>
      </c>
    </row>
    <row r="756" spans="1:38">
      <c r="A756">
        <v>10</v>
      </c>
      <c r="B756">
        <v>15</v>
      </c>
      <c r="E756">
        <v>1047408</v>
      </c>
      <c r="F756">
        <v>3782272</v>
      </c>
      <c r="I756">
        <v>1630016</v>
      </c>
      <c r="J756">
        <v>5539136</v>
      </c>
      <c r="M756">
        <v>1282880</v>
      </c>
      <c r="N756">
        <v>3452416</v>
      </c>
      <c r="Q756">
        <v>704448</v>
      </c>
      <c r="R756">
        <v>2038736</v>
      </c>
      <c r="U756">
        <v>342720</v>
      </c>
      <c r="V756">
        <v>1744432</v>
      </c>
      <c r="W756">
        <v>209584</v>
      </c>
      <c r="X756">
        <v>1613392</v>
      </c>
      <c r="AA756">
        <v>211088</v>
      </c>
      <c r="AB756">
        <v>1620464</v>
      </c>
      <c r="AE756">
        <v>220192</v>
      </c>
      <c r="AF756">
        <v>1600912</v>
      </c>
      <c r="AI756">
        <f t="shared" si="44"/>
        <v>2009</v>
      </c>
      <c r="AJ756" t="str">
        <f t="shared" si="45"/>
        <v>Pine Units</v>
      </c>
      <c r="AK756" t="str">
        <f t="shared" si="46"/>
        <v>Invermere</v>
      </c>
      <c r="AL756" t="str">
        <f t="shared" si="47"/>
        <v>Invermere TSA</v>
      </c>
    </row>
    <row r="757" spans="1:38">
      <c r="A757">
        <v>10</v>
      </c>
      <c r="B757">
        <v>16</v>
      </c>
      <c r="E757">
        <v>1808</v>
      </c>
      <c r="F757">
        <v>2640</v>
      </c>
      <c r="I757">
        <v>1664</v>
      </c>
      <c r="J757">
        <v>4736</v>
      </c>
      <c r="M757">
        <v>6928</v>
      </c>
      <c r="N757">
        <v>11184</v>
      </c>
      <c r="Q757">
        <v>2704</v>
      </c>
      <c r="R757">
        <v>3792</v>
      </c>
      <c r="U757">
        <v>16864</v>
      </c>
      <c r="V757">
        <v>34336</v>
      </c>
      <c r="W757">
        <v>4256</v>
      </c>
      <c r="X757">
        <v>20608</v>
      </c>
      <c r="AA757">
        <v>6576</v>
      </c>
      <c r="AB757">
        <v>25680</v>
      </c>
      <c r="AE757">
        <v>6080</v>
      </c>
      <c r="AF757">
        <v>23744</v>
      </c>
      <c r="AI757">
        <f t="shared" si="44"/>
        <v>2009</v>
      </c>
      <c r="AJ757" t="str">
        <f t="shared" si="45"/>
        <v>Non-pine Units</v>
      </c>
      <c r="AK757" t="str">
        <f t="shared" si="46"/>
        <v>Kalum</v>
      </c>
      <c r="AL757" t="str">
        <f t="shared" si="47"/>
        <v>Kalum TSA</v>
      </c>
    </row>
    <row r="758" spans="1:38">
      <c r="A758">
        <v>10</v>
      </c>
      <c r="B758">
        <v>17</v>
      </c>
      <c r="E758">
        <v>5475024</v>
      </c>
      <c r="F758">
        <v>27215440</v>
      </c>
      <c r="I758">
        <v>5468480</v>
      </c>
      <c r="J758">
        <v>39342976</v>
      </c>
      <c r="M758">
        <v>4705040</v>
      </c>
      <c r="N758">
        <v>37013376</v>
      </c>
      <c r="Q758">
        <v>3903184</v>
      </c>
      <c r="R758">
        <v>35539360</v>
      </c>
      <c r="U758">
        <v>1989504</v>
      </c>
      <c r="V758">
        <v>30762048</v>
      </c>
      <c r="W758">
        <v>395824</v>
      </c>
      <c r="X758">
        <v>28932160</v>
      </c>
      <c r="AA758">
        <v>425024</v>
      </c>
      <c r="AB758">
        <v>28824720</v>
      </c>
      <c r="AE758">
        <v>393312</v>
      </c>
      <c r="AF758">
        <v>28774928</v>
      </c>
      <c r="AI758">
        <f t="shared" si="44"/>
        <v>2009</v>
      </c>
      <c r="AJ758" t="str">
        <f t="shared" si="45"/>
        <v>Pine Units</v>
      </c>
      <c r="AK758" t="str">
        <f t="shared" si="46"/>
        <v>Kamloops</v>
      </c>
      <c r="AL758" t="str">
        <f t="shared" si="47"/>
        <v>Kamloops TSA</v>
      </c>
    </row>
    <row r="759" spans="1:38">
      <c r="A759">
        <v>10</v>
      </c>
      <c r="B759">
        <v>18</v>
      </c>
      <c r="E759">
        <v>0</v>
      </c>
      <c r="F759">
        <v>0</v>
      </c>
      <c r="I759">
        <v>0</v>
      </c>
      <c r="J759">
        <v>0</v>
      </c>
      <c r="M759">
        <v>0</v>
      </c>
      <c r="N759">
        <v>0</v>
      </c>
      <c r="Q759">
        <v>0</v>
      </c>
      <c r="R759">
        <v>0</v>
      </c>
      <c r="U759">
        <v>0</v>
      </c>
      <c r="V759">
        <v>0</v>
      </c>
      <c r="W759">
        <v>0</v>
      </c>
      <c r="X759">
        <v>0</v>
      </c>
      <c r="AA759">
        <v>0</v>
      </c>
      <c r="AB759">
        <v>0</v>
      </c>
      <c r="AE759">
        <v>0</v>
      </c>
      <c r="AF759">
        <v>0</v>
      </c>
      <c r="AI759">
        <f t="shared" si="44"/>
        <v>2009</v>
      </c>
      <c r="AJ759" t="str">
        <f t="shared" si="45"/>
        <v>Non-pine Units</v>
      </c>
      <c r="AK759" t="str">
        <f t="shared" si="46"/>
        <v>Kingcome</v>
      </c>
      <c r="AL759" t="str">
        <f t="shared" si="47"/>
        <v>Kingcome TSA</v>
      </c>
    </row>
    <row r="760" spans="1:38">
      <c r="A760">
        <v>10</v>
      </c>
      <c r="B760">
        <v>19</v>
      </c>
      <c r="E760">
        <v>62128</v>
      </c>
      <c r="F760">
        <v>136464</v>
      </c>
      <c r="I760">
        <v>305552</v>
      </c>
      <c r="J760">
        <v>560592</v>
      </c>
      <c r="M760">
        <v>129728</v>
      </c>
      <c r="N760">
        <v>171744</v>
      </c>
      <c r="Q760">
        <v>50768</v>
      </c>
      <c r="R760">
        <v>69424</v>
      </c>
      <c r="U760">
        <v>21792</v>
      </c>
      <c r="V760">
        <v>32000</v>
      </c>
      <c r="W760">
        <v>18160</v>
      </c>
      <c r="X760">
        <v>26416</v>
      </c>
      <c r="AA760">
        <v>26352</v>
      </c>
      <c r="AB760">
        <v>132064</v>
      </c>
      <c r="AE760">
        <v>29344</v>
      </c>
      <c r="AF760">
        <v>122672</v>
      </c>
      <c r="AI760">
        <f t="shared" si="44"/>
        <v>2009</v>
      </c>
      <c r="AJ760" t="str">
        <f t="shared" si="45"/>
        <v>Non-pine Units</v>
      </c>
      <c r="AK760" t="str">
        <f t="shared" si="46"/>
        <v>Kispiox</v>
      </c>
      <c r="AL760" t="str">
        <f t="shared" si="47"/>
        <v>Kispiox TSA</v>
      </c>
    </row>
    <row r="761" spans="1:38">
      <c r="A761">
        <v>10</v>
      </c>
      <c r="B761">
        <v>20</v>
      </c>
      <c r="E761">
        <v>1196752</v>
      </c>
      <c r="F761">
        <v>4069856</v>
      </c>
      <c r="I761">
        <v>2009792</v>
      </c>
      <c r="J761">
        <v>6431584</v>
      </c>
      <c r="M761">
        <v>1428560</v>
      </c>
      <c r="N761">
        <v>4106272</v>
      </c>
      <c r="Q761">
        <v>709632</v>
      </c>
      <c r="R761">
        <v>2413888</v>
      </c>
      <c r="U761">
        <v>467168</v>
      </c>
      <c r="V761">
        <v>2322416</v>
      </c>
      <c r="W761">
        <v>229632</v>
      </c>
      <c r="X761">
        <v>2106112</v>
      </c>
      <c r="AA761">
        <v>248960</v>
      </c>
      <c r="AB761">
        <v>2123280</v>
      </c>
      <c r="AE761">
        <v>247200</v>
      </c>
      <c r="AF761">
        <v>2125216</v>
      </c>
      <c r="AI761">
        <f t="shared" si="44"/>
        <v>2009</v>
      </c>
      <c r="AJ761" t="str">
        <f t="shared" si="45"/>
        <v>Pine Units</v>
      </c>
      <c r="AK761" t="str">
        <f t="shared" si="46"/>
        <v>KootenayLake</v>
      </c>
      <c r="AL761" t="str">
        <f t="shared" si="47"/>
        <v>Kootenay Lake TSA</v>
      </c>
    </row>
    <row r="762" spans="1:38">
      <c r="A762">
        <v>10</v>
      </c>
      <c r="B762">
        <v>21</v>
      </c>
      <c r="E762">
        <v>4700976</v>
      </c>
      <c r="F762">
        <v>46402768</v>
      </c>
      <c r="I762">
        <v>1972976</v>
      </c>
      <c r="J762">
        <v>58069184</v>
      </c>
      <c r="M762">
        <v>1775168</v>
      </c>
      <c r="N762">
        <v>56177184</v>
      </c>
      <c r="Q762">
        <v>1418576</v>
      </c>
      <c r="R762">
        <v>55603408</v>
      </c>
      <c r="U762">
        <v>512256</v>
      </c>
      <c r="V762">
        <v>52438592</v>
      </c>
      <c r="W762">
        <v>744896</v>
      </c>
      <c r="X762">
        <v>53124880</v>
      </c>
      <c r="AA762">
        <v>643664</v>
      </c>
      <c r="AB762">
        <v>54123888</v>
      </c>
      <c r="AE762">
        <v>637008</v>
      </c>
      <c r="AF762">
        <v>53815040</v>
      </c>
      <c r="AI762">
        <f t="shared" si="44"/>
        <v>2009</v>
      </c>
      <c r="AJ762" t="str">
        <f t="shared" si="45"/>
        <v>Pine Units</v>
      </c>
      <c r="AK762" t="str">
        <f t="shared" si="46"/>
        <v>Lakes</v>
      </c>
      <c r="AL762" t="str">
        <f t="shared" si="47"/>
        <v>Lakes TSA</v>
      </c>
    </row>
    <row r="763" spans="1:38">
      <c r="A763">
        <v>10</v>
      </c>
      <c r="B763">
        <v>22</v>
      </c>
      <c r="E763">
        <v>1416016</v>
      </c>
      <c r="F763">
        <v>3987984</v>
      </c>
      <c r="I763">
        <v>2934448</v>
      </c>
      <c r="J763">
        <v>9021024</v>
      </c>
      <c r="M763">
        <v>2947632</v>
      </c>
      <c r="N763">
        <v>8652672</v>
      </c>
      <c r="Q763">
        <v>2860064</v>
      </c>
      <c r="R763">
        <v>7822864</v>
      </c>
      <c r="U763">
        <v>1556912</v>
      </c>
      <c r="V763">
        <v>5406832</v>
      </c>
      <c r="W763">
        <v>705696</v>
      </c>
      <c r="X763">
        <v>4633760</v>
      </c>
      <c r="AA763">
        <v>770416</v>
      </c>
      <c r="AB763">
        <v>4660432</v>
      </c>
      <c r="AE763">
        <v>763328</v>
      </c>
      <c r="AF763">
        <v>4624000</v>
      </c>
      <c r="AI763">
        <f t="shared" si="44"/>
        <v>2009</v>
      </c>
      <c r="AJ763" t="str">
        <f t="shared" si="45"/>
        <v>Pine Units</v>
      </c>
      <c r="AK763" t="str">
        <f t="shared" si="46"/>
        <v>Lillooet</v>
      </c>
      <c r="AL763" t="str">
        <f t="shared" si="47"/>
        <v>Lillooet TSA</v>
      </c>
    </row>
    <row r="764" spans="1:38">
      <c r="A764">
        <v>10</v>
      </c>
      <c r="B764">
        <v>23</v>
      </c>
      <c r="E764">
        <v>6663360</v>
      </c>
      <c r="F764">
        <v>16391392</v>
      </c>
      <c r="I764">
        <v>13736976</v>
      </c>
      <c r="J764">
        <v>32920896</v>
      </c>
      <c r="M764">
        <v>10542464</v>
      </c>
      <c r="N764">
        <v>27380032</v>
      </c>
      <c r="Q764">
        <v>7919664</v>
      </c>
      <c r="R764">
        <v>21625296</v>
      </c>
      <c r="U764">
        <v>4836480</v>
      </c>
      <c r="V764">
        <v>15646912</v>
      </c>
      <c r="W764">
        <v>21396688</v>
      </c>
      <c r="X764">
        <v>33342960</v>
      </c>
      <c r="AA764">
        <v>21213136</v>
      </c>
      <c r="AB764">
        <v>40010208</v>
      </c>
      <c r="AE764">
        <v>21203376</v>
      </c>
      <c r="AF764">
        <v>40152080</v>
      </c>
      <c r="AI764">
        <f t="shared" si="44"/>
        <v>2009</v>
      </c>
      <c r="AJ764" t="str">
        <f t="shared" si="45"/>
        <v>Pine Units</v>
      </c>
      <c r="AK764" t="str">
        <f t="shared" si="46"/>
        <v>Mackenzie</v>
      </c>
      <c r="AL764" t="str">
        <f t="shared" si="47"/>
        <v>Mackenzie TSA</v>
      </c>
    </row>
    <row r="765" spans="1:38">
      <c r="A765">
        <v>10</v>
      </c>
      <c r="B765">
        <v>24</v>
      </c>
      <c r="E765">
        <v>6878064</v>
      </c>
      <c r="F765">
        <v>26290736</v>
      </c>
      <c r="I765">
        <v>9850016</v>
      </c>
      <c r="J765">
        <v>33735744</v>
      </c>
      <c r="M765">
        <v>9058208</v>
      </c>
      <c r="N765">
        <v>26997552</v>
      </c>
      <c r="Q765">
        <v>7752048</v>
      </c>
      <c r="R765">
        <v>23595936</v>
      </c>
      <c r="U765">
        <v>4822272</v>
      </c>
      <c r="V765">
        <v>18290832</v>
      </c>
      <c r="W765">
        <v>3313488</v>
      </c>
      <c r="X765">
        <v>16671168</v>
      </c>
      <c r="AA765">
        <v>3437088</v>
      </c>
      <c r="AB765">
        <v>16777328</v>
      </c>
      <c r="AE765">
        <v>3379968</v>
      </c>
      <c r="AF765">
        <v>16601040</v>
      </c>
      <c r="AI765">
        <f t="shared" si="44"/>
        <v>2009</v>
      </c>
      <c r="AJ765" t="str">
        <f t="shared" si="45"/>
        <v>Pine Units</v>
      </c>
      <c r="AK765" t="str">
        <f t="shared" si="46"/>
        <v>Merritt</v>
      </c>
      <c r="AL765" t="str">
        <f t="shared" si="47"/>
        <v>Merritt TSA</v>
      </c>
    </row>
    <row r="766" spans="1:38">
      <c r="A766">
        <v>10</v>
      </c>
      <c r="B766">
        <v>25</v>
      </c>
      <c r="E766">
        <v>0</v>
      </c>
      <c r="F766">
        <v>0</v>
      </c>
      <c r="I766">
        <v>4464</v>
      </c>
      <c r="J766">
        <v>28976</v>
      </c>
      <c r="M766">
        <v>6864</v>
      </c>
      <c r="N766">
        <v>33456</v>
      </c>
      <c r="Q766">
        <v>736</v>
      </c>
      <c r="R766">
        <v>22000</v>
      </c>
      <c r="U766">
        <v>32</v>
      </c>
      <c r="V766">
        <v>27904</v>
      </c>
      <c r="W766">
        <v>0</v>
      </c>
      <c r="X766">
        <v>21824</v>
      </c>
      <c r="AA766">
        <v>0</v>
      </c>
      <c r="AB766">
        <v>21808</v>
      </c>
      <c r="AE766">
        <v>0</v>
      </c>
      <c r="AF766">
        <v>29344</v>
      </c>
      <c r="AI766">
        <f t="shared" si="44"/>
        <v>2009</v>
      </c>
      <c r="AJ766" t="str">
        <f t="shared" si="45"/>
        <v>Non-pine Units</v>
      </c>
      <c r="AK766" t="str">
        <f t="shared" si="46"/>
        <v>MidCoast</v>
      </c>
      <c r="AL766" t="str">
        <f t="shared" si="47"/>
        <v>Mid Coast TSA</v>
      </c>
    </row>
    <row r="767" spans="1:38">
      <c r="A767">
        <v>10</v>
      </c>
      <c r="B767">
        <v>26</v>
      </c>
      <c r="E767">
        <v>5700768</v>
      </c>
      <c r="F767">
        <v>23063040</v>
      </c>
      <c r="I767">
        <v>6034720</v>
      </c>
      <c r="J767">
        <v>40326784</v>
      </c>
      <c r="M767">
        <v>5959168</v>
      </c>
      <c r="N767">
        <v>34869072</v>
      </c>
      <c r="Q767">
        <v>5954960</v>
      </c>
      <c r="R767">
        <v>31208352</v>
      </c>
      <c r="U767">
        <v>4812912</v>
      </c>
      <c r="V767">
        <v>31013472</v>
      </c>
      <c r="W767">
        <v>2102672</v>
      </c>
      <c r="X767">
        <v>28640688</v>
      </c>
      <c r="AA767">
        <v>2259824</v>
      </c>
      <c r="AB767">
        <v>29210976</v>
      </c>
      <c r="AE767">
        <v>2205392</v>
      </c>
      <c r="AF767">
        <v>29125248</v>
      </c>
      <c r="AI767">
        <f t="shared" si="44"/>
        <v>2009</v>
      </c>
      <c r="AJ767" t="str">
        <f t="shared" si="45"/>
        <v>Pine Units</v>
      </c>
      <c r="AK767" t="str">
        <f t="shared" si="46"/>
        <v>Morice</v>
      </c>
      <c r="AL767" t="str">
        <f t="shared" si="47"/>
        <v>Morice TSA</v>
      </c>
    </row>
    <row r="768" spans="1:38">
      <c r="A768">
        <v>10</v>
      </c>
      <c r="B768">
        <v>27</v>
      </c>
      <c r="E768">
        <v>17280</v>
      </c>
      <c r="F768">
        <v>38240</v>
      </c>
      <c r="I768">
        <v>23344</v>
      </c>
      <c r="J768">
        <v>47216</v>
      </c>
      <c r="M768">
        <v>3584</v>
      </c>
      <c r="N768">
        <v>8912</v>
      </c>
      <c r="Q768">
        <v>1568</v>
      </c>
      <c r="R768">
        <v>6016</v>
      </c>
      <c r="U768">
        <v>144</v>
      </c>
      <c r="V768">
        <v>5120</v>
      </c>
      <c r="W768">
        <v>0</v>
      </c>
      <c r="X768">
        <v>4000</v>
      </c>
      <c r="AA768">
        <v>0</v>
      </c>
      <c r="AB768">
        <v>5008</v>
      </c>
      <c r="AE768">
        <v>0</v>
      </c>
      <c r="AF768">
        <v>5008</v>
      </c>
      <c r="AI768">
        <f t="shared" si="44"/>
        <v>2009</v>
      </c>
      <c r="AJ768" t="str">
        <f t="shared" si="45"/>
        <v>Non-pine Units</v>
      </c>
      <c r="AK768" t="str">
        <f t="shared" si="46"/>
        <v>Nass</v>
      </c>
      <c r="AL768" t="str">
        <f t="shared" si="47"/>
        <v>Nass TSA</v>
      </c>
    </row>
    <row r="769" spans="1:38">
      <c r="A769">
        <v>10</v>
      </c>
      <c r="B769">
        <v>28</v>
      </c>
      <c r="E769">
        <v>0</v>
      </c>
      <c r="F769">
        <v>0</v>
      </c>
      <c r="I769">
        <v>0</v>
      </c>
      <c r="J769">
        <v>0</v>
      </c>
      <c r="M769">
        <v>0</v>
      </c>
      <c r="N769">
        <v>0</v>
      </c>
      <c r="Q769">
        <v>0</v>
      </c>
      <c r="R769">
        <v>0</v>
      </c>
      <c r="U769">
        <v>0</v>
      </c>
      <c r="V769">
        <v>0</v>
      </c>
      <c r="W769">
        <v>0</v>
      </c>
      <c r="X769">
        <v>0</v>
      </c>
      <c r="AA769">
        <v>0</v>
      </c>
      <c r="AB769">
        <v>0</v>
      </c>
      <c r="AE769">
        <v>0</v>
      </c>
      <c r="AF769">
        <v>0</v>
      </c>
      <c r="AI769">
        <f t="shared" si="44"/>
        <v>2009</v>
      </c>
      <c r="AJ769" t="str">
        <f t="shared" si="45"/>
        <v>Non-pine Units</v>
      </c>
      <c r="AK769" t="str">
        <f t="shared" si="46"/>
        <v>NorthCoast</v>
      </c>
      <c r="AL769" t="str">
        <f t="shared" si="47"/>
        <v>North Coast TSA</v>
      </c>
    </row>
    <row r="770" spans="1:38">
      <c r="A770">
        <v>10</v>
      </c>
      <c r="B770">
        <v>29</v>
      </c>
      <c r="E770">
        <v>5396000</v>
      </c>
      <c r="F770">
        <v>18100448</v>
      </c>
      <c r="I770">
        <v>8176784</v>
      </c>
      <c r="J770">
        <v>23439200</v>
      </c>
      <c r="M770">
        <v>6572400</v>
      </c>
      <c r="N770">
        <v>16652512</v>
      </c>
      <c r="Q770">
        <v>4525456</v>
      </c>
      <c r="R770">
        <v>12647264</v>
      </c>
      <c r="U770">
        <v>2400864</v>
      </c>
      <c r="V770">
        <v>9424272</v>
      </c>
      <c r="W770">
        <v>1196048</v>
      </c>
      <c r="X770">
        <v>8290624</v>
      </c>
      <c r="AA770">
        <v>1310624</v>
      </c>
      <c r="AB770">
        <v>8367536</v>
      </c>
      <c r="AE770">
        <v>1269744</v>
      </c>
      <c r="AF770">
        <v>8114480</v>
      </c>
      <c r="AI770">
        <f t="shared" ref="AI770:AI833" si="48">A770+1999</f>
        <v>2009</v>
      </c>
      <c r="AJ770" t="str">
        <f t="shared" ref="AJ770:AJ833" si="49">VLOOKUP(B770,$AO$2:$AS$42,4)</f>
        <v>Pine Units</v>
      </c>
      <c r="AK770" t="str">
        <f t="shared" ref="AK770:AK833" si="50">VLOOKUP(B770,$AO$2:$AT$42,2)</f>
        <v>Okanagan</v>
      </c>
      <c r="AL770" t="str">
        <f t="shared" ref="AL770:AL833" si="51">VLOOKUP(B770,$AO$2:$AT$42,3)</f>
        <v>Okanagan TSA</v>
      </c>
    </row>
    <row r="771" spans="1:38">
      <c r="A771">
        <v>10</v>
      </c>
      <c r="B771">
        <v>30</v>
      </c>
      <c r="E771">
        <v>5729072</v>
      </c>
      <c r="F771">
        <v>51669136</v>
      </c>
      <c r="I771">
        <v>2924128</v>
      </c>
      <c r="J771">
        <v>57163328</v>
      </c>
      <c r="M771">
        <v>2795216</v>
      </c>
      <c r="N771">
        <v>52880272</v>
      </c>
      <c r="Q771">
        <v>1821440</v>
      </c>
      <c r="R771">
        <v>51062992</v>
      </c>
      <c r="U771">
        <v>214864</v>
      </c>
      <c r="V771">
        <v>46582560</v>
      </c>
      <c r="W771">
        <v>197520</v>
      </c>
      <c r="X771">
        <v>46835584</v>
      </c>
      <c r="AA771">
        <v>191536</v>
      </c>
      <c r="AB771">
        <v>49056832</v>
      </c>
      <c r="AE771">
        <v>172608</v>
      </c>
      <c r="AF771">
        <v>48948064</v>
      </c>
      <c r="AI771">
        <f t="shared" si="48"/>
        <v>2009</v>
      </c>
      <c r="AJ771" t="str">
        <f t="shared" si="49"/>
        <v>Pine Units</v>
      </c>
      <c r="AK771" t="str">
        <f t="shared" si="50"/>
        <v>PrinceGeorge</v>
      </c>
      <c r="AL771" t="str">
        <f t="shared" si="51"/>
        <v>Prince George Forest District</v>
      </c>
    </row>
    <row r="772" spans="1:38">
      <c r="A772">
        <v>10</v>
      </c>
      <c r="B772">
        <v>31</v>
      </c>
      <c r="E772">
        <v>0</v>
      </c>
      <c r="F772">
        <v>0</v>
      </c>
      <c r="I772">
        <v>0</v>
      </c>
      <c r="J772">
        <v>0</v>
      </c>
      <c r="M772">
        <v>0</v>
      </c>
      <c r="N772">
        <v>0</v>
      </c>
      <c r="Q772">
        <v>0</v>
      </c>
      <c r="R772">
        <v>0</v>
      </c>
      <c r="U772">
        <v>0</v>
      </c>
      <c r="V772">
        <v>0</v>
      </c>
      <c r="W772">
        <v>0</v>
      </c>
      <c r="X772">
        <v>0</v>
      </c>
      <c r="AA772">
        <v>0</v>
      </c>
      <c r="AB772">
        <v>0</v>
      </c>
      <c r="AE772">
        <v>0</v>
      </c>
      <c r="AF772">
        <v>0</v>
      </c>
      <c r="AI772">
        <f t="shared" si="48"/>
        <v>2009</v>
      </c>
      <c r="AJ772" t="str">
        <f t="shared" si="49"/>
        <v>Non-pine Units</v>
      </c>
      <c r="AK772" t="str">
        <f t="shared" si="50"/>
        <v>QueenCharlotte</v>
      </c>
      <c r="AL772" t="str">
        <f t="shared" si="51"/>
        <v>Queen Charlotte TSA</v>
      </c>
    </row>
    <row r="773" spans="1:38">
      <c r="A773">
        <v>10</v>
      </c>
      <c r="B773">
        <v>32</v>
      </c>
      <c r="E773">
        <v>3417648</v>
      </c>
      <c r="F773">
        <v>93211840</v>
      </c>
      <c r="I773">
        <v>648880</v>
      </c>
      <c r="J773">
        <v>91648480</v>
      </c>
      <c r="M773">
        <v>628416</v>
      </c>
      <c r="N773">
        <v>90888288</v>
      </c>
      <c r="Q773">
        <v>538912</v>
      </c>
      <c r="R773">
        <v>90839472</v>
      </c>
      <c r="U773">
        <v>102784</v>
      </c>
      <c r="V773">
        <v>89630384</v>
      </c>
      <c r="W773">
        <v>125296</v>
      </c>
      <c r="X773">
        <v>89656496</v>
      </c>
      <c r="AA773">
        <v>126448</v>
      </c>
      <c r="AB773">
        <v>89745968</v>
      </c>
      <c r="AE773">
        <v>126368</v>
      </c>
      <c r="AF773">
        <v>89674544</v>
      </c>
      <c r="AI773">
        <f t="shared" si="48"/>
        <v>2009</v>
      </c>
      <c r="AJ773" t="str">
        <f t="shared" si="49"/>
        <v>Pine Units</v>
      </c>
      <c r="AK773" t="str">
        <f t="shared" si="50"/>
        <v>Quesnel</v>
      </c>
      <c r="AL773" t="str">
        <f t="shared" si="51"/>
        <v>Quesnel TSA</v>
      </c>
    </row>
    <row r="774" spans="1:38">
      <c r="A774">
        <v>10</v>
      </c>
      <c r="B774">
        <v>33</v>
      </c>
      <c r="E774">
        <v>1552</v>
      </c>
      <c r="F774">
        <v>5248</v>
      </c>
      <c r="I774">
        <v>19088</v>
      </c>
      <c r="J774">
        <v>38096</v>
      </c>
      <c r="M774">
        <v>9216</v>
      </c>
      <c r="N774">
        <v>21280</v>
      </c>
      <c r="Q774">
        <v>7136</v>
      </c>
      <c r="R774">
        <v>12832</v>
      </c>
      <c r="U774">
        <v>5072</v>
      </c>
      <c r="V774">
        <v>10560</v>
      </c>
      <c r="W774">
        <v>1184</v>
      </c>
      <c r="X774">
        <v>7376</v>
      </c>
      <c r="AA774">
        <v>1920</v>
      </c>
      <c r="AB774">
        <v>7744</v>
      </c>
      <c r="AE774">
        <v>1616</v>
      </c>
      <c r="AF774">
        <v>7696</v>
      </c>
      <c r="AI774">
        <f t="shared" si="48"/>
        <v>2009</v>
      </c>
      <c r="AJ774" t="str">
        <f t="shared" si="49"/>
        <v>Non-pine Units</v>
      </c>
      <c r="AK774" t="str">
        <f t="shared" si="50"/>
        <v>Revelstoke</v>
      </c>
      <c r="AL774" t="str">
        <f t="shared" si="51"/>
        <v>Revelstoke TSA</v>
      </c>
    </row>
    <row r="775" spans="1:38">
      <c r="A775">
        <v>10</v>
      </c>
      <c r="B775">
        <v>34</v>
      </c>
      <c r="E775">
        <v>599392</v>
      </c>
      <c r="F775">
        <v>2288624</v>
      </c>
      <c r="I775">
        <v>1009248</v>
      </c>
      <c r="J775">
        <v>3089888</v>
      </c>
      <c r="M775">
        <v>724464</v>
      </c>
      <c r="N775">
        <v>2261024</v>
      </c>
      <c r="Q775">
        <v>641792</v>
      </c>
      <c r="R775">
        <v>2033184</v>
      </c>
      <c r="U775">
        <v>446368</v>
      </c>
      <c r="V775">
        <v>1781152</v>
      </c>
      <c r="W775">
        <v>342576</v>
      </c>
      <c r="X775">
        <v>1688256</v>
      </c>
      <c r="AA775">
        <v>371920</v>
      </c>
      <c r="AB775">
        <v>1728432</v>
      </c>
      <c r="AE775">
        <v>356080</v>
      </c>
      <c r="AF775">
        <v>1700896</v>
      </c>
      <c r="AI775">
        <f t="shared" si="48"/>
        <v>2009</v>
      </c>
      <c r="AJ775" t="str">
        <f t="shared" si="49"/>
        <v>Pine Units</v>
      </c>
      <c r="AK775" t="str">
        <f t="shared" si="50"/>
        <v>RobsonValley</v>
      </c>
      <c r="AL775" t="str">
        <f t="shared" si="51"/>
        <v>Robson Valley TSA</v>
      </c>
    </row>
    <row r="776" spans="1:38">
      <c r="A776">
        <v>10</v>
      </c>
      <c r="B776">
        <v>35</v>
      </c>
      <c r="E776">
        <v>4368</v>
      </c>
      <c r="F776">
        <v>28848</v>
      </c>
      <c r="I776">
        <v>51408</v>
      </c>
      <c r="J776">
        <v>255504</v>
      </c>
      <c r="M776">
        <v>53328</v>
      </c>
      <c r="N776">
        <v>349248</v>
      </c>
      <c r="Q776">
        <v>35824</v>
      </c>
      <c r="R776">
        <v>313712</v>
      </c>
      <c r="U776">
        <v>19968</v>
      </c>
      <c r="V776">
        <v>290000</v>
      </c>
      <c r="W776">
        <v>4736</v>
      </c>
      <c r="X776">
        <v>284768</v>
      </c>
      <c r="AA776">
        <v>5968</v>
      </c>
      <c r="AB776">
        <v>265968</v>
      </c>
      <c r="AE776">
        <v>7616</v>
      </c>
      <c r="AF776">
        <v>271280</v>
      </c>
      <c r="AI776">
        <f t="shared" si="48"/>
        <v>2009</v>
      </c>
      <c r="AJ776" t="str">
        <f t="shared" si="49"/>
        <v>Non-pine Units</v>
      </c>
      <c r="AK776" t="str">
        <f t="shared" si="50"/>
        <v>Soo</v>
      </c>
      <c r="AL776" t="str">
        <f t="shared" si="51"/>
        <v>Soo TSA</v>
      </c>
    </row>
    <row r="777" spans="1:38">
      <c r="A777">
        <v>10</v>
      </c>
      <c r="B777">
        <v>36</v>
      </c>
      <c r="E777">
        <v>0</v>
      </c>
      <c r="F777">
        <v>0</v>
      </c>
      <c r="I777">
        <v>0</v>
      </c>
      <c r="J777">
        <v>0</v>
      </c>
      <c r="M777">
        <v>0</v>
      </c>
      <c r="N777">
        <v>0</v>
      </c>
      <c r="Q777">
        <v>0</v>
      </c>
      <c r="R777">
        <v>0</v>
      </c>
      <c r="U777">
        <v>0</v>
      </c>
      <c r="V777">
        <v>0</v>
      </c>
      <c r="W777">
        <v>0</v>
      </c>
      <c r="X777">
        <v>0</v>
      </c>
      <c r="AA777">
        <v>0</v>
      </c>
      <c r="AB777">
        <v>0</v>
      </c>
      <c r="AE777">
        <v>0</v>
      </c>
      <c r="AF777">
        <v>0</v>
      </c>
      <c r="AI777">
        <f t="shared" si="48"/>
        <v>2009</v>
      </c>
      <c r="AJ777" t="str">
        <f t="shared" si="49"/>
        <v>Non-pine Units</v>
      </c>
      <c r="AK777" t="str">
        <f t="shared" si="50"/>
        <v>Strathcona</v>
      </c>
      <c r="AL777" t="str">
        <f t="shared" si="51"/>
        <v>Strathcona TSA</v>
      </c>
    </row>
    <row r="778" spans="1:38">
      <c r="A778">
        <v>10</v>
      </c>
      <c r="B778">
        <v>37</v>
      </c>
      <c r="E778">
        <v>0</v>
      </c>
      <c r="F778">
        <v>0</v>
      </c>
      <c r="I778">
        <v>208</v>
      </c>
      <c r="J778">
        <v>368</v>
      </c>
      <c r="M778">
        <v>2336</v>
      </c>
      <c r="N778">
        <v>2576</v>
      </c>
      <c r="Q778">
        <v>944</v>
      </c>
      <c r="R778">
        <v>1296</v>
      </c>
      <c r="U778">
        <v>32</v>
      </c>
      <c r="V778">
        <v>224</v>
      </c>
      <c r="W778">
        <v>0</v>
      </c>
      <c r="X778">
        <v>176</v>
      </c>
      <c r="AA778">
        <v>0</v>
      </c>
      <c r="AB778">
        <v>192</v>
      </c>
      <c r="AE778">
        <v>0</v>
      </c>
      <c r="AF778">
        <v>176</v>
      </c>
      <c r="AI778">
        <f t="shared" si="48"/>
        <v>2009</v>
      </c>
      <c r="AJ778" t="str">
        <f t="shared" si="49"/>
        <v>Non-pine Units</v>
      </c>
      <c r="AK778" t="str">
        <f t="shared" si="50"/>
        <v>SunshineCoast</v>
      </c>
      <c r="AL778" t="str">
        <f t="shared" si="51"/>
        <v>Sunshine Coast TSA</v>
      </c>
    </row>
    <row r="779" spans="1:38">
      <c r="A779">
        <v>10</v>
      </c>
      <c r="B779">
        <v>38</v>
      </c>
      <c r="E779">
        <v>4907056</v>
      </c>
      <c r="F779">
        <v>75512416</v>
      </c>
      <c r="I779">
        <v>1288624</v>
      </c>
      <c r="J779">
        <v>78326000</v>
      </c>
      <c r="M779">
        <v>1302592</v>
      </c>
      <c r="N779">
        <v>74149088</v>
      </c>
      <c r="Q779">
        <v>884464</v>
      </c>
      <c r="R779">
        <v>73596496</v>
      </c>
      <c r="U779">
        <v>58928</v>
      </c>
      <c r="V779">
        <v>70276048</v>
      </c>
      <c r="W779">
        <v>198784</v>
      </c>
      <c r="X779">
        <v>70811744</v>
      </c>
      <c r="AA779">
        <v>169904</v>
      </c>
      <c r="AB779">
        <v>71584096</v>
      </c>
      <c r="AE779">
        <v>175456</v>
      </c>
      <c r="AF779">
        <v>71302848</v>
      </c>
      <c r="AI779">
        <f t="shared" si="48"/>
        <v>2009</v>
      </c>
      <c r="AJ779" t="str">
        <f t="shared" si="49"/>
        <v>Pine Units</v>
      </c>
      <c r="AK779" t="str">
        <f t="shared" si="50"/>
        <v>Vanderhoof</v>
      </c>
      <c r="AL779" t="str">
        <f t="shared" si="51"/>
        <v>Vanderhoof Forest District</v>
      </c>
    </row>
    <row r="780" spans="1:38">
      <c r="A780">
        <v>10</v>
      </c>
      <c r="B780">
        <v>39</v>
      </c>
      <c r="E780">
        <v>11289520</v>
      </c>
      <c r="F780">
        <v>90903296</v>
      </c>
      <c r="I780">
        <v>9766240</v>
      </c>
      <c r="J780">
        <v>98015488</v>
      </c>
      <c r="M780">
        <v>9292000</v>
      </c>
      <c r="N780">
        <v>98514960</v>
      </c>
      <c r="Q780">
        <v>8559568</v>
      </c>
      <c r="R780">
        <v>101282384</v>
      </c>
      <c r="U780">
        <v>2964160</v>
      </c>
      <c r="V780">
        <v>87143024</v>
      </c>
      <c r="W780">
        <v>1993808</v>
      </c>
      <c r="X780">
        <v>86576480</v>
      </c>
      <c r="AA780">
        <v>1996496</v>
      </c>
      <c r="AB780">
        <v>86599568</v>
      </c>
      <c r="AE780">
        <v>1998336</v>
      </c>
      <c r="AF780">
        <v>86195216</v>
      </c>
      <c r="AI780">
        <f t="shared" si="48"/>
        <v>2009</v>
      </c>
      <c r="AJ780" t="str">
        <f t="shared" si="49"/>
        <v>Pine Units</v>
      </c>
      <c r="AK780" t="str">
        <f t="shared" si="50"/>
        <v>WilliamsLake</v>
      </c>
      <c r="AL780" t="str">
        <f t="shared" si="51"/>
        <v>Williams Lake TSA</v>
      </c>
    </row>
    <row r="781" spans="1:38">
      <c r="A781">
        <v>10</v>
      </c>
      <c r="B781">
        <v>40</v>
      </c>
      <c r="E781">
        <v>51808</v>
      </c>
      <c r="F781">
        <v>1616304</v>
      </c>
      <c r="I781">
        <v>10944</v>
      </c>
      <c r="J781">
        <v>1659200</v>
      </c>
      <c r="M781">
        <v>9888</v>
      </c>
      <c r="N781">
        <v>1569504</v>
      </c>
      <c r="Q781">
        <v>5888</v>
      </c>
      <c r="R781">
        <v>1548976</v>
      </c>
      <c r="U781">
        <v>768</v>
      </c>
      <c r="V781">
        <v>1505968</v>
      </c>
      <c r="W781">
        <v>0</v>
      </c>
      <c r="X781">
        <v>1554144</v>
      </c>
      <c r="AA781">
        <v>0</v>
      </c>
      <c r="AB781">
        <v>1554000</v>
      </c>
      <c r="AE781">
        <v>0</v>
      </c>
      <c r="AF781">
        <v>1448608</v>
      </c>
      <c r="AI781">
        <f t="shared" si="48"/>
        <v>2009</v>
      </c>
      <c r="AJ781" t="str">
        <f t="shared" si="49"/>
        <v>Interior TFLs</v>
      </c>
      <c r="AK781" t="str">
        <f t="shared" si="50"/>
        <v>InteriorTFLs</v>
      </c>
      <c r="AL781" t="str">
        <f t="shared" si="51"/>
        <v>Interior TFLs</v>
      </c>
    </row>
    <row r="782" spans="1:38">
      <c r="A782">
        <v>10</v>
      </c>
      <c r="B782">
        <v>40</v>
      </c>
      <c r="E782">
        <v>785056</v>
      </c>
      <c r="F782">
        <v>13365760</v>
      </c>
      <c r="I782">
        <v>77600</v>
      </c>
      <c r="J782">
        <v>15129408</v>
      </c>
      <c r="M782">
        <v>75680</v>
      </c>
      <c r="N782">
        <v>14335136</v>
      </c>
      <c r="Q782">
        <v>57808</v>
      </c>
      <c r="R782">
        <v>13848048</v>
      </c>
      <c r="U782">
        <v>19408</v>
      </c>
      <c r="V782">
        <v>13163616</v>
      </c>
      <c r="W782">
        <v>0</v>
      </c>
      <c r="X782">
        <v>13371376</v>
      </c>
      <c r="AA782">
        <v>0</v>
      </c>
      <c r="AB782">
        <v>13291760</v>
      </c>
      <c r="AE782">
        <v>0</v>
      </c>
      <c r="AF782">
        <v>12969408</v>
      </c>
      <c r="AI782">
        <f t="shared" si="48"/>
        <v>2009</v>
      </c>
      <c r="AJ782" t="str">
        <f t="shared" si="49"/>
        <v>Interior TFLs</v>
      </c>
      <c r="AK782" t="str">
        <f t="shared" si="50"/>
        <v>InteriorTFLs</v>
      </c>
      <c r="AL782" t="str">
        <f t="shared" si="51"/>
        <v>Interior TFLs</v>
      </c>
    </row>
    <row r="783" spans="1:38">
      <c r="A783">
        <v>10</v>
      </c>
      <c r="B783">
        <v>40</v>
      </c>
      <c r="E783">
        <v>206160</v>
      </c>
      <c r="F783">
        <v>3027360</v>
      </c>
      <c r="I783">
        <v>16816</v>
      </c>
      <c r="J783">
        <v>3407088</v>
      </c>
      <c r="M783">
        <v>18288</v>
      </c>
      <c r="N783">
        <v>3154304</v>
      </c>
      <c r="Q783">
        <v>11344</v>
      </c>
      <c r="R783">
        <v>3116992</v>
      </c>
      <c r="U783">
        <v>2912</v>
      </c>
      <c r="V783">
        <v>2781808</v>
      </c>
      <c r="W783">
        <v>0</v>
      </c>
      <c r="X783">
        <v>2884544</v>
      </c>
      <c r="AA783">
        <v>0</v>
      </c>
      <c r="AB783">
        <v>2895984</v>
      </c>
      <c r="AE783">
        <v>0</v>
      </c>
      <c r="AF783">
        <v>2816112</v>
      </c>
      <c r="AI783">
        <f t="shared" si="48"/>
        <v>2009</v>
      </c>
      <c r="AJ783" t="str">
        <f t="shared" si="49"/>
        <v>Interior TFLs</v>
      </c>
      <c r="AK783" t="str">
        <f t="shared" si="50"/>
        <v>InteriorTFLs</v>
      </c>
      <c r="AL783" t="str">
        <f t="shared" si="51"/>
        <v>Interior TFLs</v>
      </c>
    </row>
    <row r="784" spans="1:38">
      <c r="A784">
        <v>10</v>
      </c>
      <c r="B784">
        <v>40</v>
      </c>
      <c r="E784">
        <v>160</v>
      </c>
      <c r="F784">
        <v>160</v>
      </c>
      <c r="I784">
        <v>208</v>
      </c>
      <c r="J784">
        <v>2608</v>
      </c>
      <c r="M784">
        <v>4112</v>
      </c>
      <c r="N784">
        <v>4272</v>
      </c>
      <c r="Q784">
        <v>0</v>
      </c>
      <c r="R784">
        <v>0</v>
      </c>
      <c r="U784">
        <v>352</v>
      </c>
      <c r="V784">
        <v>3776</v>
      </c>
      <c r="W784">
        <v>0</v>
      </c>
      <c r="X784">
        <v>3424</v>
      </c>
      <c r="AA784">
        <v>0</v>
      </c>
      <c r="AB784">
        <v>5680</v>
      </c>
      <c r="AE784">
        <v>0</v>
      </c>
      <c r="AF784">
        <v>3424</v>
      </c>
      <c r="AI784">
        <f t="shared" si="48"/>
        <v>2009</v>
      </c>
      <c r="AJ784" t="str">
        <f t="shared" si="49"/>
        <v>Interior TFLs</v>
      </c>
      <c r="AK784" t="str">
        <f t="shared" si="50"/>
        <v>InteriorTFLs</v>
      </c>
      <c r="AL784" t="str">
        <f t="shared" si="51"/>
        <v>Interior TFLs</v>
      </c>
    </row>
    <row r="785" spans="1:38">
      <c r="A785">
        <v>10</v>
      </c>
      <c r="B785">
        <v>40</v>
      </c>
      <c r="E785">
        <v>5840</v>
      </c>
      <c r="F785">
        <v>11904</v>
      </c>
      <c r="I785">
        <v>24432</v>
      </c>
      <c r="J785">
        <v>76752</v>
      </c>
      <c r="M785">
        <v>12880</v>
      </c>
      <c r="N785">
        <v>37120</v>
      </c>
      <c r="Q785">
        <v>12368</v>
      </c>
      <c r="R785">
        <v>49936</v>
      </c>
      <c r="U785">
        <v>10000</v>
      </c>
      <c r="V785">
        <v>46528</v>
      </c>
      <c r="W785">
        <v>16</v>
      </c>
      <c r="X785">
        <v>40896</v>
      </c>
      <c r="AA785">
        <v>16</v>
      </c>
      <c r="AB785">
        <v>37632</v>
      </c>
      <c r="AE785">
        <v>16</v>
      </c>
      <c r="AF785">
        <v>44096</v>
      </c>
      <c r="AI785">
        <f t="shared" si="48"/>
        <v>2009</v>
      </c>
      <c r="AJ785" t="str">
        <f t="shared" si="49"/>
        <v>Interior TFLs</v>
      </c>
      <c r="AK785" t="str">
        <f t="shared" si="50"/>
        <v>InteriorTFLs</v>
      </c>
      <c r="AL785" t="str">
        <f t="shared" si="51"/>
        <v>Interior TFLs</v>
      </c>
    </row>
    <row r="786" spans="1:38">
      <c r="A786">
        <v>10</v>
      </c>
      <c r="B786">
        <v>40</v>
      </c>
      <c r="E786">
        <v>0</v>
      </c>
      <c r="F786">
        <v>0</v>
      </c>
      <c r="I786">
        <v>64</v>
      </c>
      <c r="J786">
        <v>112</v>
      </c>
      <c r="M786">
        <v>0</v>
      </c>
      <c r="N786">
        <v>0</v>
      </c>
      <c r="Q786">
        <v>64</v>
      </c>
      <c r="R786">
        <v>64</v>
      </c>
      <c r="U786">
        <v>48</v>
      </c>
      <c r="V786">
        <v>96</v>
      </c>
      <c r="W786">
        <v>128</v>
      </c>
      <c r="X786">
        <v>176</v>
      </c>
      <c r="AA786">
        <v>128</v>
      </c>
      <c r="AB786">
        <v>176</v>
      </c>
      <c r="AE786">
        <v>128</v>
      </c>
      <c r="AF786">
        <v>176</v>
      </c>
      <c r="AI786">
        <f t="shared" si="48"/>
        <v>2009</v>
      </c>
      <c r="AJ786" t="str">
        <f t="shared" si="49"/>
        <v>Interior TFLs</v>
      </c>
      <c r="AK786" t="str">
        <f t="shared" si="50"/>
        <v>InteriorTFLs</v>
      </c>
      <c r="AL786" t="str">
        <f t="shared" si="51"/>
        <v>Interior TFLs</v>
      </c>
    </row>
    <row r="787" spans="1:38">
      <c r="A787">
        <v>10</v>
      </c>
      <c r="B787">
        <v>40</v>
      </c>
      <c r="E787">
        <v>0</v>
      </c>
      <c r="F787">
        <v>0</v>
      </c>
      <c r="I787">
        <v>4816</v>
      </c>
      <c r="J787">
        <v>10960</v>
      </c>
      <c r="M787">
        <v>2816</v>
      </c>
      <c r="N787">
        <v>5232</v>
      </c>
      <c r="Q787">
        <v>1056</v>
      </c>
      <c r="R787">
        <v>2192</v>
      </c>
      <c r="U787">
        <v>7280</v>
      </c>
      <c r="V787">
        <v>12272</v>
      </c>
      <c r="W787">
        <v>3840</v>
      </c>
      <c r="X787">
        <v>8832</v>
      </c>
      <c r="AA787">
        <v>5584</v>
      </c>
      <c r="AB787">
        <v>12784</v>
      </c>
      <c r="AE787">
        <v>6144</v>
      </c>
      <c r="AF787">
        <v>13344</v>
      </c>
      <c r="AI787">
        <f t="shared" si="48"/>
        <v>2009</v>
      </c>
      <c r="AJ787" t="str">
        <f t="shared" si="49"/>
        <v>Interior TFLs</v>
      </c>
      <c r="AK787" t="str">
        <f t="shared" si="50"/>
        <v>InteriorTFLs</v>
      </c>
      <c r="AL787" t="str">
        <f t="shared" si="51"/>
        <v>Interior TFLs</v>
      </c>
    </row>
    <row r="788" spans="1:38">
      <c r="A788">
        <v>10</v>
      </c>
      <c r="B788">
        <v>40</v>
      </c>
      <c r="E788">
        <v>211616</v>
      </c>
      <c r="F788">
        <v>484560</v>
      </c>
      <c r="I788">
        <v>156944</v>
      </c>
      <c r="J788">
        <v>241104</v>
      </c>
      <c r="M788">
        <v>67520</v>
      </c>
      <c r="N788">
        <v>93024</v>
      </c>
      <c r="Q788">
        <v>21184</v>
      </c>
      <c r="R788">
        <v>35808</v>
      </c>
      <c r="U788">
        <v>6208</v>
      </c>
      <c r="V788">
        <v>15200</v>
      </c>
      <c r="W788">
        <v>7936</v>
      </c>
      <c r="X788">
        <v>15008</v>
      </c>
      <c r="AA788">
        <v>7584</v>
      </c>
      <c r="AB788">
        <v>17568</v>
      </c>
      <c r="AE788">
        <v>7856</v>
      </c>
      <c r="AF788">
        <v>16240</v>
      </c>
      <c r="AI788">
        <f t="shared" si="48"/>
        <v>2009</v>
      </c>
      <c r="AJ788" t="str">
        <f t="shared" si="49"/>
        <v>Interior TFLs</v>
      </c>
      <c r="AK788" t="str">
        <f t="shared" si="50"/>
        <v>InteriorTFLs</v>
      </c>
      <c r="AL788" t="str">
        <f t="shared" si="51"/>
        <v>Interior TFLs</v>
      </c>
    </row>
    <row r="789" spans="1:38">
      <c r="A789">
        <v>10</v>
      </c>
      <c r="B789">
        <v>40</v>
      </c>
      <c r="E789">
        <v>135680</v>
      </c>
      <c r="F789">
        <v>851152</v>
      </c>
      <c r="I789">
        <v>67712</v>
      </c>
      <c r="J789">
        <v>909280</v>
      </c>
      <c r="M789">
        <v>76864</v>
      </c>
      <c r="N789">
        <v>891424</v>
      </c>
      <c r="Q789">
        <v>33168</v>
      </c>
      <c r="R789">
        <v>799504</v>
      </c>
      <c r="U789">
        <v>8192</v>
      </c>
      <c r="V789">
        <v>760608</v>
      </c>
      <c r="W789">
        <v>16352</v>
      </c>
      <c r="X789">
        <v>753968</v>
      </c>
      <c r="AA789">
        <v>14352</v>
      </c>
      <c r="AB789">
        <v>788608</v>
      </c>
      <c r="AE789">
        <v>10000</v>
      </c>
      <c r="AF789">
        <v>743280</v>
      </c>
      <c r="AI789">
        <f t="shared" si="48"/>
        <v>2009</v>
      </c>
      <c r="AJ789" t="str">
        <f t="shared" si="49"/>
        <v>Interior TFLs</v>
      </c>
      <c r="AK789" t="str">
        <f t="shared" si="50"/>
        <v>InteriorTFLs</v>
      </c>
      <c r="AL789" t="str">
        <f t="shared" si="51"/>
        <v>Interior TFLs</v>
      </c>
    </row>
    <row r="790" spans="1:38">
      <c r="A790">
        <v>10</v>
      </c>
      <c r="B790">
        <v>40</v>
      </c>
      <c r="E790">
        <v>558960</v>
      </c>
      <c r="F790">
        <v>2052464</v>
      </c>
      <c r="I790">
        <v>537600</v>
      </c>
      <c r="J790">
        <v>4170672</v>
      </c>
      <c r="M790">
        <v>380432</v>
      </c>
      <c r="N790">
        <v>3541984</v>
      </c>
      <c r="Q790">
        <v>281712</v>
      </c>
      <c r="R790">
        <v>3384256</v>
      </c>
      <c r="U790">
        <v>151200</v>
      </c>
      <c r="V790">
        <v>2981840</v>
      </c>
      <c r="W790">
        <v>12032</v>
      </c>
      <c r="X790">
        <v>2836352</v>
      </c>
      <c r="AA790">
        <v>13184</v>
      </c>
      <c r="AB790">
        <v>2815968</v>
      </c>
      <c r="AE790">
        <v>11472</v>
      </c>
      <c r="AF790">
        <v>2787456</v>
      </c>
      <c r="AI790">
        <f t="shared" si="48"/>
        <v>2009</v>
      </c>
      <c r="AJ790" t="str">
        <f t="shared" si="49"/>
        <v>Interior TFLs</v>
      </c>
      <c r="AK790" t="str">
        <f t="shared" si="50"/>
        <v>InteriorTFLs</v>
      </c>
      <c r="AL790" t="str">
        <f t="shared" si="51"/>
        <v>Interior TFLs</v>
      </c>
    </row>
    <row r="791" spans="1:38">
      <c r="A791">
        <v>10</v>
      </c>
      <c r="B791">
        <v>40</v>
      </c>
      <c r="E791">
        <v>95216</v>
      </c>
      <c r="F791">
        <v>586848</v>
      </c>
      <c r="I791">
        <v>73376</v>
      </c>
      <c r="J791">
        <v>749248</v>
      </c>
      <c r="M791">
        <v>73392</v>
      </c>
      <c r="N791">
        <v>638752</v>
      </c>
      <c r="Q791">
        <v>30208</v>
      </c>
      <c r="R791">
        <v>566224</v>
      </c>
      <c r="U791">
        <v>31696</v>
      </c>
      <c r="V791">
        <v>568064</v>
      </c>
      <c r="W791">
        <v>12656</v>
      </c>
      <c r="X791">
        <v>554720</v>
      </c>
      <c r="AA791">
        <v>13760</v>
      </c>
      <c r="AB791">
        <v>553216</v>
      </c>
      <c r="AE791">
        <v>12384</v>
      </c>
      <c r="AF791">
        <v>542000</v>
      </c>
      <c r="AI791">
        <f t="shared" si="48"/>
        <v>2009</v>
      </c>
      <c r="AJ791" t="str">
        <f t="shared" si="49"/>
        <v>Interior TFLs</v>
      </c>
      <c r="AK791" t="str">
        <f t="shared" si="50"/>
        <v>InteriorTFLs</v>
      </c>
      <c r="AL791" t="str">
        <f t="shared" si="51"/>
        <v>Interior TFLs</v>
      </c>
    </row>
    <row r="792" spans="1:38">
      <c r="A792">
        <v>10</v>
      </c>
      <c r="B792">
        <v>40</v>
      </c>
      <c r="E792">
        <v>269552</v>
      </c>
      <c r="F792">
        <v>647408</v>
      </c>
      <c r="I792">
        <v>580912</v>
      </c>
      <c r="J792">
        <v>1194080</v>
      </c>
      <c r="M792">
        <v>315968</v>
      </c>
      <c r="N792">
        <v>463568</v>
      </c>
      <c r="Q792">
        <v>112528</v>
      </c>
      <c r="R792">
        <v>189584</v>
      </c>
      <c r="U792">
        <v>47280</v>
      </c>
      <c r="V792">
        <v>108128</v>
      </c>
      <c r="W792">
        <v>13504</v>
      </c>
      <c r="X792">
        <v>67280</v>
      </c>
      <c r="AA792">
        <v>12640</v>
      </c>
      <c r="AB792">
        <v>65696</v>
      </c>
      <c r="AE792">
        <v>12496</v>
      </c>
      <c r="AF792">
        <v>72496</v>
      </c>
      <c r="AI792">
        <f t="shared" si="48"/>
        <v>2009</v>
      </c>
      <c r="AJ792" t="str">
        <f t="shared" si="49"/>
        <v>Interior TFLs</v>
      </c>
      <c r="AK792" t="str">
        <f t="shared" si="50"/>
        <v>InteriorTFLs</v>
      </c>
      <c r="AL792" t="str">
        <f t="shared" si="51"/>
        <v>Interior TFLs</v>
      </c>
    </row>
    <row r="793" spans="1:38">
      <c r="A793">
        <v>10</v>
      </c>
      <c r="B793">
        <v>40</v>
      </c>
      <c r="E793">
        <v>251632</v>
      </c>
      <c r="F793">
        <v>1497472</v>
      </c>
      <c r="I793">
        <v>182768</v>
      </c>
      <c r="J793">
        <v>2199920</v>
      </c>
      <c r="M793">
        <v>162304</v>
      </c>
      <c r="N793">
        <v>1908112</v>
      </c>
      <c r="Q793">
        <v>107376</v>
      </c>
      <c r="R793">
        <v>1710192</v>
      </c>
      <c r="U793">
        <v>50480</v>
      </c>
      <c r="V793">
        <v>1528240</v>
      </c>
      <c r="W793">
        <v>14368</v>
      </c>
      <c r="X793">
        <v>1542288</v>
      </c>
      <c r="AA793">
        <v>18656</v>
      </c>
      <c r="AB793">
        <v>1525632</v>
      </c>
      <c r="AE793">
        <v>14128</v>
      </c>
      <c r="AF793">
        <v>1447568</v>
      </c>
      <c r="AI793">
        <f t="shared" si="48"/>
        <v>2009</v>
      </c>
      <c r="AJ793" t="str">
        <f t="shared" si="49"/>
        <v>Interior TFLs</v>
      </c>
      <c r="AK793" t="str">
        <f t="shared" si="50"/>
        <v>InteriorTFLs</v>
      </c>
      <c r="AL793" t="str">
        <f t="shared" si="51"/>
        <v>Interior TFLs</v>
      </c>
    </row>
    <row r="794" spans="1:38">
      <c r="A794">
        <v>10</v>
      </c>
      <c r="B794">
        <v>40</v>
      </c>
      <c r="E794">
        <v>229712</v>
      </c>
      <c r="F794">
        <v>2668608</v>
      </c>
      <c r="I794">
        <v>115744</v>
      </c>
      <c r="J794">
        <v>2960320</v>
      </c>
      <c r="M794">
        <v>120192</v>
      </c>
      <c r="N794">
        <v>2703632</v>
      </c>
      <c r="Q794">
        <v>103472</v>
      </c>
      <c r="R794">
        <v>2685552</v>
      </c>
      <c r="U794">
        <v>65616</v>
      </c>
      <c r="V794">
        <v>2509488</v>
      </c>
      <c r="W794">
        <v>23392</v>
      </c>
      <c r="X794">
        <v>2517744</v>
      </c>
      <c r="AA794">
        <v>26208</v>
      </c>
      <c r="AB794">
        <v>2520752</v>
      </c>
      <c r="AE794">
        <v>22464</v>
      </c>
      <c r="AF794">
        <v>2462176</v>
      </c>
      <c r="AI794">
        <f t="shared" si="48"/>
        <v>2009</v>
      </c>
      <c r="AJ794" t="str">
        <f t="shared" si="49"/>
        <v>Interior TFLs</v>
      </c>
      <c r="AK794" t="str">
        <f t="shared" si="50"/>
        <v>InteriorTFLs</v>
      </c>
      <c r="AL794" t="str">
        <f t="shared" si="51"/>
        <v>Interior TFLs</v>
      </c>
    </row>
    <row r="795" spans="1:38">
      <c r="A795">
        <v>10</v>
      </c>
      <c r="B795">
        <v>40</v>
      </c>
      <c r="E795">
        <v>369792</v>
      </c>
      <c r="F795">
        <v>1362448</v>
      </c>
      <c r="I795">
        <v>606464</v>
      </c>
      <c r="J795">
        <v>1751328</v>
      </c>
      <c r="M795">
        <v>425936</v>
      </c>
      <c r="N795">
        <v>1074896</v>
      </c>
      <c r="Q795">
        <v>147920</v>
      </c>
      <c r="R795">
        <v>490032</v>
      </c>
      <c r="U795">
        <v>60752</v>
      </c>
      <c r="V795">
        <v>361072</v>
      </c>
      <c r="W795">
        <v>23792</v>
      </c>
      <c r="X795">
        <v>330576</v>
      </c>
      <c r="AA795">
        <v>31424</v>
      </c>
      <c r="AB795">
        <v>345632</v>
      </c>
      <c r="AE795">
        <v>26656</v>
      </c>
      <c r="AF795">
        <v>318288</v>
      </c>
      <c r="AI795">
        <f t="shared" si="48"/>
        <v>2009</v>
      </c>
      <c r="AJ795" t="str">
        <f t="shared" si="49"/>
        <v>Interior TFLs</v>
      </c>
      <c r="AK795" t="str">
        <f t="shared" si="50"/>
        <v>InteriorTFLs</v>
      </c>
      <c r="AL795" t="str">
        <f t="shared" si="51"/>
        <v>Interior TFLs</v>
      </c>
    </row>
    <row r="796" spans="1:38">
      <c r="A796">
        <v>10</v>
      </c>
      <c r="B796">
        <v>40</v>
      </c>
      <c r="E796">
        <v>21040</v>
      </c>
      <c r="F796">
        <v>45680</v>
      </c>
      <c r="I796">
        <v>21200</v>
      </c>
      <c r="J796">
        <v>35136</v>
      </c>
      <c r="M796">
        <v>18624</v>
      </c>
      <c r="N796">
        <v>22288</v>
      </c>
      <c r="Q796">
        <v>1152</v>
      </c>
      <c r="R796">
        <v>3888</v>
      </c>
      <c r="U796">
        <v>12384</v>
      </c>
      <c r="V796">
        <v>41200</v>
      </c>
      <c r="W796">
        <v>37424</v>
      </c>
      <c r="X796">
        <v>64624</v>
      </c>
      <c r="AA796">
        <v>39648</v>
      </c>
      <c r="AB796">
        <v>68112</v>
      </c>
      <c r="AE796">
        <v>40000</v>
      </c>
      <c r="AF796">
        <v>69360</v>
      </c>
      <c r="AI796">
        <f t="shared" si="48"/>
        <v>2009</v>
      </c>
      <c r="AJ796" t="str">
        <f t="shared" si="49"/>
        <v>Interior TFLs</v>
      </c>
      <c r="AK796" t="str">
        <f t="shared" si="50"/>
        <v>InteriorTFLs</v>
      </c>
      <c r="AL796" t="str">
        <f t="shared" si="51"/>
        <v>Interior TFLs</v>
      </c>
    </row>
    <row r="797" spans="1:38">
      <c r="A797">
        <v>10</v>
      </c>
      <c r="B797">
        <v>40</v>
      </c>
      <c r="E797">
        <v>770016</v>
      </c>
      <c r="F797">
        <v>3736512</v>
      </c>
      <c r="I797">
        <v>1102544</v>
      </c>
      <c r="J797">
        <v>5758368</v>
      </c>
      <c r="M797">
        <v>960320</v>
      </c>
      <c r="N797">
        <v>4151184</v>
      </c>
      <c r="Q797">
        <v>451696</v>
      </c>
      <c r="R797">
        <v>2815360</v>
      </c>
      <c r="U797">
        <v>318736</v>
      </c>
      <c r="V797">
        <v>2685696</v>
      </c>
      <c r="W797">
        <v>113312</v>
      </c>
      <c r="X797">
        <v>2550560</v>
      </c>
      <c r="AA797">
        <v>135776</v>
      </c>
      <c r="AB797">
        <v>2571216</v>
      </c>
      <c r="AE797">
        <v>135984</v>
      </c>
      <c r="AF797">
        <v>2537648</v>
      </c>
      <c r="AI797">
        <f t="shared" si="48"/>
        <v>2009</v>
      </c>
      <c r="AJ797" t="str">
        <f t="shared" si="49"/>
        <v>Interior TFLs</v>
      </c>
      <c r="AK797" t="str">
        <f t="shared" si="50"/>
        <v>InteriorTFLs</v>
      </c>
      <c r="AL797" t="str">
        <f t="shared" si="51"/>
        <v>Interior TFLs</v>
      </c>
    </row>
    <row r="798" spans="1:38">
      <c r="A798">
        <v>10</v>
      </c>
      <c r="B798">
        <v>40</v>
      </c>
      <c r="E798">
        <v>811232</v>
      </c>
      <c r="F798">
        <v>4435632</v>
      </c>
      <c r="I798">
        <v>1014320</v>
      </c>
      <c r="J798">
        <v>6246976</v>
      </c>
      <c r="M798">
        <v>969792</v>
      </c>
      <c r="N798">
        <v>5245312</v>
      </c>
      <c r="Q798">
        <v>810544</v>
      </c>
      <c r="R798">
        <v>4860576</v>
      </c>
      <c r="U798">
        <v>507712</v>
      </c>
      <c r="V798">
        <v>3950016</v>
      </c>
      <c r="W798">
        <v>187344</v>
      </c>
      <c r="X798">
        <v>3734800</v>
      </c>
      <c r="AA798">
        <v>198112</v>
      </c>
      <c r="AB798">
        <v>3772560</v>
      </c>
      <c r="AE798">
        <v>186960</v>
      </c>
      <c r="AF798">
        <v>3645712</v>
      </c>
      <c r="AI798">
        <f t="shared" si="48"/>
        <v>2009</v>
      </c>
      <c r="AJ798" t="str">
        <f t="shared" si="49"/>
        <v>Interior TFLs</v>
      </c>
      <c r="AK798" t="str">
        <f t="shared" si="50"/>
        <v>InteriorTFLs</v>
      </c>
      <c r="AL798" t="str">
        <f t="shared" si="51"/>
        <v>Interior TFLs</v>
      </c>
    </row>
    <row r="799" spans="1:38">
      <c r="A799">
        <v>10</v>
      </c>
      <c r="B799">
        <v>40</v>
      </c>
      <c r="E799">
        <v>1652096</v>
      </c>
      <c r="F799">
        <v>4024432</v>
      </c>
      <c r="I799">
        <v>4264656</v>
      </c>
      <c r="J799">
        <v>7585024</v>
      </c>
      <c r="M799">
        <v>2933664</v>
      </c>
      <c r="N799">
        <v>4820912</v>
      </c>
      <c r="Q799">
        <v>3941552</v>
      </c>
      <c r="R799">
        <v>14286432</v>
      </c>
      <c r="U799">
        <v>1279664</v>
      </c>
      <c r="V799">
        <v>8116240</v>
      </c>
      <c r="W799">
        <v>3211232</v>
      </c>
      <c r="X799">
        <v>11040352</v>
      </c>
      <c r="AA799">
        <v>3184800</v>
      </c>
      <c r="AB799">
        <v>13624688</v>
      </c>
      <c r="AE799">
        <v>3097696</v>
      </c>
      <c r="AF799">
        <v>13416912</v>
      </c>
      <c r="AI799">
        <f t="shared" si="48"/>
        <v>2009</v>
      </c>
      <c r="AJ799" t="str">
        <f t="shared" si="49"/>
        <v>Interior TFLs</v>
      </c>
      <c r="AK799" t="str">
        <f t="shared" si="50"/>
        <v>InteriorTFLs</v>
      </c>
      <c r="AL799" t="str">
        <f t="shared" si="51"/>
        <v>Interior TFLs</v>
      </c>
    </row>
    <row r="800" spans="1:38">
      <c r="A800">
        <v>10</v>
      </c>
      <c r="B800">
        <v>41</v>
      </c>
      <c r="E800">
        <v>0</v>
      </c>
      <c r="F800">
        <v>0</v>
      </c>
      <c r="I800">
        <v>0</v>
      </c>
      <c r="J800">
        <v>0</v>
      </c>
      <c r="M800">
        <v>0</v>
      </c>
      <c r="N800">
        <v>0</v>
      </c>
      <c r="Q800">
        <v>0</v>
      </c>
      <c r="R800">
        <v>0</v>
      </c>
      <c r="U800">
        <v>0</v>
      </c>
      <c r="V800">
        <v>0</v>
      </c>
      <c r="W800">
        <v>0</v>
      </c>
      <c r="X800">
        <v>0</v>
      </c>
      <c r="AA800">
        <v>0</v>
      </c>
      <c r="AB800">
        <v>0</v>
      </c>
      <c r="AE800">
        <v>0</v>
      </c>
      <c r="AF800">
        <v>0</v>
      </c>
      <c r="AI800">
        <f t="shared" si="48"/>
        <v>2009</v>
      </c>
      <c r="AJ800" t="str">
        <f t="shared" si="49"/>
        <v>Coast TFLs</v>
      </c>
      <c r="AK800" t="str">
        <f t="shared" si="50"/>
        <v>CoastTFLs</v>
      </c>
      <c r="AL800" t="str">
        <f t="shared" si="51"/>
        <v>Coast TFLs</v>
      </c>
    </row>
    <row r="801" spans="1:38">
      <c r="A801">
        <v>10</v>
      </c>
      <c r="B801">
        <v>41</v>
      </c>
      <c r="E801">
        <v>0</v>
      </c>
      <c r="F801">
        <v>0</v>
      </c>
      <c r="I801">
        <v>0</v>
      </c>
      <c r="J801">
        <v>0</v>
      </c>
      <c r="M801">
        <v>0</v>
      </c>
      <c r="N801">
        <v>0</v>
      </c>
      <c r="Q801">
        <v>0</v>
      </c>
      <c r="R801">
        <v>0</v>
      </c>
      <c r="U801">
        <v>0</v>
      </c>
      <c r="V801">
        <v>0</v>
      </c>
      <c r="W801">
        <v>0</v>
      </c>
      <c r="X801">
        <v>0</v>
      </c>
      <c r="AA801">
        <v>0</v>
      </c>
      <c r="AB801">
        <v>0</v>
      </c>
      <c r="AE801">
        <v>0</v>
      </c>
      <c r="AF801">
        <v>0</v>
      </c>
      <c r="AI801">
        <f t="shared" si="48"/>
        <v>2009</v>
      </c>
      <c r="AJ801" t="str">
        <f t="shared" si="49"/>
        <v>Coast TFLs</v>
      </c>
      <c r="AK801" t="str">
        <f t="shared" si="50"/>
        <v>CoastTFLs</v>
      </c>
      <c r="AL801" t="str">
        <f t="shared" si="51"/>
        <v>Coast TFLs</v>
      </c>
    </row>
    <row r="802" spans="1:38">
      <c r="A802">
        <v>10</v>
      </c>
      <c r="B802">
        <v>41</v>
      </c>
      <c r="E802">
        <v>0</v>
      </c>
      <c r="F802">
        <v>0</v>
      </c>
      <c r="I802">
        <v>0</v>
      </c>
      <c r="J802">
        <v>0</v>
      </c>
      <c r="M802">
        <v>0</v>
      </c>
      <c r="N802">
        <v>0</v>
      </c>
      <c r="Q802">
        <v>0</v>
      </c>
      <c r="R802">
        <v>0</v>
      </c>
      <c r="U802">
        <v>0</v>
      </c>
      <c r="V802">
        <v>0</v>
      </c>
      <c r="W802">
        <v>0</v>
      </c>
      <c r="X802">
        <v>0</v>
      </c>
      <c r="AA802">
        <v>0</v>
      </c>
      <c r="AB802">
        <v>0</v>
      </c>
      <c r="AE802">
        <v>0</v>
      </c>
      <c r="AF802">
        <v>0</v>
      </c>
      <c r="AI802">
        <f t="shared" si="48"/>
        <v>2009</v>
      </c>
      <c r="AJ802" t="str">
        <f t="shared" si="49"/>
        <v>Coast TFLs</v>
      </c>
      <c r="AK802" t="str">
        <f t="shared" si="50"/>
        <v>CoastTFLs</v>
      </c>
      <c r="AL802" t="str">
        <f t="shared" si="51"/>
        <v>Coast TFLs</v>
      </c>
    </row>
    <row r="803" spans="1:38">
      <c r="A803">
        <v>10</v>
      </c>
      <c r="B803">
        <v>41</v>
      </c>
      <c r="E803">
        <v>0</v>
      </c>
      <c r="F803">
        <v>0</v>
      </c>
      <c r="I803">
        <v>0</v>
      </c>
      <c r="J803">
        <v>0</v>
      </c>
      <c r="M803">
        <v>0</v>
      </c>
      <c r="N803">
        <v>0</v>
      </c>
      <c r="Q803">
        <v>0</v>
      </c>
      <c r="R803">
        <v>0</v>
      </c>
      <c r="U803">
        <v>0</v>
      </c>
      <c r="V803">
        <v>0</v>
      </c>
      <c r="W803">
        <v>0</v>
      </c>
      <c r="X803">
        <v>0</v>
      </c>
      <c r="AA803">
        <v>0</v>
      </c>
      <c r="AB803">
        <v>0</v>
      </c>
      <c r="AE803">
        <v>0</v>
      </c>
      <c r="AF803">
        <v>0</v>
      </c>
      <c r="AI803">
        <f t="shared" si="48"/>
        <v>2009</v>
      </c>
      <c r="AJ803" t="str">
        <f t="shared" si="49"/>
        <v>Coast TFLs</v>
      </c>
      <c r="AK803" t="str">
        <f t="shared" si="50"/>
        <v>CoastTFLs</v>
      </c>
      <c r="AL803" t="str">
        <f t="shared" si="51"/>
        <v>Coast TFLs</v>
      </c>
    </row>
    <row r="804" spans="1:38">
      <c r="A804">
        <v>10</v>
      </c>
      <c r="B804">
        <v>41</v>
      </c>
      <c r="E804">
        <v>0</v>
      </c>
      <c r="F804">
        <v>0</v>
      </c>
      <c r="I804">
        <v>0</v>
      </c>
      <c r="J804">
        <v>0</v>
      </c>
      <c r="M804">
        <v>0</v>
      </c>
      <c r="N804">
        <v>0</v>
      </c>
      <c r="Q804">
        <v>0</v>
      </c>
      <c r="R804">
        <v>0</v>
      </c>
      <c r="U804">
        <v>0</v>
      </c>
      <c r="V804">
        <v>0</v>
      </c>
      <c r="W804">
        <v>0</v>
      </c>
      <c r="X804">
        <v>0</v>
      </c>
      <c r="AA804">
        <v>0</v>
      </c>
      <c r="AB804">
        <v>0</v>
      </c>
      <c r="AE804">
        <v>0</v>
      </c>
      <c r="AF804">
        <v>0</v>
      </c>
      <c r="AI804">
        <f t="shared" si="48"/>
        <v>2009</v>
      </c>
      <c r="AJ804" t="str">
        <f t="shared" si="49"/>
        <v>Coast TFLs</v>
      </c>
      <c r="AK804" t="str">
        <f t="shared" si="50"/>
        <v>CoastTFLs</v>
      </c>
      <c r="AL804" t="str">
        <f t="shared" si="51"/>
        <v>Coast TFLs</v>
      </c>
    </row>
    <row r="805" spans="1:38">
      <c r="A805">
        <v>10</v>
      </c>
      <c r="B805">
        <v>41</v>
      </c>
      <c r="E805">
        <v>0</v>
      </c>
      <c r="F805">
        <v>0</v>
      </c>
      <c r="I805">
        <v>0</v>
      </c>
      <c r="J805">
        <v>0</v>
      </c>
      <c r="M805">
        <v>0</v>
      </c>
      <c r="N805">
        <v>0</v>
      </c>
      <c r="Q805">
        <v>0</v>
      </c>
      <c r="R805">
        <v>0</v>
      </c>
      <c r="U805">
        <v>0</v>
      </c>
      <c r="V805">
        <v>0</v>
      </c>
      <c r="W805">
        <v>0</v>
      </c>
      <c r="X805">
        <v>0</v>
      </c>
      <c r="AA805">
        <v>0</v>
      </c>
      <c r="AB805">
        <v>0</v>
      </c>
      <c r="AE805">
        <v>0</v>
      </c>
      <c r="AF805">
        <v>0</v>
      </c>
      <c r="AI805">
        <f t="shared" si="48"/>
        <v>2009</v>
      </c>
      <c r="AJ805" t="str">
        <f t="shared" si="49"/>
        <v>Coast TFLs</v>
      </c>
      <c r="AK805" t="str">
        <f t="shared" si="50"/>
        <v>CoastTFLs</v>
      </c>
      <c r="AL805" t="str">
        <f t="shared" si="51"/>
        <v>Coast TFLs</v>
      </c>
    </row>
    <row r="806" spans="1:38">
      <c r="A806">
        <v>10</v>
      </c>
      <c r="B806">
        <v>41</v>
      </c>
      <c r="E806">
        <v>0</v>
      </c>
      <c r="F806">
        <v>0</v>
      </c>
      <c r="I806">
        <v>0</v>
      </c>
      <c r="J806">
        <v>208</v>
      </c>
      <c r="M806">
        <v>1200</v>
      </c>
      <c r="N806">
        <v>1456</v>
      </c>
      <c r="Q806">
        <v>0</v>
      </c>
      <c r="R806">
        <v>0</v>
      </c>
      <c r="U806">
        <v>208</v>
      </c>
      <c r="V806">
        <v>208</v>
      </c>
      <c r="W806">
        <v>0</v>
      </c>
      <c r="X806">
        <v>96</v>
      </c>
      <c r="AA806">
        <v>0</v>
      </c>
      <c r="AB806">
        <v>96</v>
      </c>
      <c r="AE806">
        <v>0</v>
      </c>
      <c r="AF806">
        <v>0</v>
      </c>
      <c r="AI806">
        <f t="shared" si="48"/>
        <v>2009</v>
      </c>
      <c r="AJ806" t="str">
        <f t="shared" si="49"/>
        <v>Coast TFLs</v>
      </c>
      <c r="AK806" t="str">
        <f t="shared" si="50"/>
        <v>CoastTFLs</v>
      </c>
      <c r="AL806" t="str">
        <f t="shared" si="51"/>
        <v>Coast TFLs</v>
      </c>
    </row>
    <row r="807" spans="1:38">
      <c r="A807">
        <v>10</v>
      </c>
      <c r="B807">
        <v>41</v>
      </c>
      <c r="E807">
        <v>0</v>
      </c>
      <c r="F807">
        <v>0</v>
      </c>
      <c r="I807">
        <v>0</v>
      </c>
      <c r="J807">
        <v>0</v>
      </c>
      <c r="M807">
        <v>0</v>
      </c>
      <c r="N807">
        <v>0</v>
      </c>
      <c r="Q807">
        <v>0</v>
      </c>
      <c r="R807">
        <v>0</v>
      </c>
      <c r="U807">
        <v>0</v>
      </c>
      <c r="V807">
        <v>0</v>
      </c>
      <c r="W807">
        <v>0</v>
      </c>
      <c r="X807">
        <v>0</v>
      </c>
      <c r="AA807">
        <v>0</v>
      </c>
      <c r="AB807">
        <v>0</v>
      </c>
      <c r="AE807">
        <v>0</v>
      </c>
      <c r="AF807">
        <v>0</v>
      </c>
      <c r="AI807">
        <f t="shared" si="48"/>
        <v>2009</v>
      </c>
      <c r="AJ807" t="str">
        <f t="shared" si="49"/>
        <v>Coast TFLs</v>
      </c>
      <c r="AK807" t="str">
        <f t="shared" si="50"/>
        <v>CoastTFLs</v>
      </c>
      <c r="AL807" t="str">
        <f t="shared" si="51"/>
        <v>Coast TFLs</v>
      </c>
    </row>
    <row r="808" spans="1:38">
      <c r="A808">
        <v>10</v>
      </c>
      <c r="B808">
        <v>41</v>
      </c>
      <c r="E808">
        <v>0</v>
      </c>
      <c r="F808">
        <v>0</v>
      </c>
      <c r="I808">
        <v>0</v>
      </c>
      <c r="J808">
        <v>0</v>
      </c>
      <c r="M808">
        <v>272</v>
      </c>
      <c r="N808">
        <v>272</v>
      </c>
      <c r="Q808">
        <v>0</v>
      </c>
      <c r="R808">
        <v>0</v>
      </c>
      <c r="U808">
        <v>0</v>
      </c>
      <c r="V808">
        <v>0</v>
      </c>
      <c r="W808">
        <v>0</v>
      </c>
      <c r="X808">
        <v>0</v>
      </c>
      <c r="AA808">
        <v>0</v>
      </c>
      <c r="AB808">
        <v>0</v>
      </c>
      <c r="AE808">
        <v>0</v>
      </c>
      <c r="AF808">
        <v>0</v>
      </c>
      <c r="AI808">
        <f t="shared" si="48"/>
        <v>2009</v>
      </c>
      <c r="AJ808" t="str">
        <f t="shared" si="49"/>
        <v>Coast TFLs</v>
      </c>
      <c r="AK808" t="str">
        <f t="shared" si="50"/>
        <v>CoastTFLs</v>
      </c>
      <c r="AL808" t="str">
        <f t="shared" si="51"/>
        <v>Coast TFLs</v>
      </c>
    </row>
    <row r="809" spans="1:38">
      <c r="A809">
        <v>10</v>
      </c>
      <c r="B809">
        <v>41</v>
      </c>
      <c r="E809">
        <v>0</v>
      </c>
      <c r="F809">
        <v>0</v>
      </c>
      <c r="I809">
        <v>0</v>
      </c>
      <c r="J809">
        <v>0</v>
      </c>
      <c r="M809">
        <v>0</v>
      </c>
      <c r="N809">
        <v>0</v>
      </c>
      <c r="Q809">
        <v>0</v>
      </c>
      <c r="R809">
        <v>0</v>
      </c>
      <c r="U809">
        <v>0</v>
      </c>
      <c r="V809">
        <v>0</v>
      </c>
      <c r="W809">
        <v>0</v>
      </c>
      <c r="X809">
        <v>0</v>
      </c>
      <c r="AA809">
        <v>0</v>
      </c>
      <c r="AB809">
        <v>0</v>
      </c>
      <c r="AE809">
        <v>0</v>
      </c>
      <c r="AF809">
        <v>0</v>
      </c>
      <c r="AI809">
        <f t="shared" si="48"/>
        <v>2009</v>
      </c>
      <c r="AJ809" t="str">
        <f t="shared" si="49"/>
        <v>Coast TFLs</v>
      </c>
      <c r="AK809" t="str">
        <f t="shared" si="50"/>
        <v>CoastTFLs</v>
      </c>
      <c r="AL809" t="str">
        <f t="shared" si="51"/>
        <v>Coast TFLs</v>
      </c>
    </row>
    <row r="810" spans="1:38">
      <c r="A810">
        <v>10</v>
      </c>
      <c r="B810">
        <v>41</v>
      </c>
      <c r="E810">
        <v>0</v>
      </c>
      <c r="F810">
        <v>0</v>
      </c>
      <c r="I810">
        <v>0</v>
      </c>
      <c r="J810">
        <v>0</v>
      </c>
      <c r="M810">
        <v>0</v>
      </c>
      <c r="N810">
        <v>0</v>
      </c>
      <c r="Q810">
        <v>0</v>
      </c>
      <c r="R810">
        <v>0</v>
      </c>
      <c r="U810">
        <v>0</v>
      </c>
      <c r="V810">
        <v>0</v>
      </c>
      <c r="W810">
        <v>0</v>
      </c>
      <c r="X810">
        <v>0</v>
      </c>
      <c r="AA810">
        <v>0</v>
      </c>
      <c r="AB810">
        <v>0</v>
      </c>
      <c r="AE810">
        <v>0</v>
      </c>
      <c r="AF810">
        <v>0</v>
      </c>
      <c r="AI810">
        <f t="shared" si="48"/>
        <v>2009</v>
      </c>
      <c r="AJ810" t="str">
        <f t="shared" si="49"/>
        <v>Coast TFLs</v>
      </c>
      <c r="AK810" t="str">
        <f t="shared" si="50"/>
        <v>CoastTFLs</v>
      </c>
      <c r="AL810" t="str">
        <f t="shared" si="51"/>
        <v>Coast TFLs</v>
      </c>
    </row>
    <row r="811" spans="1:38">
      <c r="A811">
        <v>10</v>
      </c>
      <c r="B811">
        <v>41</v>
      </c>
      <c r="E811">
        <v>0</v>
      </c>
      <c r="F811">
        <v>0</v>
      </c>
      <c r="I811">
        <v>0</v>
      </c>
      <c r="J811">
        <v>0</v>
      </c>
      <c r="M811">
        <v>0</v>
      </c>
      <c r="N811">
        <v>0</v>
      </c>
      <c r="Q811">
        <v>0</v>
      </c>
      <c r="R811">
        <v>0</v>
      </c>
      <c r="U811">
        <v>0</v>
      </c>
      <c r="V811">
        <v>0</v>
      </c>
      <c r="W811">
        <v>0</v>
      </c>
      <c r="X811">
        <v>0</v>
      </c>
      <c r="AA811">
        <v>0</v>
      </c>
      <c r="AB811">
        <v>0</v>
      </c>
      <c r="AE811">
        <v>0</v>
      </c>
      <c r="AF811">
        <v>0</v>
      </c>
      <c r="AI811">
        <f t="shared" si="48"/>
        <v>2009</v>
      </c>
      <c r="AJ811" t="str">
        <f t="shared" si="49"/>
        <v>Coast TFLs</v>
      </c>
      <c r="AK811" t="str">
        <f t="shared" si="50"/>
        <v>CoastTFLs</v>
      </c>
      <c r="AL811" t="str">
        <f t="shared" si="51"/>
        <v>Coast TFLs</v>
      </c>
    </row>
    <row r="812" spans="1:38">
      <c r="A812">
        <v>10</v>
      </c>
      <c r="B812">
        <v>41</v>
      </c>
      <c r="E812">
        <v>0</v>
      </c>
      <c r="F812">
        <v>0</v>
      </c>
      <c r="I812">
        <v>0</v>
      </c>
      <c r="J812">
        <v>0</v>
      </c>
      <c r="M812">
        <v>0</v>
      </c>
      <c r="N812">
        <v>0</v>
      </c>
      <c r="Q812">
        <v>16</v>
      </c>
      <c r="R812">
        <v>16</v>
      </c>
      <c r="U812">
        <v>0</v>
      </c>
      <c r="V812">
        <v>0</v>
      </c>
      <c r="W812">
        <v>0</v>
      </c>
      <c r="X812">
        <v>0</v>
      </c>
      <c r="AA812">
        <v>0</v>
      </c>
      <c r="AB812">
        <v>0</v>
      </c>
      <c r="AE812">
        <v>0</v>
      </c>
      <c r="AF812">
        <v>0</v>
      </c>
      <c r="AI812">
        <f t="shared" si="48"/>
        <v>2009</v>
      </c>
      <c r="AJ812" t="str">
        <f t="shared" si="49"/>
        <v>Coast TFLs</v>
      </c>
      <c r="AK812" t="str">
        <f t="shared" si="50"/>
        <v>CoastTFLs</v>
      </c>
      <c r="AL812" t="str">
        <f t="shared" si="51"/>
        <v>Coast TFLs</v>
      </c>
    </row>
    <row r="813" spans="1:38">
      <c r="A813">
        <v>10</v>
      </c>
      <c r="B813">
        <v>41</v>
      </c>
      <c r="E813">
        <v>0</v>
      </c>
      <c r="F813">
        <v>0</v>
      </c>
      <c r="I813">
        <v>0</v>
      </c>
      <c r="J813">
        <v>0</v>
      </c>
      <c r="M813">
        <v>0</v>
      </c>
      <c r="N813">
        <v>0</v>
      </c>
      <c r="Q813">
        <v>0</v>
      </c>
      <c r="R813">
        <v>0</v>
      </c>
      <c r="U813">
        <v>0</v>
      </c>
      <c r="V813">
        <v>0</v>
      </c>
      <c r="W813">
        <v>0</v>
      </c>
      <c r="X813">
        <v>0</v>
      </c>
      <c r="AA813">
        <v>0</v>
      </c>
      <c r="AB813">
        <v>0</v>
      </c>
      <c r="AE813">
        <v>0</v>
      </c>
      <c r="AF813">
        <v>0</v>
      </c>
      <c r="AI813">
        <f t="shared" si="48"/>
        <v>2009</v>
      </c>
      <c r="AJ813" t="str">
        <f t="shared" si="49"/>
        <v>Coast TFLs</v>
      </c>
      <c r="AK813" t="str">
        <f t="shared" si="50"/>
        <v>CoastTFLs</v>
      </c>
      <c r="AL813" t="str">
        <f t="shared" si="51"/>
        <v>Coast TFLs</v>
      </c>
    </row>
    <row r="814" spans="1:38">
      <c r="A814">
        <v>10</v>
      </c>
      <c r="B814">
        <v>41</v>
      </c>
      <c r="E814">
        <v>0</v>
      </c>
      <c r="F814">
        <v>0</v>
      </c>
      <c r="I814">
        <v>0</v>
      </c>
      <c r="J814">
        <v>0</v>
      </c>
      <c r="M814">
        <v>0</v>
      </c>
      <c r="N814">
        <v>0</v>
      </c>
      <c r="Q814">
        <v>0</v>
      </c>
      <c r="R814">
        <v>0</v>
      </c>
      <c r="U814">
        <v>0</v>
      </c>
      <c r="V814">
        <v>0</v>
      </c>
      <c r="W814">
        <v>0</v>
      </c>
      <c r="X814">
        <v>0</v>
      </c>
      <c r="AA814">
        <v>0</v>
      </c>
      <c r="AB814">
        <v>0</v>
      </c>
      <c r="AE814">
        <v>0</v>
      </c>
      <c r="AF814">
        <v>0</v>
      </c>
      <c r="AI814">
        <f t="shared" si="48"/>
        <v>2009</v>
      </c>
      <c r="AJ814" t="str">
        <f t="shared" si="49"/>
        <v>Coast TFLs</v>
      </c>
      <c r="AK814" t="str">
        <f t="shared" si="50"/>
        <v>CoastTFLs</v>
      </c>
      <c r="AL814" t="str">
        <f t="shared" si="51"/>
        <v>Coast TFLs</v>
      </c>
    </row>
    <row r="815" spans="1:38">
      <c r="A815">
        <v>10</v>
      </c>
      <c r="B815">
        <v>41</v>
      </c>
      <c r="E815">
        <v>0</v>
      </c>
      <c r="F815">
        <v>0</v>
      </c>
      <c r="I815">
        <v>0</v>
      </c>
      <c r="J815">
        <v>0</v>
      </c>
      <c r="M815">
        <v>0</v>
      </c>
      <c r="N815">
        <v>0</v>
      </c>
      <c r="Q815">
        <v>0</v>
      </c>
      <c r="R815">
        <v>0</v>
      </c>
      <c r="U815">
        <v>0</v>
      </c>
      <c r="V815">
        <v>0</v>
      </c>
      <c r="W815">
        <v>0</v>
      </c>
      <c r="X815">
        <v>0</v>
      </c>
      <c r="AA815">
        <v>0</v>
      </c>
      <c r="AB815">
        <v>0</v>
      </c>
      <c r="AE815">
        <v>0</v>
      </c>
      <c r="AF815">
        <v>0</v>
      </c>
      <c r="AI815">
        <f t="shared" si="48"/>
        <v>2009</v>
      </c>
      <c r="AJ815" t="str">
        <f t="shared" si="49"/>
        <v>Coast TFLs</v>
      </c>
      <c r="AK815" t="str">
        <f t="shared" si="50"/>
        <v>CoastTFLs</v>
      </c>
      <c r="AL815" t="str">
        <f t="shared" si="51"/>
        <v>Coast TFLs</v>
      </c>
    </row>
    <row r="816" spans="1:38">
      <c r="A816">
        <v>11</v>
      </c>
      <c r="B816">
        <v>1</v>
      </c>
      <c r="E816">
        <v>4761088</v>
      </c>
      <c r="F816">
        <v>40710544</v>
      </c>
      <c r="I816">
        <v>1296944</v>
      </c>
      <c r="J816">
        <v>46048112</v>
      </c>
      <c r="M816">
        <v>1054320</v>
      </c>
      <c r="N816">
        <v>44973424</v>
      </c>
      <c r="Q816">
        <v>725312</v>
      </c>
      <c r="R816">
        <v>44058928</v>
      </c>
      <c r="U816">
        <v>422880</v>
      </c>
      <c r="V816">
        <v>42627408</v>
      </c>
      <c r="Y816">
        <v>44208</v>
      </c>
      <c r="Z816">
        <v>41728784</v>
      </c>
      <c r="AA816">
        <v>9632</v>
      </c>
      <c r="AB816">
        <v>41634256</v>
      </c>
      <c r="AE816">
        <v>10224</v>
      </c>
      <c r="AF816">
        <v>41529456</v>
      </c>
      <c r="AI816">
        <f t="shared" si="48"/>
        <v>2010</v>
      </c>
      <c r="AJ816" t="str">
        <f t="shared" si="49"/>
        <v>Pine Units</v>
      </c>
      <c r="AK816" t="str">
        <f t="shared" si="50"/>
        <v>100MileHouse</v>
      </c>
      <c r="AL816" t="str">
        <f t="shared" si="51"/>
        <v>100 Mile House TSA</v>
      </c>
    </row>
    <row r="817" spans="1:38">
      <c r="A817">
        <v>11</v>
      </c>
      <c r="B817">
        <v>2</v>
      </c>
      <c r="E817">
        <v>655200</v>
      </c>
      <c r="F817">
        <v>4488304</v>
      </c>
      <c r="I817">
        <v>538192</v>
      </c>
      <c r="J817">
        <v>6190480</v>
      </c>
      <c r="M817">
        <v>791616</v>
      </c>
      <c r="N817">
        <v>5164176</v>
      </c>
      <c r="Q817">
        <v>810736</v>
      </c>
      <c r="R817">
        <v>3656416</v>
      </c>
      <c r="U817">
        <v>581520</v>
      </c>
      <c r="V817">
        <v>3136000</v>
      </c>
      <c r="Y817">
        <v>243680</v>
      </c>
      <c r="Z817">
        <v>2568768</v>
      </c>
      <c r="AA817">
        <v>59712</v>
      </c>
      <c r="AB817">
        <v>2457680</v>
      </c>
      <c r="AE817">
        <v>58160</v>
      </c>
      <c r="AF817">
        <v>2393840</v>
      </c>
      <c r="AI817">
        <f t="shared" si="48"/>
        <v>2010</v>
      </c>
      <c r="AJ817" t="str">
        <f t="shared" si="49"/>
        <v>Pine Units</v>
      </c>
      <c r="AK817" t="str">
        <f t="shared" si="50"/>
        <v>Arrow</v>
      </c>
      <c r="AL817" t="str">
        <f t="shared" si="51"/>
        <v>Arrow TSA</v>
      </c>
    </row>
    <row r="818" spans="1:38">
      <c r="A818">
        <v>11</v>
      </c>
      <c r="B818">
        <v>3</v>
      </c>
      <c r="E818">
        <v>0</v>
      </c>
      <c r="F818">
        <v>0</v>
      </c>
      <c r="I818">
        <v>0</v>
      </c>
      <c r="J818">
        <v>0</v>
      </c>
      <c r="M818">
        <v>0</v>
      </c>
      <c r="N818">
        <v>0</v>
      </c>
      <c r="Q818">
        <v>0</v>
      </c>
      <c r="R818">
        <v>0</v>
      </c>
      <c r="U818">
        <v>0</v>
      </c>
      <c r="V818">
        <v>0</v>
      </c>
      <c r="Y818">
        <v>0</v>
      </c>
      <c r="Z818">
        <v>0</v>
      </c>
      <c r="AA818">
        <v>0</v>
      </c>
      <c r="AB818">
        <v>0</v>
      </c>
      <c r="AE818">
        <v>0</v>
      </c>
      <c r="AF818">
        <v>0</v>
      </c>
      <c r="AI818">
        <f t="shared" si="48"/>
        <v>2010</v>
      </c>
      <c r="AJ818" t="str">
        <f t="shared" si="49"/>
        <v>Non-pine Units</v>
      </c>
      <c r="AK818" t="str">
        <f t="shared" si="50"/>
        <v>Arrowsmith</v>
      </c>
      <c r="AL818" t="str">
        <f t="shared" si="51"/>
        <v>Arrowsmith TSA</v>
      </c>
    </row>
    <row r="819" spans="1:38">
      <c r="A819">
        <v>11</v>
      </c>
      <c r="B819">
        <v>4</v>
      </c>
      <c r="E819">
        <v>1453136</v>
      </c>
      <c r="F819">
        <v>5135568</v>
      </c>
      <c r="I819">
        <v>2201632</v>
      </c>
      <c r="J819">
        <v>8144704</v>
      </c>
      <c r="M819">
        <v>2122384</v>
      </c>
      <c r="N819">
        <v>5226800</v>
      </c>
      <c r="Q819">
        <v>1280752</v>
      </c>
      <c r="R819">
        <v>2528672</v>
      </c>
      <c r="U819">
        <v>742144</v>
      </c>
      <c r="V819">
        <v>1630912</v>
      </c>
      <c r="Y819">
        <v>225648</v>
      </c>
      <c r="Z819">
        <v>903600</v>
      </c>
      <c r="AA819">
        <v>67536</v>
      </c>
      <c r="AB819">
        <v>755600</v>
      </c>
      <c r="AE819">
        <v>70752</v>
      </c>
      <c r="AF819">
        <v>755040</v>
      </c>
      <c r="AI819">
        <f t="shared" si="48"/>
        <v>2010</v>
      </c>
      <c r="AJ819" t="str">
        <f t="shared" si="49"/>
        <v>Pine Units</v>
      </c>
      <c r="AK819" t="str">
        <f t="shared" si="50"/>
        <v>Boundary</v>
      </c>
      <c r="AL819" t="str">
        <f t="shared" si="51"/>
        <v>Boundary TSA</v>
      </c>
    </row>
    <row r="820" spans="1:38">
      <c r="A820">
        <v>11</v>
      </c>
      <c r="B820">
        <v>5</v>
      </c>
      <c r="E820">
        <v>1287872</v>
      </c>
      <c r="F820">
        <v>5153536</v>
      </c>
      <c r="I820">
        <v>1907488</v>
      </c>
      <c r="J820">
        <v>8895552</v>
      </c>
      <c r="M820">
        <v>2483104</v>
      </c>
      <c r="N820">
        <v>6031264</v>
      </c>
      <c r="Q820">
        <v>2190464</v>
      </c>
      <c r="R820">
        <v>4955136</v>
      </c>
      <c r="U820">
        <v>1420352</v>
      </c>
      <c r="V820">
        <v>3234880</v>
      </c>
      <c r="Y820">
        <v>969136</v>
      </c>
      <c r="Z820">
        <v>2501424</v>
      </c>
      <c r="AA820">
        <v>904896</v>
      </c>
      <c r="AB820">
        <v>2736352</v>
      </c>
      <c r="AE820">
        <v>959648</v>
      </c>
      <c r="AF820">
        <v>2770384</v>
      </c>
      <c r="AI820">
        <f t="shared" si="48"/>
        <v>2010</v>
      </c>
      <c r="AJ820" t="str">
        <f t="shared" si="49"/>
        <v>Pine Units</v>
      </c>
      <c r="AK820" t="str">
        <f t="shared" si="50"/>
        <v>Bulkley</v>
      </c>
      <c r="AL820" t="str">
        <f t="shared" si="51"/>
        <v>Bulkley TSA</v>
      </c>
    </row>
    <row r="821" spans="1:38">
      <c r="A821">
        <v>11</v>
      </c>
      <c r="B821">
        <v>6</v>
      </c>
      <c r="E821">
        <v>65424</v>
      </c>
      <c r="F821">
        <v>127968</v>
      </c>
      <c r="I821">
        <v>0</v>
      </c>
      <c r="J821">
        <v>352</v>
      </c>
      <c r="M821">
        <v>0</v>
      </c>
      <c r="N821">
        <v>352</v>
      </c>
      <c r="Q821">
        <v>0</v>
      </c>
      <c r="R821">
        <v>352</v>
      </c>
      <c r="U821">
        <v>0</v>
      </c>
      <c r="V821">
        <v>352</v>
      </c>
      <c r="Y821">
        <v>800</v>
      </c>
      <c r="Z821">
        <v>2576</v>
      </c>
      <c r="AA821">
        <v>832</v>
      </c>
      <c r="AB821">
        <v>2544</v>
      </c>
      <c r="AE821">
        <v>832</v>
      </c>
      <c r="AF821">
        <v>2560</v>
      </c>
      <c r="AI821">
        <f t="shared" si="48"/>
        <v>2010</v>
      </c>
      <c r="AJ821" t="str">
        <f t="shared" si="49"/>
        <v>Non-pine Units</v>
      </c>
      <c r="AK821" t="str">
        <f t="shared" si="50"/>
        <v>Cassiar</v>
      </c>
      <c r="AL821" t="str">
        <f t="shared" si="51"/>
        <v>Cassiar TSA</v>
      </c>
    </row>
    <row r="822" spans="1:38">
      <c r="A822">
        <v>11</v>
      </c>
      <c r="B822">
        <v>7</v>
      </c>
      <c r="E822">
        <v>24576</v>
      </c>
      <c r="F822">
        <v>48880</v>
      </c>
      <c r="I822">
        <v>20960</v>
      </c>
      <c r="J822">
        <v>32368</v>
      </c>
      <c r="M822">
        <v>11312</v>
      </c>
      <c r="N822">
        <v>16464</v>
      </c>
      <c r="Q822">
        <v>5376</v>
      </c>
      <c r="R822">
        <v>7024</v>
      </c>
      <c r="U822">
        <v>3696</v>
      </c>
      <c r="V822">
        <v>4032</v>
      </c>
      <c r="Y822">
        <v>1168</v>
      </c>
      <c r="Z822">
        <v>1168</v>
      </c>
      <c r="AA822">
        <v>0</v>
      </c>
      <c r="AB822">
        <v>1856</v>
      </c>
      <c r="AE822">
        <v>0</v>
      </c>
      <c r="AF822">
        <v>1664</v>
      </c>
      <c r="AI822">
        <f t="shared" si="48"/>
        <v>2010</v>
      </c>
      <c r="AJ822" t="str">
        <f t="shared" si="49"/>
        <v>Non-pine Units</v>
      </c>
      <c r="AK822" t="str">
        <f t="shared" si="50"/>
        <v>Cranberry</v>
      </c>
      <c r="AL822" t="str">
        <f t="shared" si="51"/>
        <v>Cranberry TSA</v>
      </c>
    </row>
    <row r="823" spans="1:38">
      <c r="A823">
        <v>11</v>
      </c>
      <c r="B823">
        <v>8</v>
      </c>
      <c r="E823">
        <v>2907440</v>
      </c>
      <c r="F823">
        <v>12547856</v>
      </c>
      <c r="I823">
        <v>3686016</v>
      </c>
      <c r="J823">
        <v>16151152</v>
      </c>
      <c r="M823">
        <v>3469312</v>
      </c>
      <c r="N823">
        <v>10285616</v>
      </c>
      <c r="Q823">
        <v>1854352</v>
      </c>
      <c r="R823">
        <v>5182448</v>
      </c>
      <c r="U823">
        <v>1265328</v>
      </c>
      <c r="V823">
        <v>4828048</v>
      </c>
      <c r="Y823">
        <v>422000</v>
      </c>
      <c r="Z823">
        <v>3502032</v>
      </c>
      <c r="AA823">
        <v>311552</v>
      </c>
      <c r="AB823">
        <v>3435360</v>
      </c>
      <c r="AE823">
        <v>340192</v>
      </c>
      <c r="AF823">
        <v>3481376</v>
      </c>
      <c r="AI823">
        <f t="shared" si="48"/>
        <v>2010</v>
      </c>
      <c r="AJ823" t="str">
        <f t="shared" si="49"/>
        <v>Pine Units</v>
      </c>
      <c r="AK823" t="str">
        <f t="shared" si="50"/>
        <v>Cranbrook</v>
      </c>
      <c r="AL823" t="str">
        <f t="shared" si="51"/>
        <v>Cranbrook TSA</v>
      </c>
    </row>
    <row r="824" spans="1:38">
      <c r="A824">
        <v>11</v>
      </c>
      <c r="B824">
        <v>9</v>
      </c>
      <c r="E824">
        <v>1086800</v>
      </c>
      <c r="F824">
        <v>3149104</v>
      </c>
      <c r="I824">
        <v>5376672</v>
      </c>
      <c r="J824">
        <v>9846064</v>
      </c>
      <c r="M824">
        <v>3242320</v>
      </c>
      <c r="N824">
        <v>6000320</v>
      </c>
      <c r="Q824">
        <v>4597792</v>
      </c>
      <c r="R824">
        <v>15162848</v>
      </c>
      <c r="U824">
        <v>3231376</v>
      </c>
      <c r="V824">
        <v>8960912</v>
      </c>
      <c r="Y824">
        <v>2892448</v>
      </c>
      <c r="Z824">
        <v>8918128</v>
      </c>
      <c r="AA824">
        <v>3203968</v>
      </c>
      <c r="AB824">
        <v>11211584</v>
      </c>
      <c r="AE824">
        <v>3196752</v>
      </c>
      <c r="AF824">
        <v>11206064</v>
      </c>
      <c r="AI824">
        <f t="shared" si="48"/>
        <v>2010</v>
      </c>
      <c r="AJ824" t="str">
        <f t="shared" si="49"/>
        <v>Pine Units</v>
      </c>
      <c r="AK824" t="str">
        <f t="shared" si="50"/>
        <v>DawsonCreek</v>
      </c>
      <c r="AL824" t="str">
        <f t="shared" si="51"/>
        <v>Dawson Creek TSA</v>
      </c>
    </row>
    <row r="825" spans="1:38">
      <c r="A825">
        <v>11</v>
      </c>
      <c r="B825">
        <v>10</v>
      </c>
      <c r="E825">
        <v>0</v>
      </c>
      <c r="F825">
        <v>0</v>
      </c>
      <c r="I825">
        <v>0</v>
      </c>
      <c r="J825">
        <v>0</v>
      </c>
      <c r="M825">
        <v>0</v>
      </c>
      <c r="N825">
        <v>0</v>
      </c>
      <c r="Q825">
        <v>0</v>
      </c>
      <c r="R825">
        <v>0</v>
      </c>
      <c r="U825">
        <v>0</v>
      </c>
      <c r="V825">
        <v>0</v>
      </c>
      <c r="Y825">
        <v>64</v>
      </c>
      <c r="Z825">
        <v>64</v>
      </c>
      <c r="AA825">
        <v>416</v>
      </c>
      <c r="AB825">
        <v>5408</v>
      </c>
      <c r="AE825">
        <v>816</v>
      </c>
      <c r="AF825">
        <v>6304</v>
      </c>
      <c r="AI825">
        <f t="shared" si="48"/>
        <v>2010</v>
      </c>
      <c r="AJ825" t="str">
        <f t="shared" si="49"/>
        <v>Non-pine Units</v>
      </c>
      <c r="AK825" t="str">
        <f t="shared" si="50"/>
        <v>FortNelson</v>
      </c>
      <c r="AL825" t="str">
        <f t="shared" si="51"/>
        <v>Fort Nelson TSA</v>
      </c>
    </row>
    <row r="826" spans="1:38">
      <c r="A826">
        <v>11</v>
      </c>
      <c r="B826">
        <v>11</v>
      </c>
      <c r="E826">
        <v>15296</v>
      </c>
      <c r="F826">
        <v>63568</v>
      </c>
      <c r="I826">
        <v>91632</v>
      </c>
      <c r="J826">
        <v>314080</v>
      </c>
      <c r="M826">
        <v>74160</v>
      </c>
      <c r="N826">
        <v>280880</v>
      </c>
      <c r="Q826">
        <v>65520</v>
      </c>
      <c r="R826">
        <v>307184</v>
      </c>
      <c r="U826">
        <v>52704</v>
      </c>
      <c r="V826">
        <v>268832</v>
      </c>
      <c r="Y826">
        <v>33504</v>
      </c>
      <c r="Z826">
        <v>218000</v>
      </c>
      <c r="AA826">
        <v>15056</v>
      </c>
      <c r="AB826">
        <v>204448</v>
      </c>
      <c r="AE826">
        <v>18336</v>
      </c>
      <c r="AF826">
        <v>205232</v>
      </c>
      <c r="AI826">
        <f t="shared" si="48"/>
        <v>2010</v>
      </c>
      <c r="AJ826" t="str">
        <f t="shared" si="49"/>
        <v>Non-pine Units</v>
      </c>
      <c r="AK826" t="str">
        <f t="shared" si="50"/>
        <v>Fraser</v>
      </c>
      <c r="AL826" t="str">
        <f t="shared" si="51"/>
        <v>Fraser TSA</v>
      </c>
    </row>
    <row r="827" spans="1:38">
      <c r="A827">
        <v>11</v>
      </c>
      <c r="B827">
        <v>12</v>
      </c>
      <c r="E827">
        <v>9371344</v>
      </c>
      <c r="F827">
        <v>66205584</v>
      </c>
      <c r="I827">
        <v>7582528</v>
      </c>
      <c r="J827">
        <v>88659008</v>
      </c>
      <c r="M827">
        <v>9377872</v>
      </c>
      <c r="N827">
        <v>72246880</v>
      </c>
      <c r="Q827">
        <v>7671696</v>
      </c>
      <c r="R827">
        <v>72701088</v>
      </c>
      <c r="U827">
        <v>5070944</v>
      </c>
      <c r="V827">
        <v>58767616</v>
      </c>
      <c r="Y827">
        <v>5093680</v>
      </c>
      <c r="Z827">
        <v>60113360</v>
      </c>
      <c r="AA827">
        <v>4839808</v>
      </c>
      <c r="AB827">
        <v>66233712</v>
      </c>
      <c r="AE827">
        <v>5096784</v>
      </c>
      <c r="AF827">
        <v>66400256</v>
      </c>
      <c r="AI827">
        <f t="shared" si="48"/>
        <v>2010</v>
      </c>
      <c r="AJ827" t="str">
        <f t="shared" si="49"/>
        <v>Pine Units</v>
      </c>
      <c r="AK827" t="str">
        <f t="shared" si="50"/>
        <v>FtStJames</v>
      </c>
      <c r="AL827" t="str">
        <f t="shared" si="51"/>
        <v>Ft. St. James Forest District</v>
      </c>
    </row>
    <row r="828" spans="1:38">
      <c r="A828">
        <v>11</v>
      </c>
      <c r="B828">
        <v>13</v>
      </c>
      <c r="E828">
        <v>259360</v>
      </c>
      <c r="F828">
        <v>640432</v>
      </c>
      <c r="I828">
        <v>1886336</v>
      </c>
      <c r="J828">
        <v>2783152</v>
      </c>
      <c r="M828">
        <v>723232</v>
      </c>
      <c r="N828">
        <v>1018384</v>
      </c>
      <c r="Q828">
        <v>1561824</v>
      </c>
      <c r="R828">
        <v>2305952</v>
      </c>
      <c r="U828">
        <v>1303456</v>
      </c>
      <c r="V828">
        <v>2010416</v>
      </c>
      <c r="Y828">
        <v>2635120</v>
      </c>
      <c r="Z828">
        <v>3916976</v>
      </c>
      <c r="AA828">
        <v>3733248</v>
      </c>
      <c r="AB828">
        <v>5412400</v>
      </c>
      <c r="AE828">
        <v>3891888</v>
      </c>
      <c r="AF828">
        <v>5584144</v>
      </c>
      <c r="AI828">
        <f t="shared" si="48"/>
        <v>2010</v>
      </c>
      <c r="AJ828" t="str">
        <f t="shared" si="49"/>
        <v>Non-pine Units</v>
      </c>
      <c r="AK828" t="str">
        <f t="shared" si="50"/>
        <v>FtStJohn</v>
      </c>
      <c r="AL828" t="str">
        <f t="shared" si="51"/>
        <v>Ft. St. John TSA</v>
      </c>
    </row>
    <row r="829" spans="1:38">
      <c r="A829">
        <v>11</v>
      </c>
      <c r="B829">
        <v>14</v>
      </c>
      <c r="E829">
        <v>409264</v>
      </c>
      <c r="F829">
        <v>2323344</v>
      </c>
      <c r="I829">
        <v>462592</v>
      </c>
      <c r="J829">
        <v>3426832</v>
      </c>
      <c r="M829">
        <v>544688</v>
      </c>
      <c r="N829">
        <v>2636208</v>
      </c>
      <c r="Q829">
        <v>388464</v>
      </c>
      <c r="R829">
        <v>1530384</v>
      </c>
      <c r="U829">
        <v>222976</v>
      </c>
      <c r="V829">
        <v>1317328</v>
      </c>
      <c r="Y829">
        <v>66928</v>
      </c>
      <c r="Z829">
        <v>1100624</v>
      </c>
      <c r="AA829">
        <v>40896</v>
      </c>
      <c r="AB829">
        <v>1074960</v>
      </c>
      <c r="AE829">
        <v>38640</v>
      </c>
      <c r="AF829">
        <v>1027408</v>
      </c>
      <c r="AI829">
        <f t="shared" si="48"/>
        <v>2010</v>
      </c>
      <c r="AJ829" t="str">
        <f t="shared" si="49"/>
        <v>Pine Units</v>
      </c>
      <c r="AK829" t="str">
        <f t="shared" si="50"/>
        <v>Golden</v>
      </c>
      <c r="AL829" t="str">
        <f t="shared" si="51"/>
        <v>Golden TSA</v>
      </c>
    </row>
    <row r="830" spans="1:38">
      <c r="A830">
        <v>11</v>
      </c>
      <c r="B830">
        <v>15</v>
      </c>
      <c r="E830">
        <v>1074320</v>
      </c>
      <c r="F830">
        <v>4856592</v>
      </c>
      <c r="I830">
        <v>1261168</v>
      </c>
      <c r="J830">
        <v>6800304</v>
      </c>
      <c r="M830">
        <v>1417024</v>
      </c>
      <c r="N830">
        <v>4869440</v>
      </c>
      <c r="Q830">
        <v>1076672</v>
      </c>
      <c r="R830">
        <v>3115408</v>
      </c>
      <c r="U830">
        <v>668992</v>
      </c>
      <c r="V830">
        <v>2413424</v>
      </c>
      <c r="Y830">
        <v>292320</v>
      </c>
      <c r="Z830">
        <v>1905712</v>
      </c>
      <c r="AA830">
        <v>213520</v>
      </c>
      <c r="AB830">
        <v>1833984</v>
      </c>
      <c r="AE830">
        <v>220624</v>
      </c>
      <c r="AF830">
        <v>1821536</v>
      </c>
      <c r="AI830">
        <f t="shared" si="48"/>
        <v>2010</v>
      </c>
      <c r="AJ830" t="str">
        <f t="shared" si="49"/>
        <v>Pine Units</v>
      </c>
      <c r="AK830" t="str">
        <f t="shared" si="50"/>
        <v>Invermere</v>
      </c>
      <c r="AL830" t="str">
        <f t="shared" si="51"/>
        <v>Invermere TSA</v>
      </c>
    </row>
    <row r="831" spans="1:38">
      <c r="A831">
        <v>11</v>
      </c>
      <c r="B831">
        <v>16</v>
      </c>
      <c r="E831">
        <v>2208</v>
      </c>
      <c r="F831">
        <v>4848</v>
      </c>
      <c r="I831">
        <v>5792</v>
      </c>
      <c r="J831">
        <v>10528</v>
      </c>
      <c r="M831">
        <v>8400</v>
      </c>
      <c r="N831">
        <v>19584</v>
      </c>
      <c r="Q831">
        <v>3168</v>
      </c>
      <c r="R831">
        <v>6960</v>
      </c>
      <c r="U831">
        <v>20096</v>
      </c>
      <c r="V831">
        <v>54432</v>
      </c>
      <c r="Y831">
        <v>10368</v>
      </c>
      <c r="Z831">
        <v>30976</v>
      </c>
      <c r="AA831">
        <v>11760</v>
      </c>
      <c r="AB831">
        <v>37440</v>
      </c>
      <c r="AE831">
        <v>11344</v>
      </c>
      <c r="AF831">
        <v>35088</v>
      </c>
      <c r="AI831">
        <f t="shared" si="48"/>
        <v>2010</v>
      </c>
      <c r="AJ831" t="str">
        <f t="shared" si="49"/>
        <v>Non-pine Units</v>
      </c>
      <c r="AK831" t="str">
        <f t="shared" si="50"/>
        <v>Kalum</v>
      </c>
      <c r="AL831" t="str">
        <f t="shared" si="51"/>
        <v>Kalum TSA</v>
      </c>
    </row>
    <row r="832" spans="1:38">
      <c r="A832">
        <v>11</v>
      </c>
      <c r="B832">
        <v>17</v>
      </c>
      <c r="E832">
        <v>5051120</v>
      </c>
      <c r="F832">
        <v>32266560</v>
      </c>
      <c r="I832">
        <v>3271520</v>
      </c>
      <c r="J832">
        <v>42614496</v>
      </c>
      <c r="M832">
        <v>3181696</v>
      </c>
      <c r="N832">
        <v>40195072</v>
      </c>
      <c r="Q832">
        <v>2694816</v>
      </c>
      <c r="R832">
        <v>38234176</v>
      </c>
      <c r="U832">
        <v>1925904</v>
      </c>
      <c r="V832">
        <v>32687952</v>
      </c>
      <c r="Y832">
        <v>456464</v>
      </c>
      <c r="Z832">
        <v>29388624</v>
      </c>
      <c r="AA832">
        <v>62112</v>
      </c>
      <c r="AB832">
        <v>28886832</v>
      </c>
      <c r="AE832">
        <v>68032</v>
      </c>
      <c r="AF832">
        <v>28842960</v>
      </c>
      <c r="AI832">
        <f t="shared" si="48"/>
        <v>2010</v>
      </c>
      <c r="AJ832" t="str">
        <f t="shared" si="49"/>
        <v>Pine Units</v>
      </c>
      <c r="AK832" t="str">
        <f t="shared" si="50"/>
        <v>Kamloops</v>
      </c>
      <c r="AL832" t="str">
        <f t="shared" si="51"/>
        <v>Kamloops TSA</v>
      </c>
    </row>
    <row r="833" spans="1:38">
      <c r="A833">
        <v>11</v>
      </c>
      <c r="B833">
        <v>18</v>
      </c>
      <c r="E833">
        <v>0</v>
      </c>
      <c r="F833">
        <v>0</v>
      </c>
      <c r="I833">
        <v>0</v>
      </c>
      <c r="J833">
        <v>0</v>
      </c>
      <c r="M833">
        <v>0</v>
      </c>
      <c r="N833">
        <v>0</v>
      </c>
      <c r="Q833">
        <v>0</v>
      </c>
      <c r="R833">
        <v>0</v>
      </c>
      <c r="U833">
        <v>0</v>
      </c>
      <c r="V833">
        <v>0</v>
      </c>
      <c r="Y833">
        <v>0</v>
      </c>
      <c r="Z833">
        <v>0</v>
      </c>
      <c r="AA833">
        <v>0</v>
      </c>
      <c r="AB833">
        <v>0</v>
      </c>
      <c r="AE833">
        <v>0</v>
      </c>
      <c r="AF833">
        <v>0</v>
      </c>
      <c r="AI833">
        <f t="shared" si="48"/>
        <v>2010</v>
      </c>
      <c r="AJ833" t="str">
        <f t="shared" si="49"/>
        <v>Non-pine Units</v>
      </c>
      <c r="AK833" t="str">
        <f t="shared" si="50"/>
        <v>Kingcome</v>
      </c>
      <c r="AL833" t="str">
        <f t="shared" si="51"/>
        <v>Kingcome TSA</v>
      </c>
    </row>
    <row r="834" spans="1:38">
      <c r="A834">
        <v>11</v>
      </c>
      <c r="B834">
        <v>19</v>
      </c>
      <c r="E834">
        <v>103072</v>
      </c>
      <c r="F834">
        <v>239536</v>
      </c>
      <c r="I834">
        <v>380576</v>
      </c>
      <c r="J834">
        <v>941168</v>
      </c>
      <c r="M834">
        <v>267920</v>
      </c>
      <c r="N834">
        <v>439664</v>
      </c>
      <c r="Q834">
        <v>154960</v>
      </c>
      <c r="R834">
        <v>224384</v>
      </c>
      <c r="U834">
        <v>77712</v>
      </c>
      <c r="V834">
        <v>109712</v>
      </c>
      <c r="Y834">
        <v>46304</v>
      </c>
      <c r="Z834">
        <v>72720</v>
      </c>
      <c r="AA834">
        <v>47872</v>
      </c>
      <c r="AB834">
        <v>179936</v>
      </c>
      <c r="AE834">
        <v>47984</v>
      </c>
      <c r="AF834">
        <v>170656</v>
      </c>
      <c r="AI834">
        <f t="shared" ref="AI834:AI897" si="52">A834+1999</f>
        <v>2010</v>
      </c>
      <c r="AJ834" t="str">
        <f t="shared" ref="AJ834:AJ897" si="53">VLOOKUP(B834,$AO$2:$AS$42,4)</f>
        <v>Non-pine Units</v>
      </c>
      <c r="AK834" t="str">
        <f t="shared" ref="AK834:AK897" si="54">VLOOKUP(B834,$AO$2:$AT$42,2)</f>
        <v>Kispiox</v>
      </c>
      <c r="AL834" t="str">
        <f t="shared" ref="AL834:AL897" si="55">VLOOKUP(B834,$AO$2:$AT$42,3)</f>
        <v>Kispiox TSA</v>
      </c>
    </row>
    <row r="835" spans="1:38">
      <c r="A835">
        <v>11</v>
      </c>
      <c r="B835">
        <v>20</v>
      </c>
      <c r="E835">
        <v>1216736</v>
      </c>
      <c r="F835">
        <v>5286592</v>
      </c>
      <c r="I835">
        <v>1643376</v>
      </c>
      <c r="J835">
        <v>8074960</v>
      </c>
      <c r="M835">
        <v>1696976</v>
      </c>
      <c r="N835">
        <v>5803248</v>
      </c>
      <c r="Q835">
        <v>1093952</v>
      </c>
      <c r="R835">
        <v>3507840</v>
      </c>
      <c r="U835">
        <v>653888</v>
      </c>
      <c r="V835">
        <v>2976304</v>
      </c>
      <c r="Y835">
        <v>308192</v>
      </c>
      <c r="Z835">
        <v>2414304</v>
      </c>
      <c r="AA835">
        <v>152272</v>
      </c>
      <c r="AB835">
        <v>2275552</v>
      </c>
      <c r="AE835">
        <v>160000</v>
      </c>
      <c r="AF835">
        <v>2285216</v>
      </c>
      <c r="AI835">
        <f t="shared" si="52"/>
        <v>2010</v>
      </c>
      <c r="AJ835" t="str">
        <f t="shared" si="53"/>
        <v>Pine Units</v>
      </c>
      <c r="AK835" t="str">
        <f t="shared" si="54"/>
        <v>KootenayLake</v>
      </c>
      <c r="AL835" t="str">
        <f t="shared" si="55"/>
        <v>Kootenay Lake TSA</v>
      </c>
    </row>
    <row r="836" spans="1:38">
      <c r="A836">
        <v>11</v>
      </c>
      <c r="B836">
        <v>21</v>
      </c>
      <c r="E836">
        <v>3892352</v>
      </c>
      <c r="F836">
        <v>50295120</v>
      </c>
      <c r="I836">
        <v>962384</v>
      </c>
      <c r="J836">
        <v>59031568</v>
      </c>
      <c r="M836">
        <v>934880</v>
      </c>
      <c r="N836">
        <v>57112064</v>
      </c>
      <c r="Q836">
        <v>655680</v>
      </c>
      <c r="R836">
        <v>56259088</v>
      </c>
      <c r="U836">
        <v>269632</v>
      </c>
      <c r="V836">
        <v>52708224</v>
      </c>
      <c r="Y836">
        <v>251568</v>
      </c>
      <c r="Z836">
        <v>53376448</v>
      </c>
      <c r="AA836">
        <v>118240</v>
      </c>
      <c r="AB836">
        <v>54242128</v>
      </c>
      <c r="AE836">
        <v>123792</v>
      </c>
      <c r="AF836">
        <v>53938832</v>
      </c>
      <c r="AI836">
        <f t="shared" si="52"/>
        <v>2010</v>
      </c>
      <c r="AJ836" t="str">
        <f t="shared" si="53"/>
        <v>Pine Units</v>
      </c>
      <c r="AK836" t="str">
        <f t="shared" si="54"/>
        <v>Lakes</v>
      </c>
      <c r="AL836" t="str">
        <f t="shared" si="55"/>
        <v>Lakes TSA</v>
      </c>
    </row>
    <row r="837" spans="1:38">
      <c r="A837">
        <v>11</v>
      </c>
      <c r="B837">
        <v>22</v>
      </c>
      <c r="E837">
        <v>1535744</v>
      </c>
      <c r="F837">
        <v>5523728</v>
      </c>
      <c r="I837">
        <v>2491664</v>
      </c>
      <c r="J837">
        <v>11512688</v>
      </c>
      <c r="M837">
        <v>2583440</v>
      </c>
      <c r="N837">
        <v>11236112</v>
      </c>
      <c r="Q837">
        <v>2692464</v>
      </c>
      <c r="R837">
        <v>10515328</v>
      </c>
      <c r="U837">
        <v>1953712</v>
      </c>
      <c r="V837">
        <v>7360544</v>
      </c>
      <c r="Y837">
        <v>968272</v>
      </c>
      <c r="Z837">
        <v>5602032</v>
      </c>
      <c r="AA837">
        <v>274864</v>
      </c>
      <c r="AB837">
        <v>4935296</v>
      </c>
      <c r="AE837">
        <v>298608</v>
      </c>
      <c r="AF837">
        <v>4922608</v>
      </c>
      <c r="AI837">
        <f t="shared" si="52"/>
        <v>2010</v>
      </c>
      <c r="AJ837" t="str">
        <f t="shared" si="53"/>
        <v>Pine Units</v>
      </c>
      <c r="AK837" t="str">
        <f t="shared" si="54"/>
        <v>Lillooet</v>
      </c>
      <c r="AL837" t="str">
        <f t="shared" si="55"/>
        <v>Lillooet TSA</v>
      </c>
    </row>
    <row r="838" spans="1:38">
      <c r="A838">
        <v>11</v>
      </c>
      <c r="B838">
        <v>23</v>
      </c>
      <c r="E838">
        <v>7951360</v>
      </c>
      <c r="F838">
        <v>24342752</v>
      </c>
      <c r="I838">
        <v>15438624</v>
      </c>
      <c r="J838">
        <v>48359520</v>
      </c>
      <c r="M838">
        <v>12147568</v>
      </c>
      <c r="N838">
        <v>39527600</v>
      </c>
      <c r="Q838">
        <v>11590656</v>
      </c>
      <c r="R838">
        <v>33215952</v>
      </c>
      <c r="U838">
        <v>8723792</v>
      </c>
      <c r="V838">
        <v>24370704</v>
      </c>
      <c r="Y838">
        <v>16846816</v>
      </c>
      <c r="Z838">
        <v>50189776</v>
      </c>
      <c r="AA838">
        <v>17433456</v>
      </c>
      <c r="AB838">
        <v>57443664</v>
      </c>
      <c r="AE838">
        <v>17931088</v>
      </c>
      <c r="AF838">
        <v>58083168</v>
      </c>
      <c r="AI838">
        <f t="shared" si="52"/>
        <v>2010</v>
      </c>
      <c r="AJ838" t="str">
        <f t="shared" si="53"/>
        <v>Pine Units</v>
      </c>
      <c r="AK838" t="str">
        <f t="shared" si="54"/>
        <v>Mackenzie</v>
      </c>
      <c r="AL838" t="str">
        <f t="shared" si="55"/>
        <v>Mackenzie TSA</v>
      </c>
    </row>
    <row r="839" spans="1:38">
      <c r="A839">
        <v>11</v>
      </c>
      <c r="B839">
        <v>24</v>
      </c>
      <c r="E839">
        <v>6622192</v>
      </c>
      <c r="F839">
        <v>32912928</v>
      </c>
      <c r="I839">
        <v>7579568</v>
      </c>
      <c r="J839">
        <v>41315312</v>
      </c>
      <c r="M839">
        <v>8410416</v>
      </c>
      <c r="N839">
        <v>35407968</v>
      </c>
      <c r="Q839">
        <v>8255472</v>
      </c>
      <c r="R839">
        <v>31851408</v>
      </c>
      <c r="U839">
        <v>5436400</v>
      </c>
      <c r="V839">
        <v>23727232</v>
      </c>
      <c r="Y839">
        <v>3749632</v>
      </c>
      <c r="Z839">
        <v>20420800</v>
      </c>
      <c r="AA839">
        <v>847456</v>
      </c>
      <c r="AB839">
        <v>17624784</v>
      </c>
      <c r="AE839">
        <v>895184</v>
      </c>
      <c r="AF839">
        <v>17496224</v>
      </c>
      <c r="AI839">
        <f t="shared" si="52"/>
        <v>2010</v>
      </c>
      <c r="AJ839" t="str">
        <f t="shared" si="53"/>
        <v>Pine Units</v>
      </c>
      <c r="AK839" t="str">
        <f t="shared" si="54"/>
        <v>Merritt</v>
      </c>
      <c r="AL839" t="str">
        <f t="shared" si="55"/>
        <v>Merritt TSA</v>
      </c>
    </row>
    <row r="840" spans="1:38">
      <c r="A840">
        <v>11</v>
      </c>
      <c r="B840">
        <v>25</v>
      </c>
      <c r="E840">
        <v>0</v>
      </c>
      <c r="F840">
        <v>0</v>
      </c>
      <c r="I840">
        <v>2432</v>
      </c>
      <c r="J840">
        <v>31408</v>
      </c>
      <c r="M840">
        <v>1152</v>
      </c>
      <c r="N840">
        <v>34608</v>
      </c>
      <c r="Q840">
        <v>1488</v>
      </c>
      <c r="R840">
        <v>23488</v>
      </c>
      <c r="U840">
        <v>64</v>
      </c>
      <c r="V840">
        <v>27968</v>
      </c>
      <c r="Y840">
        <v>16</v>
      </c>
      <c r="Z840">
        <v>21840</v>
      </c>
      <c r="AA840">
        <v>0</v>
      </c>
      <c r="AB840">
        <v>21808</v>
      </c>
      <c r="AE840">
        <v>0</v>
      </c>
      <c r="AF840">
        <v>29344</v>
      </c>
      <c r="AI840">
        <f t="shared" si="52"/>
        <v>2010</v>
      </c>
      <c r="AJ840" t="str">
        <f t="shared" si="53"/>
        <v>Non-pine Units</v>
      </c>
      <c r="AK840" t="str">
        <f t="shared" si="54"/>
        <v>MidCoast</v>
      </c>
      <c r="AL840" t="str">
        <f t="shared" si="55"/>
        <v>Mid Coast TSA</v>
      </c>
    </row>
    <row r="841" spans="1:38">
      <c r="A841">
        <v>11</v>
      </c>
      <c r="B841">
        <v>26</v>
      </c>
      <c r="E841">
        <v>5453616</v>
      </c>
      <c r="F841">
        <v>28516656</v>
      </c>
      <c r="I841">
        <v>3287408</v>
      </c>
      <c r="J841">
        <v>43614192</v>
      </c>
      <c r="M841">
        <v>4090640</v>
      </c>
      <c r="N841">
        <v>38959712</v>
      </c>
      <c r="Q841">
        <v>4250960</v>
      </c>
      <c r="R841">
        <v>35459312</v>
      </c>
      <c r="U841">
        <v>3381840</v>
      </c>
      <c r="V841">
        <v>34395312</v>
      </c>
      <c r="Y841">
        <v>1949280</v>
      </c>
      <c r="Z841">
        <v>30589968</v>
      </c>
      <c r="AA841">
        <v>1255280</v>
      </c>
      <c r="AB841">
        <v>30466256</v>
      </c>
      <c r="AE841">
        <v>1368704</v>
      </c>
      <c r="AF841">
        <v>30493952</v>
      </c>
      <c r="AI841">
        <f t="shared" si="52"/>
        <v>2010</v>
      </c>
      <c r="AJ841" t="str">
        <f t="shared" si="53"/>
        <v>Pine Units</v>
      </c>
      <c r="AK841" t="str">
        <f t="shared" si="54"/>
        <v>Morice</v>
      </c>
      <c r="AL841" t="str">
        <f t="shared" si="55"/>
        <v>Morice TSA</v>
      </c>
    </row>
    <row r="842" spans="1:38">
      <c r="A842">
        <v>11</v>
      </c>
      <c r="B842">
        <v>27</v>
      </c>
      <c r="E842">
        <v>32160</v>
      </c>
      <c r="F842">
        <v>70400</v>
      </c>
      <c r="I842">
        <v>32448</v>
      </c>
      <c r="J842">
        <v>79664</v>
      </c>
      <c r="M842">
        <v>12192</v>
      </c>
      <c r="N842">
        <v>21104</v>
      </c>
      <c r="Q842">
        <v>2464</v>
      </c>
      <c r="R842">
        <v>8480</v>
      </c>
      <c r="U842">
        <v>624</v>
      </c>
      <c r="V842">
        <v>5744</v>
      </c>
      <c r="Y842">
        <v>0</v>
      </c>
      <c r="Z842">
        <v>4000</v>
      </c>
      <c r="AA842">
        <v>0</v>
      </c>
      <c r="AB842">
        <v>5008</v>
      </c>
      <c r="AE842">
        <v>0</v>
      </c>
      <c r="AF842">
        <v>5008</v>
      </c>
      <c r="AI842">
        <f t="shared" si="52"/>
        <v>2010</v>
      </c>
      <c r="AJ842" t="str">
        <f t="shared" si="53"/>
        <v>Non-pine Units</v>
      </c>
      <c r="AK842" t="str">
        <f t="shared" si="54"/>
        <v>Nass</v>
      </c>
      <c r="AL842" t="str">
        <f t="shared" si="55"/>
        <v>Nass TSA</v>
      </c>
    </row>
    <row r="843" spans="1:38">
      <c r="A843">
        <v>11</v>
      </c>
      <c r="B843">
        <v>28</v>
      </c>
      <c r="E843">
        <v>0</v>
      </c>
      <c r="F843">
        <v>0</v>
      </c>
      <c r="I843">
        <v>0</v>
      </c>
      <c r="J843">
        <v>0</v>
      </c>
      <c r="M843">
        <v>0</v>
      </c>
      <c r="N843">
        <v>0</v>
      </c>
      <c r="Q843">
        <v>0</v>
      </c>
      <c r="R843">
        <v>0</v>
      </c>
      <c r="U843">
        <v>0</v>
      </c>
      <c r="V843">
        <v>0</v>
      </c>
      <c r="Y843">
        <v>0</v>
      </c>
      <c r="Z843">
        <v>0</v>
      </c>
      <c r="AA843">
        <v>0</v>
      </c>
      <c r="AB843">
        <v>0</v>
      </c>
      <c r="AE843">
        <v>0</v>
      </c>
      <c r="AF843">
        <v>0</v>
      </c>
      <c r="AI843">
        <f t="shared" si="52"/>
        <v>2010</v>
      </c>
      <c r="AJ843" t="str">
        <f t="shared" si="53"/>
        <v>Non-pine Units</v>
      </c>
      <c r="AK843" t="str">
        <f t="shared" si="54"/>
        <v>NorthCoast</v>
      </c>
      <c r="AL843" t="str">
        <f t="shared" si="55"/>
        <v>North Coast TSA</v>
      </c>
    </row>
    <row r="844" spans="1:38">
      <c r="A844">
        <v>11</v>
      </c>
      <c r="B844">
        <v>29</v>
      </c>
      <c r="E844">
        <v>5693248</v>
      </c>
      <c r="F844">
        <v>23793696</v>
      </c>
      <c r="I844">
        <v>7580352</v>
      </c>
      <c r="J844">
        <v>31019552</v>
      </c>
      <c r="M844">
        <v>7489168</v>
      </c>
      <c r="N844">
        <v>24141680</v>
      </c>
      <c r="Q844">
        <v>6311872</v>
      </c>
      <c r="R844">
        <v>18959136</v>
      </c>
      <c r="U844">
        <v>3918064</v>
      </c>
      <c r="V844">
        <v>13342336</v>
      </c>
      <c r="Y844">
        <v>1887120</v>
      </c>
      <c r="Z844">
        <v>10177744</v>
      </c>
      <c r="AA844">
        <v>797216</v>
      </c>
      <c r="AB844">
        <v>9164752</v>
      </c>
      <c r="AE844">
        <v>837840</v>
      </c>
      <c r="AF844">
        <v>8952320</v>
      </c>
      <c r="AI844">
        <f t="shared" si="52"/>
        <v>2010</v>
      </c>
      <c r="AJ844" t="str">
        <f t="shared" si="53"/>
        <v>Pine Units</v>
      </c>
      <c r="AK844" t="str">
        <f t="shared" si="54"/>
        <v>Okanagan</v>
      </c>
      <c r="AL844" t="str">
        <f t="shared" si="55"/>
        <v>Okanagan TSA</v>
      </c>
    </row>
    <row r="845" spans="1:38">
      <c r="A845">
        <v>11</v>
      </c>
      <c r="B845">
        <v>30</v>
      </c>
      <c r="E845">
        <v>4759152</v>
      </c>
      <c r="F845">
        <v>56428288</v>
      </c>
      <c r="I845">
        <v>1464336</v>
      </c>
      <c r="J845">
        <v>58627664</v>
      </c>
      <c r="M845">
        <v>1460880</v>
      </c>
      <c r="N845">
        <v>54341152</v>
      </c>
      <c r="Q845">
        <v>986896</v>
      </c>
      <c r="R845">
        <v>52049888</v>
      </c>
      <c r="U845">
        <v>277808</v>
      </c>
      <c r="V845">
        <v>46860368</v>
      </c>
      <c r="Y845">
        <v>194496</v>
      </c>
      <c r="Z845">
        <v>47030080</v>
      </c>
      <c r="AA845">
        <v>104576</v>
      </c>
      <c r="AB845">
        <v>49161408</v>
      </c>
      <c r="AE845">
        <v>103488</v>
      </c>
      <c r="AF845">
        <v>49051552</v>
      </c>
      <c r="AI845">
        <f t="shared" si="52"/>
        <v>2010</v>
      </c>
      <c r="AJ845" t="str">
        <f t="shared" si="53"/>
        <v>Pine Units</v>
      </c>
      <c r="AK845" t="str">
        <f t="shared" si="54"/>
        <v>PrinceGeorge</v>
      </c>
      <c r="AL845" t="str">
        <f t="shared" si="55"/>
        <v>Prince George Forest District</v>
      </c>
    </row>
    <row r="846" spans="1:38">
      <c r="A846">
        <v>11</v>
      </c>
      <c r="B846">
        <v>31</v>
      </c>
      <c r="E846">
        <v>0</v>
      </c>
      <c r="F846">
        <v>0</v>
      </c>
      <c r="I846">
        <v>0</v>
      </c>
      <c r="J846">
        <v>0</v>
      </c>
      <c r="M846">
        <v>0</v>
      </c>
      <c r="N846">
        <v>0</v>
      </c>
      <c r="Q846">
        <v>0</v>
      </c>
      <c r="R846">
        <v>0</v>
      </c>
      <c r="U846">
        <v>0</v>
      </c>
      <c r="V846">
        <v>0</v>
      </c>
      <c r="Y846">
        <v>0</v>
      </c>
      <c r="Z846">
        <v>0</v>
      </c>
      <c r="AA846">
        <v>0</v>
      </c>
      <c r="AB846">
        <v>0</v>
      </c>
      <c r="AE846">
        <v>0</v>
      </c>
      <c r="AF846">
        <v>0</v>
      </c>
      <c r="AI846">
        <f t="shared" si="52"/>
        <v>2010</v>
      </c>
      <c r="AJ846" t="str">
        <f t="shared" si="53"/>
        <v>Non-pine Units</v>
      </c>
      <c r="AK846" t="str">
        <f t="shared" si="54"/>
        <v>QueenCharlotte</v>
      </c>
      <c r="AL846" t="str">
        <f t="shared" si="55"/>
        <v>Queen Charlotte TSA</v>
      </c>
    </row>
    <row r="847" spans="1:38">
      <c r="A847">
        <v>11</v>
      </c>
      <c r="B847">
        <v>32</v>
      </c>
      <c r="E847">
        <v>2425360</v>
      </c>
      <c r="F847">
        <v>95637200</v>
      </c>
      <c r="I847">
        <v>222608</v>
      </c>
      <c r="J847">
        <v>91871088</v>
      </c>
      <c r="M847">
        <v>247904</v>
      </c>
      <c r="N847">
        <v>91136192</v>
      </c>
      <c r="Q847">
        <v>226112</v>
      </c>
      <c r="R847">
        <v>91065584</v>
      </c>
      <c r="U847">
        <v>34080</v>
      </c>
      <c r="V847">
        <v>89664464</v>
      </c>
      <c r="Y847">
        <v>27904</v>
      </c>
      <c r="Z847">
        <v>89684400</v>
      </c>
      <c r="AA847">
        <v>2144</v>
      </c>
      <c r="AB847">
        <v>89748112</v>
      </c>
      <c r="AE847">
        <v>2192</v>
      </c>
      <c r="AF847">
        <v>89676736</v>
      </c>
      <c r="AI847">
        <f t="shared" si="52"/>
        <v>2010</v>
      </c>
      <c r="AJ847" t="str">
        <f t="shared" si="53"/>
        <v>Pine Units</v>
      </c>
      <c r="AK847" t="str">
        <f t="shared" si="54"/>
        <v>Quesnel</v>
      </c>
      <c r="AL847" t="str">
        <f t="shared" si="55"/>
        <v>Quesnel TSA</v>
      </c>
    </row>
    <row r="848" spans="1:38">
      <c r="A848">
        <v>11</v>
      </c>
      <c r="B848">
        <v>33</v>
      </c>
      <c r="E848">
        <v>3328</v>
      </c>
      <c r="F848">
        <v>8576</v>
      </c>
      <c r="I848">
        <v>25280</v>
      </c>
      <c r="J848">
        <v>63376</v>
      </c>
      <c r="M848">
        <v>15824</v>
      </c>
      <c r="N848">
        <v>37104</v>
      </c>
      <c r="Q848">
        <v>10368</v>
      </c>
      <c r="R848">
        <v>23200</v>
      </c>
      <c r="U848">
        <v>9328</v>
      </c>
      <c r="V848">
        <v>19888</v>
      </c>
      <c r="Y848">
        <v>3936</v>
      </c>
      <c r="Z848">
        <v>11312</v>
      </c>
      <c r="AA848">
        <v>1408</v>
      </c>
      <c r="AB848">
        <v>9152</v>
      </c>
      <c r="AE848">
        <v>1280</v>
      </c>
      <c r="AF848">
        <v>8976</v>
      </c>
      <c r="AI848">
        <f t="shared" si="52"/>
        <v>2010</v>
      </c>
      <c r="AJ848" t="str">
        <f t="shared" si="53"/>
        <v>Non-pine Units</v>
      </c>
      <c r="AK848" t="str">
        <f t="shared" si="54"/>
        <v>Revelstoke</v>
      </c>
      <c r="AL848" t="str">
        <f t="shared" si="55"/>
        <v>Revelstoke TSA</v>
      </c>
    </row>
    <row r="849" spans="1:38">
      <c r="A849">
        <v>11</v>
      </c>
      <c r="B849">
        <v>34</v>
      </c>
      <c r="E849">
        <v>606368</v>
      </c>
      <c r="F849">
        <v>2894992</v>
      </c>
      <c r="I849">
        <v>798976</v>
      </c>
      <c r="J849">
        <v>3888864</v>
      </c>
      <c r="M849">
        <v>759120</v>
      </c>
      <c r="N849">
        <v>3020144</v>
      </c>
      <c r="Q849">
        <v>678352</v>
      </c>
      <c r="R849">
        <v>2711536</v>
      </c>
      <c r="U849">
        <v>499248</v>
      </c>
      <c r="V849">
        <v>2280400</v>
      </c>
      <c r="Y849">
        <v>422928</v>
      </c>
      <c r="Z849">
        <v>2111184</v>
      </c>
      <c r="AA849">
        <v>405104</v>
      </c>
      <c r="AB849">
        <v>2133536</v>
      </c>
      <c r="AE849">
        <v>422304</v>
      </c>
      <c r="AF849">
        <v>2123200</v>
      </c>
      <c r="AI849">
        <f t="shared" si="52"/>
        <v>2010</v>
      </c>
      <c r="AJ849" t="str">
        <f t="shared" si="53"/>
        <v>Pine Units</v>
      </c>
      <c r="AK849" t="str">
        <f t="shared" si="54"/>
        <v>RobsonValley</v>
      </c>
      <c r="AL849" t="str">
        <f t="shared" si="55"/>
        <v>Robson Valley TSA</v>
      </c>
    </row>
    <row r="850" spans="1:38">
      <c r="A850">
        <v>11</v>
      </c>
      <c r="B850">
        <v>35</v>
      </c>
      <c r="E850">
        <v>4992</v>
      </c>
      <c r="F850">
        <v>33840</v>
      </c>
      <c r="I850">
        <v>60464</v>
      </c>
      <c r="J850">
        <v>315968</v>
      </c>
      <c r="M850">
        <v>47680</v>
      </c>
      <c r="N850">
        <v>396928</v>
      </c>
      <c r="Q850">
        <v>34688</v>
      </c>
      <c r="R850">
        <v>348400</v>
      </c>
      <c r="U850">
        <v>17872</v>
      </c>
      <c r="V850">
        <v>307872</v>
      </c>
      <c r="Y850">
        <v>11056</v>
      </c>
      <c r="Z850">
        <v>295824</v>
      </c>
      <c r="AA850">
        <v>5488</v>
      </c>
      <c r="AB850">
        <v>271456</v>
      </c>
      <c r="AE850">
        <v>5760</v>
      </c>
      <c r="AF850">
        <v>277040</v>
      </c>
      <c r="AI850">
        <f t="shared" si="52"/>
        <v>2010</v>
      </c>
      <c r="AJ850" t="str">
        <f t="shared" si="53"/>
        <v>Non-pine Units</v>
      </c>
      <c r="AK850" t="str">
        <f t="shared" si="54"/>
        <v>Soo</v>
      </c>
      <c r="AL850" t="str">
        <f t="shared" si="55"/>
        <v>Soo TSA</v>
      </c>
    </row>
    <row r="851" spans="1:38">
      <c r="A851">
        <v>11</v>
      </c>
      <c r="B851">
        <v>36</v>
      </c>
      <c r="E851">
        <v>0</v>
      </c>
      <c r="F851">
        <v>0</v>
      </c>
      <c r="I851">
        <v>0</v>
      </c>
      <c r="J851">
        <v>0</v>
      </c>
      <c r="M851">
        <v>0</v>
      </c>
      <c r="N851">
        <v>0</v>
      </c>
      <c r="Q851">
        <v>0</v>
      </c>
      <c r="R851">
        <v>0</v>
      </c>
      <c r="U851">
        <v>0</v>
      </c>
      <c r="V851">
        <v>0</v>
      </c>
      <c r="Y851">
        <v>0</v>
      </c>
      <c r="Z851">
        <v>0</v>
      </c>
      <c r="AA851">
        <v>0</v>
      </c>
      <c r="AB851">
        <v>0</v>
      </c>
      <c r="AE851">
        <v>0</v>
      </c>
      <c r="AF851">
        <v>0</v>
      </c>
      <c r="AI851">
        <f t="shared" si="52"/>
        <v>2010</v>
      </c>
      <c r="AJ851" t="str">
        <f t="shared" si="53"/>
        <v>Non-pine Units</v>
      </c>
      <c r="AK851" t="str">
        <f t="shared" si="54"/>
        <v>Strathcona</v>
      </c>
      <c r="AL851" t="str">
        <f t="shared" si="55"/>
        <v>Strathcona TSA</v>
      </c>
    </row>
    <row r="852" spans="1:38">
      <c r="A852">
        <v>11</v>
      </c>
      <c r="B852">
        <v>37</v>
      </c>
      <c r="E852">
        <v>0</v>
      </c>
      <c r="F852">
        <v>0</v>
      </c>
      <c r="I852">
        <v>768</v>
      </c>
      <c r="J852">
        <v>1136</v>
      </c>
      <c r="M852">
        <v>2208</v>
      </c>
      <c r="N852">
        <v>4784</v>
      </c>
      <c r="Q852">
        <v>2704</v>
      </c>
      <c r="R852">
        <v>4000</v>
      </c>
      <c r="U852">
        <v>1632</v>
      </c>
      <c r="V852">
        <v>1856</v>
      </c>
      <c r="Y852">
        <v>1072</v>
      </c>
      <c r="Z852">
        <v>1248</v>
      </c>
      <c r="AA852">
        <v>720</v>
      </c>
      <c r="AB852">
        <v>912</v>
      </c>
      <c r="AE852">
        <v>608</v>
      </c>
      <c r="AF852">
        <v>784</v>
      </c>
      <c r="AI852">
        <f t="shared" si="52"/>
        <v>2010</v>
      </c>
      <c r="AJ852" t="str">
        <f t="shared" si="53"/>
        <v>Non-pine Units</v>
      </c>
      <c r="AK852" t="str">
        <f t="shared" si="54"/>
        <v>SunshineCoast</v>
      </c>
      <c r="AL852" t="str">
        <f t="shared" si="55"/>
        <v>Sunshine Coast TSA</v>
      </c>
    </row>
    <row r="853" spans="1:38">
      <c r="A853">
        <v>11</v>
      </c>
      <c r="B853">
        <v>38</v>
      </c>
      <c r="E853">
        <v>3782368</v>
      </c>
      <c r="F853">
        <v>79294784</v>
      </c>
      <c r="I853">
        <v>527936</v>
      </c>
      <c r="J853">
        <v>78853936</v>
      </c>
      <c r="M853">
        <v>648128</v>
      </c>
      <c r="N853">
        <v>74797216</v>
      </c>
      <c r="Q853">
        <v>412336</v>
      </c>
      <c r="R853">
        <v>74008832</v>
      </c>
      <c r="U853">
        <v>43504</v>
      </c>
      <c r="V853">
        <v>70319552</v>
      </c>
      <c r="Y853">
        <v>58880</v>
      </c>
      <c r="Z853">
        <v>70870624</v>
      </c>
      <c r="AA853">
        <v>29008</v>
      </c>
      <c r="AB853">
        <v>71613104</v>
      </c>
      <c r="AE853">
        <v>27712</v>
      </c>
      <c r="AF853">
        <v>71330560</v>
      </c>
      <c r="AI853">
        <f t="shared" si="52"/>
        <v>2010</v>
      </c>
      <c r="AJ853" t="str">
        <f t="shared" si="53"/>
        <v>Pine Units</v>
      </c>
      <c r="AK853" t="str">
        <f t="shared" si="54"/>
        <v>Vanderhoof</v>
      </c>
      <c r="AL853" t="str">
        <f t="shared" si="55"/>
        <v>Vanderhoof Forest District</v>
      </c>
    </row>
    <row r="854" spans="1:38">
      <c r="A854">
        <v>11</v>
      </c>
      <c r="B854">
        <v>39</v>
      </c>
      <c r="E854">
        <v>9180896</v>
      </c>
      <c r="F854">
        <v>100084192</v>
      </c>
      <c r="I854">
        <v>6916112</v>
      </c>
      <c r="J854">
        <v>104931600</v>
      </c>
      <c r="M854">
        <v>5846832</v>
      </c>
      <c r="N854">
        <v>104361792</v>
      </c>
      <c r="Q854">
        <v>5023680</v>
      </c>
      <c r="R854">
        <v>106306064</v>
      </c>
      <c r="U854">
        <v>2425264</v>
      </c>
      <c r="V854">
        <v>89568288</v>
      </c>
      <c r="Y854">
        <v>1178384</v>
      </c>
      <c r="Z854">
        <v>87754864</v>
      </c>
      <c r="AA854">
        <v>160832</v>
      </c>
      <c r="AB854">
        <v>86760400</v>
      </c>
      <c r="AE854">
        <v>174416</v>
      </c>
      <c r="AF854">
        <v>86369632</v>
      </c>
      <c r="AI854">
        <f t="shared" si="52"/>
        <v>2010</v>
      </c>
      <c r="AJ854" t="str">
        <f t="shared" si="53"/>
        <v>Pine Units</v>
      </c>
      <c r="AK854" t="str">
        <f t="shared" si="54"/>
        <v>WilliamsLake</v>
      </c>
      <c r="AL854" t="str">
        <f t="shared" si="55"/>
        <v>Williams Lake TSA</v>
      </c>
    </row>
    <row r="855" spans="1:38">
      <c r="A855">
        <v>11</v>
      </c>
      <c r="B855">
        <v>40</v>
      </c>
      <c r="E855">
        <v>39344</v>
      </c>
      <c r="F855">
        <v>1655648</v>
      </c>
      <c r="I855">
        <v>1824</v>
      </c>
      <c r="J855">
        <v>1661024</v>
      </c>
      <c r="M855">
        <v>3760</v>
      </c>
      <c r="N855">
        <v>1573264</v>
      </c>
      <c r="Q855">
        <v>4400</v>
      </c>
      <c r="R855">
        <v>1553376</v>
      </c>
      <c r="U855">
        <v>2256</v>
      </c>
      <c r="V855">
        <v>1508224</v>
      </c>
      <c r="Y855">
        <v>48</v>
      </c>
      <c r="Z855">
        <v>1554192</v>
      </c>
      <c r="AA855">
        <v>0</v>
      </c>
      <c r="AB855">
        <v>1554000</v>
      </c>
      <c r="AE855">
        <v>0</v>
      </c>
      <c r="AF855">
        <v>1448608</v>
      </c>
      <c r="AI855">
        <f t="shared" si="52"/>
        <v>2010</v>
      </c>
      <c r="AJ855" t="str">
        <f t="shared" si="53"/>
        <v>Interior TFLs</v>
      </c>
      <c r="AK855" t="str">
        <f t="shared" si="54"/>
        <v>InteriorTFLs</v>
      </c>
      <c r="AL855" t="str">
        <f t="shared" si="55"/>
        <v>Interior TFLs</v>
      </c>
    </row>
    <row r="856" spans="1:38">
      <c r="A856">
        <v>11</v>
      </c>
      <c r="B856">
        <v>40</v>
      </c>
      <c r="E856">
        <v>551600</v>
      </c>
      <c r="F856">
        <v>13917360</v>
      </c>
      <c r="I856">
        <v>36752</v>
      </c>
      <c r="J856">
        <v>15166160</v>
      </c>
      <c r="M856">
        <v>65120</v>
      </c>
      <c r="N856">
        <v>14400256</v>
      </c>
      <c r="Q856">
        <v>55712</v>
      </c>
      <c r="R856">
        <v>13903760</v>
      </c>
      <c r="U856">
        <v>19008</v>
      </c>
      <c r="V856">
        <v>13182624</v>
      </c>
      <c r="Y856">
        <v>2224</v>
      </c>
      <c r="Z856">
        <v>13373600</v>
      </c>
      <c r="AA856">
        <v>0</v>
      </c>
      <c r="AB856">
        <v>13291760</v>
      </c>
      <c r="AE856">
        <v>0</v>
      </c>
      <c r="AF856">
        <v>12969408</v>
      </c>
      <c r="AI856">
        <f t="shared" si="52"/>
        <v>2010</v>
      </c>
      <c r="AJ856" t="str">
        <f t="shared" si="53"/>
        <v>Interior TFLs</v>
      </c>
      <c r="AK856" t="str">
        <f t="shared" si="54"/>
        <v>InteriorTFLs</v>
      </c>
      <c r="AL856" t="str">
        <f t="shared" si="55"/>
        <v>Interior TFLs</v>
      </c>
    </row>
    <row r="857" spans="1:38">
      <c r="A857">
        <v>11</v>
      </c>
      <c r="B857">
        <v>40</v>
      </c>
      <c r="E857">
        <v>136160</v>
      </c>
      <c r="F857">
        <v>3163520</v>
      </c>
      <c r="I857">
        <v>10224</v>
      </c>
      <c r="J857">
        <v>3417312</v>
      </c>
      <c r="M857">
        <v>13568</v>
      </c>
      <c r="N857">
        <v>3167872</v>
      </c>
      <c r="Q857">
        <v>10528</v>
      </c>
      <c r="R857">
        <v>3127520</v>
      </c>
      <c r="U857">
        <v>2880</v>
      </c>
      <c r="V857">
        <v>2784688</v>
      </c>
      <c r="Y857">
        <v>32</v>
      </c>
      <c r="Z857">
        <v>2884576</v>
      </c>
      <c r="AA857">
        <v>0</v>
      </c>
      <c r="AB857">
        <v>2895984</v>
      </c>
      <c r="AE857">
        <v>0</v>
      </c>
      <c r="AF857">
        <v>2816112</v>
      </c>
      <c r="AI857">
        <f t="shared" si="52"/>
        <v>2010</v>
      </c>
      <c r="AJ857" t="str">
        <f t="shared" si="53"/>
        <v>Interior TFLs</v>
      </c>
      <c r="AK857" t="str">
        <f t="shared" si="54"/>
        <v>InteriorTFLs</v>
      </c>
      <c r="AL857" t="str">
        <f t="shared" si="55"/>
        <v>Interior TFLs</v>
      </c>
    </row>
    <row r="858" spans="1:38">
      <c r="A858">
        <v>11</v>
      </c>
      <c r="B858">
        <v>40</v>
      </c>
      <c r="E858">
        <v>320</v>
      </c>
      <c r="F858">
        <v>480</v>
      </c>
      <c r="I858">
        <v>3296</v>
      </c>
      <c r="J858">
        <v>5904</v>
      </c>
      <c r="M858">
        <v>3200</v>
      </c>
      <c r="N858">
        <v>7472</v>
      </c>
      <c r="Q858">
        <v>368</v>
      </c>
      <c r="R858">
        <v>368</v>
      </c>
      <c r="U858">
        <v>9056</v>
      </c>
      <c r="V858">
        <v>12832</v>
      </c>
      <c r="Y858">
        <v>464</v>
      </c>
      <c r="Z858">
        <v>3888</v>
      </c>
      <c r="AA858">
        <v>0</v>
      </c>
      <c r="AB858">
        <v>5680</v>
      </c>
      <c r="AE858">
        <v>0</v>
      </c>
      <c r="AF858">
        <v>3424</v>
      </c>
      <c r="AI858">
        <f t="shared" si="52"/>
        <v>2010</v>
      </c>
      <c r="AJ858" t="str">
        <f t="shared" si="53"/>
        <v>Interior TFLs</v>
      </c>
      <c r="AK858" t="str">
        <f t="shared" si="54"/>
        <v>InteriorTFLs</v>
      </c>
      <c r="AL858" t="str">
        <f t="shared" si="55"/>
        <v>Interior TFLs</v>
      </c>
    </row>
    <row r="859" spans="1:38">
      <c r="A859">
        <v>11</v>
      </c>
      <c r="B859">
        <v>40</v>
      </c>
      <c r="E859">
        <v>48</v>
      </c>
      <c r="F859">
        <v>48</v>
      </c>
      <c r="I859">
        <v>160</v>
      </c>
      <c r="J859">
        <v>272</v>
      </c>
      <c r="M859">
        <v>16</v>
      </c>
      <c r="N859">
        <v>16</v>
      </c>
      <c r="Q859">
        <v>16</v>
      </c>
      <c r="R859">
        <v>80</v>
      </c>
      <c r="U859">
        <v>48</v>
      </c>
      <c r="V859">
        <v>144</v>
      </c>
      <c r="Y859">
        <v>208</v>
      </c>
      <c r="Z859">
        <v>384</v>
      </c>
      <c r="AA859">
        <v>0</v>
      </c>
      <c r="AB859">
        <v>176</v>
      </c>
      <c r="AE859">
        <v>0</v>
      </c>
      <c r="AF859">
        <v>176</v>
      </c>
      <c r="AI859">
        <f t="shared" si="52"/>
        <v>2010</v>
      </c>
      <c r="AJ859" t="str">
        <f t="shared" si="53"/>
        <v>Interior TFLs</v>
      </c>
      <c r="AK859" t="str">
        <f t="shared" si="54"/>
        <v>InteriorTFLs</v>
      </c>
      <c r="AL859" t="str">
        <f t="shared" si="55"/>
        <v>Interior TFLs</v>
      </c>
    </row>
    <row r="860" spans="1:38">
      <c r="A860">
        <v>11</v>
      </c>
      <c r="B860">
        <v>40</v>
      </c>
      <c r="E860">
        <v>537248</v>
      </c>
      <c r="F860">
        <v>2589712</v>
      </c>
      <c r="I860">
        <v>271120</v>
      </c>
      <c r="J860">
        <v>4441792</v>
      </c>
      <c r="M860">
        <v>214352</v>
      </c>
      <c r="N860">
        <v>3756336</v>
      </c>
      <c r="Q860">
        <v>166976</v>
      </c>
      <c r="R860">
        <v>3551232</v>
      </c>
      <c r="U860">
        <v>109856</v>
      </c>
      <c r="V860">
        <v>3091696</v>
      </c>
      <c r="Y860">
        <v>8608</v>
      </c>
      <c r="Z860">
        <v>2844960</v>
      </c>
      <c r="AA860">
        <v>704</v>
      </c>
      <c r="AB860">
        <v>2816672</v>
      </c>
      <c r="AE860">
        <v>704</v>
      </c>
      <c r="AF860">
        <v>2788160</v>
      </c>
      <c r="AI860">
        <f t="shared" si="52"/>
        <v>2010</v>
      </c>
      <c r="AJ860" t="str">
        <f t="shared" si="53"/>
        <v>Interior TFLs</v>
      </c>
      <c r="AK860" t="str">
        <f t="shared" si="54"/>
        <v>InteriorTFLs</v>
      </c>
      <c r="AL860" t="str">
        <f t="shared" si="55"/>
        <v>Interior TFLs</v>
      </c>
    </row>
    <row r="861" spans="1:38">
      <c r="A861">
        <v>11</v>
      </c>
      <c r="B861">
        <v>40</v>
      </c>
      <c r="E861">
        <v>226704</v>
      </c>
      <c r="F861">
        <v>1724176</v>
      </c>
      <c r="I861">
        <v>91376</v>
      </c>
      <c r="J861">
        <v>2291296</v>
      </c>
      <c r="M861">
        <v>94800</v>
      </c>
      <c r="N861">
        <v>2002912</v>
      </c>
      <c r="Q861">
        <v>89312</v>
      </c>
      <c r="R861">
        <v>1799504</v>
      </c>
      <c r="U861">
        <v>40560</v>
      </c>
      <c r="V861">
        <v>1568800</v>
      </c>
      <c r="Y861">
        <v>18592</v>
      </c>
      <c r="Z861">
        <v>1560880</v>
      </c>
      <c r="AA861">
        <v>1568</v>
      </c>
      <c r="AB861">
        <v>1527200</v>
      </c>
      <c r="AE861">
        <v>2048</v>
      </c>
      <c r="AF861">
        <v>1449616</v>
      </c>
      <c r="AI861">
        <f t="shared" si="52"/>
        <v>2010</v>
      </c>
      <c r="AJ861" t="str">
        <f t="shared" si="53"/>
        <v>Interior TFLs</v>
      </c>
      <c r="AK861" t="str">
        <f t="shared" si="54"/>
        <v>InteriorTFLs</v>
      </c>
      <c r="AL861" t="str">
        <f t="shared" si="55"/>
        <v>Interior TFLs</v>
      </c>
    </row>
    <row r="862" spans="1:38">
      <c r="A862">
        <v>11</v>
      </c>
      <c r="B862">
        <v>40</v>
      </c>
      <c r="E862">
        <v>109744</v>
      </c>
      <c r="F862">
        <v>960896</v>
      </c>
      <c r="I862">
        <v>40464</v>
      </c>
      <c r="J862">
        <v>949744</v>
      </c>
      <c r="M862">
        <v>43696</v>
      </c>
      <c r="N862">
        <v>935120</v>
      </c>
      <c r="Q862">
        <v>44448</v>
      </c>
      <c r="R862">
        <v>843952</v>
      </c>
      <c r="U862">
        <v>13264</v>
      </c>
      <c r="V862">
        <v>773872</v>
      </c>
      <c r="Y862">
        <v>6416</v>
      </c>
      <c r="Z862">
        <v>760384</v>
      </c>
      <c r="AA862">
        <v>4240</v>
      </c>
      <c r="AB862">
        <v>792848</v>
      </c>
      <c r="AE862">
        <v>3232</v>
      </c>
      <c r="AF862">
        <v>746512</v>
      </c>
      <c r="AI862">
        <f t="shared" si="52"/>
        <v>2010</v>
      </c>
      <c r="AJ862" t="str">
        <f t="shared" si="53"/>
        <v>Interior TFLs</v>
      </c>
      <c r="AK862" t="str">
        <f t="shared" si="54"/>
        <v>InteriorTFLs</v>
      </c>
      <c r="AL862" t="str">
        <f t="shared" si="55"/>
        <v>Interior TFLs</v>
      </c>
    </row>
    <row r="863" spans="1:38">
      <c r="A863">
        <v>11</v>
      </c>
      <c r="B863">
        <v>40</v>
      </c>
      <c r="E863">
        <v>89424</v>
      </c>
      <c r="F863">
        <v>676272</v>
      </c>
      <c r="I863">
        <v>50160</v>
      </c>
      <c r="J863">
        <v>799408</v>
      </c>
      <c r="M863">
        <v>69840</v>
      </c>
      <c r="N863">
        <v>708592</v>
      </c>
      <c r="Q863">
        <v>40592</v>
      </c>
      <c r="R863">
        <v>606816</v>
      </c>
      <c r="U863">
        <v>30416</v>
      </c>
      <c r="V863">
        <v>598480</v>
      </c>
      <c r="Y863">
        <v>18288</v>
      </c>
      <c r="Z863">
        <v>573008</v>
      </c>
      <c r="AA863">
        <v>3664</v>
      </c>
      <c r="AB863">
        <v>556880</v>
      </c>
      <c r="AE863">
        <v>3872</v>
      </c>
      <c r="AF863">
        <v>545872</v>
      </c>
      <c r="AI863">
        <f t="shared" si="52"/>
        <v>2010</v>
      </c>
      <c r="AJ863" t="str">
        <f t="shared" si="53"/>
        <v>Interior TFLs</v>
      </c>
      <c r="AK863" t="str">
        <f t="shared" si="54"/>
        <v>InteriorTFLs</v>
      </c>
      <c r="AL863" t="str">
        <f t="shared" si="55"/>
        <v>Interior TFLs</v>
      </c>
    </row>
    <row r="864" spans="1:38">
      <c r="A864">
        <v>11</v>
      </c>
      <c r="B864">
        <v>40</v>
      </c>
      <c r="E864">
        <v>0</v>
      </c>
      <c r="F864">
        <v>0</v>
      </c>
      <c r="I864">
        <v>1232</v>
      </c>
      <c r="J864">
        <v>12192</v>
      </c>
      <c r="M864">
        <v>6496</v>
      </c>
      <c r="N864">
        <v>11728</v>
      </c>
      <c r="Q864">
        <v>3168</v>
      </c>
      <c r="R864">
        <v>5360</v>
      </c>
      <c r="U864">
        <v>18080</v>
      </c>
      <c r="V864">
        <v>30352</v>
      </c>
      <c r="Y864">
        <v>9360</v>
      </c>
      <c r="Z864">
        <v>18192</v>
      </c>
      <c r="AA864">
        <v>4032</v>
      </c>
      <c r="AB864">
        <v>16816</v>
      </c>
      <c r="AE864">
        <v>5536</v>
      </c>
      <c r="AF864">
        <v>18880</v>
      </c>
      <c r="AI864">
        <f t="shared" si="52"/>
        <v>2010</v>
      </c>
      <c r="AJ864" t="str">
        <f t="shared" si="53"/>
        <v>Interior TFLs</v>
      </c>
      <c r="AK864" t="str">
        <f t="shared" si="54"/>
        <v>InteriorTFLs</v>
      </c>
      <c r="AL864" t="str">
        <f t="shared" si="55"/>
        <v>Interior TFLs</v>
      </c>
    </row>
    <row r="865" spans="1:38">
      <c r="A865">
        <v>11</v>
      </c>
      <c r="B865">
        <v>40</v>
      </c>
      <c r="E865">
        <v>8352</v>
      </c>
      <c r="F865">
        <v>20256</v>
      </c>
      <c r="I865">
        <v>13168</v>
      </c>
      <c r="J865">
        <v>89920</v>
      </c>
      <c r="M865">
        <v>21136</v>
      </c>
      <c r="N865">
        <v>58256</v>
      </c>
      <c r="Q865">
        <v>22944</v>
      </c>
      <c r="R865">
        <v>72880</v>
      </c>
      <c r="U865">
        <v>15056</v>
      </c>
      <c r="V865">
        <v>61584</v>
      </c>
      <c r="Y865">
        <v>3904</v>
      </c>
      <c r="Z865">
        <v>44800</v>
      </c>
      <c r="AA865">
        <v>7632</v>
      </c>
      <c r="AB865">
        <v>45264</v>
      </c>
      <c r="AE865">
        <v>8096</v>
      </c>
      <c r="AF865">
        <v>52192</v>
      </c>
      <c r="AI865">
        <f t="shared" si="52"/>
        <v>2010</v>
      </c>
      <c r="AJ865" t="str">
        <f t="shared" si="53"/>
        <v>Interior TFLs</v>
      </c>
      <c r="AK865" t="str">
        <f t="shared" si="54"/>
        <v>InteriorTFLs</v>
      </c>
      <c r="AL865" t="str">
        <f t="shared" si="55"/>
        <v>Interior TFLs</v>
      </c>
    </row>
    <row r="866" spans="1:38">
      <c r="A866">
        <v>11</v>
      </c>
      <c r="B866">
        <v>40</v>
      </c>
      <c r="E866">
        <v>179568</v>
      </c>
      <c r="F866">
        <v>2848176</v>
      </c>
      <c r="I866">
        <v>57520</v>
      </c>
      <c r="J866">
        <v>3017840</v>
      </c>
      <c r="M866">
        <v>73168</v>
      </c>
      <c r="N866">
        <v>2776800</v>
      </c>
      <c r="Q866">
        <v>58528</v>
      </c>
      <c r="R866">
        <v>2744080</v>
      </c>
      <c r="U866">
        <v>28240</v>
      </c>
      <c r="V866">
        <v>2537728</v>
      </c>
      <c r="Y866">
        <v>16224</v>
      </c>
      <c r="Z866">
        <v>2533968</v>
      </c>
      <c r="AA866">
        <v>8272</v>
      </c>
      <c r="AB866">
        <v>2529024</v>
      </c>
      <c r="AE866">
        <v>8448</v>
      </c>
      <c r="AF866">
        <v>2470624</v>
      </c>
      <c r="AI866">
        <f t="shared" si="52"/>
        <v>2010</v>
      </c>
      <c r="AJ866" t="str">
        <f t="shared" si="53"/>
        <v>Interior TFLs</v>
      </c>
      <c r="AK866" t="str">
        <f t="shared" si="54"/>
        <v>InteriorTFLs</v>
      </c>
      <c r="AL866" t="str">
        <f t="shared" si="55"/>
        <v>Interior TFLs</v>
      </c>
    </row>
    <row r="867" spans="1:38">
      <c r="A867">
        <v>11</v>
      </c>
      <c r="B867">
        <v>40</v>
      </c>
      <c r="E867">
        <v>231168</v>
      </c>
      <c r="F867">
        <v>715728</v>
      </c>
      <c r="I867">
        <v>303504</v>
      </c>
      <c r="J867">
        <v>544608</v>
      </c>
      <c r="M867">
        <v>195504</v>
      </c>
      <c r="N867">
        <v>288528</v>
      </c>
      <c r="Q867">
        <v>81280</v>
      </c>
      <c r="R867">
        <v>117088</v>
      </c>
      <c r="U867">
        <v>28288</v>
      </c>
      <c r="V867">
        <v>43488</v>
      </c>
      <c r="Y867">
        <v>9856</v>
      </c>
      <c r="Z867">
        <v>24864</v>
      </c>
      <c r="AA867">
        <v>10320</v>
      </c>
      <c r="AB867">
        <v>27888</v>
      </c>
      <c r="AE867">
        <v>12256</v>
      </c>
      <c r="AF867">
        <v>28496</v>
      </c>
      <c r="AI867">
        <f t="shared" si="52"/>
        <v>2010</v>
      </c>
      <c r="AJ867" t="str">
        <f t="shared" si="53"/>
        <v>Interior TFLs</v>
      </c>
      <c r="AK867" t="str">
        <f t="shared" si="54"/>
        <v>InteriorTFLs</v>
      </c>
      <c r="AL867" t="str">
        <f t="shared" si="55"/>
        <v>Interior TFLs</v>
      </c>
    </row>
    <row r="868" spans="1:38">
      <c r="A868">
        <v>11</v>
      </c>
      <c r="B868">
        <v>40</v>
      </c>
      <c r="E868">
        <v>324288</v>
      </c>
      <c r="F868">
        <v>971696</v>
      </c>
      <c r="I868">
        <v>565344</v>
      </c>
      <c r="J868">
        <v>1759424</v>
      </c>
      <c r="M868">
        <v>522016</v>
      </c>
      <c r="N868">
        <v>985584</v>
      </c>
      <c r="Q868">
        <v>260704</v>
      </c>
      <c r="R868">
        <v>450288</v>
      </c>
      <c r="U868">
        <v>163888</v>
      </c>
      <c r="V868">
        <v>272016</v>
      </c>
      <c r="Y868">
        <v>61280</v>
      </c>
      <c r="Z868">
        <v>128560</v>
      </c>
      <c r="AA868">
        <v>13936</v>
      </c>
      <c r="AB868">
        <v>79632</v>
      </c>
      <c r="AE868">
        <v>16496</v>
      </c>
      <c r="AF868">
        <v>88992</v>
      </c>
      <c r="AI868">
        <f t="shared" si="52"/>
        <v>2010</v>
      </c>
      <c r="AJ868" t="str">
        <f t="shared" si="53"/>
        <v>Interior TFLs</v>
      </c>
      <c r="AK868" t="str">
        <f t="shared" si="54"/>
        <v>InteriorTFLs</v>
      </c>
      <c r="AL868" t="str">
        <f t="shared" si="55"/>
        <v>Interior TFLs</v>
      </c>
    </row>
    <row r="869" spans="1:38">
      <c r="A869">
        <v>11</v>
      </c>
      <c r="B869">
        <v>40</v>
      </c>
      <c r="E869">
        <v>328992</v>
      </c>
      <c r="F869">
        <v>1691440</v>
      </c>
      <c r="I869">
        <v>486192</v>
      </c>
      <c r="J869">
        <v>2237520</v>
      </c>
      <c r="M869">
        <v>507392</v>
      </c>
      <c r="N869">
        <v>1582288</v>
      </c>
      <c r="Q869">
        <v>237248</v>
      </c>
      <c r="R869">
        <v>727280</v>
      </c>
      <c r="U869">
        <v>156016</v>
      </c>
      <c r="V869">
        <v>517088</v>
      </c>
      <c r="Y869">
        <v>57392</v>
      </c>
      <c r="Z869">
        <v>387968</v>
      </c>
      <c r="AA869">
        <v>30432</v>
      </c>
      <c r="AB869">
        <v>376064</v>
      </c>
      <c r="AE869">
        <v>27936</v>
      </c>
      <c r="AF869">
        <v>346224</v>
      </c>
      <c r="AI869">
        <f t="shared" si="52"/>
        <v>2010</v>
      </c>
      <c r="AJ869" t="str">
        <f t="shared" si="53"/>
        <v>Interior TFLs</v>
      </c>
      <c r="AK869" t="str">
        <f t="shared" si="54"/>
        <v>InteriorTFLs</v>
      </c>
      <c r="AL869" t="str">
        <f t="shared" si="55"/>
        <v>Interior TFLs</v>
      </c>
    </row>
    <row r="870" spans="1:38">
      <c r="A870">
        <v>11</v>
      </c>
      <c r="B870">
        <v>40</v>
      </c>
      <c r="E870">
        <v>31792</v>
      </c>
      <c r="F870">
        <v>77472</v>
      </c>
      <c r="I870">
        <v>20000</v>
      </c>
      <c r="J870">
        <v>55136</v>
      </c>
      <c r="M870">
        <v>17200</v>
      </c>
      <c r="N870">
        <v>39488</v>
      </c>
      <c r="Q870">
        <v>8256</v>
      </c>
      <c r="R870">
        <v>12144</v>
      </c>
      <c r="U870">
        <v>8240</v>
      </c>
      <c r="V870">
        <v>49440</v>
      </c>
      <c r="Y870">
        <v>13504</v>
      </c>
      <c r="Z870">
        <v>78128</v>
      </c>
      <c r="AA870">
        <v>29552</v>
      </c>
      <c r="AB870">
        <v>97664</v>
      </c>
      <c r="AE870">
        <v>30544</v>
      </c>
      <c r="AF870">
        <v>99904</v>
      </c>
      <c r="AI870">
        <f t="shared" si="52"/>
        <v>2010</v>
      </c>
      <c r="AJ870" t="str">
        <f t="shared" si="53"/>
        <v>Interior TFLs</v>
      </c>
      <c r="AK870" t="str">
        <f t="shared" si="54"/>
        <v>InteriorTFLs</v>
      </c>
      <c r="AL870" t="str">
        <f t="shared" si="55"/>
        <v>Interior TFLs</v>
      </c>
    </row>
    <row r="871" spans="1:38">
      <c r="A871">
        <v>11</v>
      </c>
      <c r="B871">
        <v>40</v>
      </c>
      <c r="E871">
        <v>735280</v>
      </c>
      <c r="F871">
        <v>5170912</v>
      </c>
      <c r="I871">
        <v>633504</v>
      </c>
      <c r="J871">
        <v>6880480</v>
      </c>
      <c r="M871">
        <v>654272</v>
      </c>
      <c r="N871">
        <v>5899584</v>
      </c>
      <c r="Q871">
        <v>570992</v>
      </c>
      <c r="R871">
        <v>5431568</v>
      </c>
      <c r="U871">
        <v>477392</v>
      </c>
      <c r="V871">
        <v>4427408</v>
      </c>
      <c r="Y871">
        <v>231840</v>
      </c>
      <c r="Z871">
        <v>3966640</v>
      </c>
      <c r="AA871">
        <v>38000</v>
      </c>
      <c r="AB871">
        <v>3810560</v>
      </c>
      <c r="AE871">
        <v>38640</v>
      </c>
      <c r="AF871">
        <v>3684352</v>
      </c>
      <c r="AI871">
        <f t="shared" si="52"/>
        <v>2010</v>
      </c>
      <c r="AJ871" t="str">
        <f t="shared" si="53"/>
        <v>Interior TFLs</v>
      </c>
      <c r="AK871" t="str">
        <f t="shared" si="54"/>
        <v>InteriorTFLs</v>
      </c>
      <c r="AL871" t="str">
        <f t="shared" si="55"/>
        <v>Interior TFLs</v>
      </c>
    </row>
    <row r="872" spans="1:38">
      <c r="A872">
        <v>11</v>
      </c>
      <c r="B872">
        <v>40</v>
      </c>
      <c r="E872">
        <v>756288</v>
      </c>
      <c r="F872">
        <v>4492800</v>
      </c>
      <c r="I872">
        <v>903232</v>
      </c>
      <c r="J872">
        <v>6661600</v>
      </c>
      <c r="M872">
        <v>917792</v>
      </c>
      <c r="N872">
        <v>5068976</v>
      </c>
      <c r="Q872">
        <v>719760</v>
      </c>
      <c r="R872">
        <v>3535120</v>
      </c>
      <c r="U872">
        <v>546704</v>
      </c>
      <c r="V872">
        <v>3232400</v>
      </c>
      <c r="Y872">
        <v>202736</v>
      </c>
      <c r="Z872">
        <v>2753296</v>
      </c>
      <c r="AA872">
        <v>88000</v>
      </c>
      <c r="AB872">
        <v>2659216</v>
      </c>
      <c r="AE872">
        <v>87936</v>
      </c>
      <c r="AF872">
        <v>2625584</v>
      </c>
      <c r="AI872">
        <f t="shared" si="52"/>
        <v>2010</v>
      </c>
      <c r="AJ872" t="str">
        <f t="shared" si="53"/>
        <v>Interior TFLs</v>
      </c>
      <c r="AK872" t="str">
        <f t="shared" si="54"/>
        <v>InteriorTFLs</v>
      </c>
      <c r="AL872" t="str">
        <f t="shared" si="55"/>
        <v>Interior TFLs</v>
      </c>
    </row>
    <row r="873" spans="1:38">
      <c r="A873">
        <v>11</v>
      </c>
      <c r="B873">
        <v>40</v>
      </c>
      <c r="E873">
        <v>1909040</v>
      </c>
      <c r="F873">
        <v>5933472</v>
      </c>
      <c r="I873">
        <v>5160768</v>
      </c>
      <c r="J873">
        <v>12745792</v>
      </c>
      <c r="M873">
        <v>4796176</v>
      </c>
      <c r="N873">
        <v>9617088</v>
      </c>
      <c r="Q873">
        <v>3008352</v>
      </c>
      <c r="R873">
        <v>17294784</v>
      </c>
      <c r="U873">
        <v>1752464</v>
      </c>
      <c r="V873">
        <v>9868704</v>
      </c>
      <c r="Y873">
        <v>2616816</v>
      </c>
      <c r="Z873">
        <v>13657168</v>
      </c>
      <c r="AA873">
        <v>3236016</v>
      </c>
      <c r="AB873">
        <v>16860704</v>
      </c>
      <c r="AE873">
        <v>3169648</v>
      </c>
      <c r="AF873">
        <v>16586560</v>
      </c>
      <c r="AI873">
        <f t="shared" si="52"/>
        <v>2010</v>
      </c>
      <c r="AJ873" t="str">
        <f t="shared" si="53"/>
        <v>Interior TFLs</v>
      </c>
      <c r="AK873" t="str">
        <f t="shared" si="54"/>
        <v>InteriorTFLs</v>
      </c>
      <c r="AL873" t="str">
        <f t="shared" si="55"/>
        <v>Interior TFLs</v>
      </c>
    </row>
    <row r="874" spans="1:38">
      <c r="A874">
        <v>11</v>
      </c>
      <c r="B874">
        <v>41</v>
      </c>
      <c r="E874">
        <v>0</v>
      </c>
      <c r="F874">
        <v>0</v>
      </c>
      <c r="I874">
        <v>0</v>
      </c>
      <c r="J874">
        <v>0</v>
      </c>
      <c r="M874">
        <v>0</v>
      </c>
      <c r="N874">
        <v>0</v>
      </c>
      <c r="Q874">
        <v>0</v>
      </c>
      <c r="R874">
        <v>0</v>
      </c>
      <c r="U874">
        <v>0</v>
      </c>
      <c r="V874">
        <v>0</v>
      </c>
      <c r="Y874">
        <v>0</v>
      </c>
      <c r="Z874">
        <v>0</v>
      </c>
      <c r="AA874">
        <v>0</v>
      </c>
      <c r="AB874">
        <v>0</v>
      </c>
      <c r="AE874">
        <v>0</v>
      </c>
      <c r="AF874">
        <v>0</v>
      </c>
      <c r="AI874">
        <f t="shared" si="52"/>
        <v>2010</v>
      </c>
      <c r="AJ874" t="str">
        <f t="shared" si="53"/>
        <v>Coast TFLs</v>
      </c>
      <c r="AK874" t="str">
        <f t="shared" si="54"/>
        <v>CoastTFLs</v>
      </c>
      <c r="AL874" t="str">
        <f t="shared" si="55"/>
        <v>Coast TFLs</v>
      </c>
    </row>
    <row r="875" spans="1:38">
      <c r="A875">
        <v>11</v>
      </c>
      <c r="B875">
        <v>41</v>
      </c>
      <c r="E875">
        <v>0</v>
      </c>
      <c r="F875">
        <v>0</v>
      </c>
      <c r="I875">
        <v>0</v>
      </c>
      <c r="J875">
        <v>0</v>
      </c>
      <c r="M875">
        <v>0</v>
      </c>
      <c r="N875">
        <v>0</v>
      </c>
      <c r="Q875">
        <v>0</v>
      </c>
      <c r="R875">
        <v>0</v>
      </c>
      <c r="U875">
        <v>16</v>
      </c>
      <c r="V875">
        <v>16</v>
      </c>
      <c r="Y875">
        <v>0</v>
      </c>
      <c r="Z875">
        <v>0</v>
      </c>
      <c r="AA875">
        <v>0</v>
      </c>
      <c r="AB875">
        <v>0</v>
      </c>
      <c r="AE875">
        <v>0</v>
      </c>
      <c r="AF875">
        <v>0</v>
      </c>
      <c r="AI875">
        <f t="shared" si="52"/>
        <v>2010</v>
      </c>
      <c r="AJ875" t="str">
        <f t="shared" si="53"/>
        <v>Coast TFLs</v>
      </c>
      <c r="AK875" t="str">
        <f t="shared" si="54"/>
        <v>CoastTFLs</v>
      </c>
      <c r="AL875" t="str">
        <f t="shared" si="55"/>
        <v>Coast TFLs</v>
      </c>
    </row>
    <row r="876" spans="1:38">
      <c r="A876">
        <v>11</v>
      </c>
      <c r="B876">
        <v>41</v>
      </c>
      <c r="E876">
        <v>0</v>
      </c>
      <c r="F876">
        <v>0</v>
      </c>
      <c r="I876">
        <v>0</v>
      </c>
      <c r="J876">
        <v>0</v>
      </c>
      <c r="M876">
        <v>0</v>
      </c>
      <c r="N876">
        <v>0</v>
      </c>
      <c r="Q876">
        <v>0</v>
      </c>
      <c r="R876">
        <v>0</v>
      </c>
      <c r="U876">
        <v>0</v>
      </c>
      <c r="V876">
        <v>0</v>
      </c>
      <c r="Y876">
        <v>0</v>
      </c>
      <c r="Z876">
        <v>0</v>
      </c>
      <c r="AA876">
        <v>0</v>
      </c>
      <c r="AB876">
        <v>0</v>
      </c>
      <c r="AE876">
        <v>0</v>
      </c>
      <c r="AF876">
        <v>0</v>
      </c>
      <c r="AI876">
        <f t="shared" si="52"/>
        <v>2010</v>
      </c>
      <c r="AJ876" t="str">
        <f t="shared" si="53"/>
        <v>Coast TFLs</v>
      </c>
      <c r="AK876" t="str">
        <f t="shared" si="54"/>
        <v>CoastTFLs</v>
      </c>
      <c r="AL876" t="str">
        <f t="shared" si="55"/>
        <v>Coast TFLs</v>
      </c>
    </row>
    <row r="877" spans="1:38">
      <c r="A877">
        <v>11</v>
      </c>
      <c r="B877">
        <v>41</v>
      </c>
      <c r="E877">
        <v>0</v>
      </c>
      <c r="F877">
        <v>0</v>
      </c>
      <c r="I877">
        <v>0</v>
      </c>
      <c r="J877">
        <v>0</v>
      </c>
      <c r="M877">
        <v>0</v>
      </c>
      <c r="N877">
        <v>0</v>
      </c>
      <c r="Q877">
        <v>0</v>
      </c>
      <c r="R877">
        <v>0</v>
      </c>
      <c r="U877">
        <v>0</v>
      </c>
      <c r="V877">
        <v>0</v>
      </c>
      <c r="Y877">
        <v>0</v>
      </c>
      <c r="Z877">
        <v>0</v>
      </c>
      <c r="AA877">
        <v>0</v>
      </c>
      <c r="AB877">
        <v>0</v>
      </c>
      <c r="AE877">
        <v>0</v>
      </c>
      <c r="AF877">
        <v>0</v>
      </c>
      <c r="AI877">
        <f t="shared" si="52"/>
        <v>2010</v>
      </c>
      <c r="AJ877" t="str">
        <f t="shared" si="53"/>
        <v>Coast TFLs</v>
      </c>
      <c r="AK877" t="str">
        <f t="shared" si="54"/>
        <v>CoastTFLs</v>
      </c>
      <c r="AL877" t="str">
        <f t="shared" si="55"/>
        <v>Coast TFLs</v>
      </c>
    </row>
    <row r="878" spans="1:38">
      <c r="A878">
        <v>11</v>
      </c>
      <c r="B878">
        <v>41</v>
      </c>
      <c r="E878">
        <v>0</v>
      </c>
      <c r="F878">
        <v>0</v>
      </c>
      <c r="I878">
        <v>0</v>
      </c>
      <c r="J878">
        <v>0</v>
      </c>
      <c r="M878">
        <v>0</v>
      </c>
      <c r="N878">
        <v>0</v>
      </c>
      <c r="Q878">
        <v>0</v>
      </c>
      <c r="R878">
        <v>0</v>
      </c>
      <c r="U878">
        <v>0</v>
      </c>
      <c r="V878">
        <v>0</v>
      </c>
      <c r="Y878">
        <v>0</v>
      </c>
      <c r="Z878">
        <v>0</v>
      </c>
      <c r="AA878">
        <v>0</v>
      </c>
      <c r="AB878">
        <v>0</v>
      </c>
      <c r="AE878">
        <v>0</v>
      </c>
      <c r="AF878">
        <v>0</v>
      </c>
      <c r="AI878">
        <f t="shared" si="52"/>
        <v>2010</v>
      </c>
      <c r="AJ878" t="str">
        <f t="shared" si="53"/>
        <v>Coast TFLs</v>
      </c>
      <c r="AK878" t="str">
        <f t="shared" si="54"/>
        <v>CoastTFLs</v>
      </c>
      <c r="AL878" t="str">
        <f t="shared" si="55"/>
        <v>Coast TFLs</v>
      </c>
    </row>
    <row r="879" spans="1:38">
      <c r="A879">
        <v>11</v>
      </c>
      <c r="B879">
        <v>41</v>
      </c>
      <c r="E879">
        <v>0</v>
      </c>
      <c r="F879">
        <v>0</v>
      </c>
      <c r="I879">
        <v>0</v>
      </c>
      <c r="J879">
        <v>0</v>
      </c>
      <c r="M879">
        <v>0</v>
      </c>
      <c r="N879">
        <v>0</v>
      </c>
      <c r="Q879">
        <v>0</v>
      </c>
      <c r="R879">
        <v>0</v>
      </c>
      <c r="U879">
        <v>0</v>
      </c>
      <c r="V879">
        <v>0</v>
      </c>
      <c r="Y879">
        <v>0</v>
      </c>
      <c r="Z879">
        <v>0</v>
      </c>
      <c r="AA879">
        <v>0</v>
      </c>
      <c r="AB879">
        <v>0</v>
      </c>
      <c r="AE879">
        <v>0</v>
      </c>
      <c r="AF879">
        <v>0</v>
      </c>
      <c r="AI879">
        <f t="shared" si="52"/>
        <v>2010</v>
      </c>
      <c r="AJ879" t="str">
        <f t="shared" si="53"/>
        <v>Coast TFLs</v>
      </c>
      <c r="AK879" t="str">
        <f t="shared" si="54"/>
        <v>CoastTFLs</v>
      </c>
      <c r="AL879" t="str">
        <f t="shared" si="55"/>
        <v>Coast TFLs</v>
      </c>
    </row>
    <row r="880" spans="1:38">
      <c r="A880">
        <v>11</v>
      </c>
      <c r="B880">
        <v>41</v>
      </c>
      <c r="E880">
        <v>0</v>
      </c>
      <c r="F880">
        <v>0</v>
      </c>
      <c r="I880">
        <v>0</v>
      </c>
      <c r="J880">
        <v>208</v>
      </c>
      <c r="M880">
        <v>816</v>
      </c>
      <c r="N880">
        <v>2272</v>
      </c>
      <c r="Q880">
        <v>4688</v>
      </c>
      <c r="R880">
        <v>4688</v>
      </c>
      <c r="U880">
        <v>0</v>
      </c>
      <c r="V880">
        <v>208</v>
      </c>
      <c r="Y880">
        <v>0</v>
      </c>
      <c r="Z880">
        <v>96</v>
      </c>
      <c r="AA880">
        <v>0</v>
      </c>
      <c r="AB880">
        <v>96</v>
      </c>
      <c r="AE880">
        <v>0</v>
      </c>
      <c r="AF880">
        <v>0</v>
      </c>
      <c r="AI880">
        <f t="shared" si="52"/>
        <v>2010</v>
      </c>
      <c r="AJ880" t="str">
        <f t="shared" si="53"/>
        <v>Coast TFLs</v>
      </c>
      <c r="AK880" t="str">
        <f t="shared" si="54"/>
        <v>CoastTFLs</v>
      </c>
      <c r="AL880" t="str">
        <f t="shared" si="55"/>
        <v>Coast TFLs</v>
      </c>
    </row>
    <row r="881" spans="1:38">
      <c r="A881">
        <v>11</v>
      </c>
      <c r="B881">
        <v>41</v>
      </c>
      <c r="E881">
        <v>0</v>
      </c>
      <c r="F881">
        <v>0</v>
      </c>
      <c r="I881">
        <v>0</v>
      </c>
      <c r="J881">
        <v>0</v>
      </c>
      <c r="M881">
        <v>0</v>
      </c>
      <c r="N881">
        <v>0</v>
      </c>
      <c r="Q881">
        <v>0</v>
      </c>
      <c r="R881">
        <v>0</v>
      </c>
      <c r="U881">
        <v>0</v>
      </c>
      <c r="V881">
        <v>0</v>
      </c>
      <c r="Y881">
        <v>0</v>
      </c>
      <c r="Z881">
        <v>0</v>
      </c>
      <c r="AA881">
        <v>0</v>
      </c>
      <c r="AB881">
        <v>0</v>
      </c>
      <c r="AE881">
        <v>0</v>
      </c>
      <c r="AF881">
        <v>0</v>
      </c>
      <c r="AI881">
        <f t="shared" si="52"/>
        <v>2010</v>
      </c>
      <c r="AJ881" t="str">
        <f t="shared" si="53"/>
        <v>Coast TFLs</v>
      </c>
      <c r="AK881" t="str">
        <f t="shared" si="54"/>
        <v>CoastTFLs</v>
      </c>
      <c r="AL881" t="str">
        <f t="shared" si="55"/>
        <v>Coast TFLs</v>
      </c>
    </row>
    <row r="882" spans="1:38">
      <c r="A882">
        <v>11</v>
      </c>
      <c r="B882">
        <v>41</v>
      </c>
      <c r="E882">
        <v>0</v>
      </c>
      <c r="F882">
        <v>0</v>
      </c>
      <c r="I882">
        <v>0</v>
      </c>
      <c r="J882">
        <v>0</v>
      </c>
      <c r="M882">
        <v>1616</v>
      </c>
      <c r="N882">
        <v>1888</v>
      </c>
      <c r="Q882">
        <v>0</v>
      </c>
      <c r="R882">
        <v>0</v>
      </c>
      <c r="U882">
        <v>0</v>
      </c>
      <c r="V882">
        <v>0</v>
      </c>
      <c r="Y882">
        <v>0</v>
      </c>
      <c r="Z882">
        <v>0</v>
      </c>
      <c r="AA882">
        <v>0</v>
      </c>
      <c r="AB882">
        <v>0</v>
      </c>
      <c r="AE882">
        <v>0</v>
      </c>
      <c r="AF882">
        <v>0</v>
      </c>
      <c r="AI882">
        <f t="shared" si="52"/>
        <v>2010</v>
      </c>
      <c r="AJ882" t="str">
        <f t="shared" si="53"/>
        <v>Coast TFLs</v>
      </c>
      <c r="AK882" t="str">
        <f t="shared" si="54"/>
        <v>CoastTFLs</v>
      </c>
      <c r="AL882" t="str">
        <f t="shared" si="55"/>
        <v>Coast TFLs</v>
      </c>
    </row>
    <row r="883" spans="1:38">
      <c r="A883">
        <v>11</v>
      </c>
      <c r="B883">
        <v>41</v>
      </c>
      <c r="E883">
        <v>0</v>
      </c>
      <c r="F883">
        <v>0</v>
      </c>
      <c r="I883">
        <v>0</v>
      </c>
      <c r="J883">
        <v>0</v>
      </c>
      <c r="M883">
        <v>0</v>
      </c>
      <c r="N883">
        <v>0</v>
      </c>
      <c r="Q883">
        <v>0</v>
      </c>
      <c r="R883">
        <v>0</v>
      </c>
      <c r="U883">
        <v>0</v>
      </c>
      <c r="V883">
        <v>0</v>
      </c>
      <c r="Y883">
        <v>0</v>
      </c>
      <c r="Z883">
        <v>0</v>
      </c>
      <c r="AA883">
        <v>0</v>
      </c>
      <c r="AB883">
        <v>0</v>
      </c>
      <c r="AE883">
        <v>0</v>
      </c>
      <c r="AF883">
        <v>0</v>
      </c>
      <c r="AI883">
        <f t="shared" si="52"/>
        <v>2010</v>
      </c>
      <c r="AJ883" t="str">
        <f t="shared" si="53"/>
        <v>Coast TFLs</v>
      </c>
      <c r="AK883" t="str">
        <f t="shared" si="54"/>
        <v>CoastTFLs</v>
      </c>
      <c r="AL883" t="str">
        <f t="shared" si="55"/>
        <v>Coast TFLs</v>
      </c>
    </row>
    <row r="884" spans="1:38">
      <c r="A884">
        <v>11</v>
      </c>
      <c r="B884">
        <v>41</v>
      </c>
      <c r="E884">
        <v>0</v>
      </c>
      <c r="F884">
        <v>0</v>
      </c>
      <c r="I884">
        <v>0</v>
      </c>
      <c r="J884">
        <v>0</v>
      </c>
      <c r="M884">
        <v>0</v>
      </c>
      <c r="N884">
        <v>0</v>
      </c>
      <c r="Q884">
        <v>0</v>
      </c>
      <c r="R884">
        <v>0</v>
      </c>
      <c r="U884">
        <v>0</v>
      </c>
      <c r="V884">
        <v>0</v>
      </c>
      <c r="Y884">
        <v>0</v>
      </c>
      <c r="Z884">
        <v>0</v>
      </c>
      <c r="AA884">
        <v>0</v>
      </c>
      <c r="AB884">
        <v>0</v>
      </c>
      <c r="AE884">
        <v>0</v>
      </c>
      <c r="AF884">
        <v>0</v>
      </c>
      <c r="AI884">
        <f t="shared" si="52"/>
        <v>2010</v>
      </c>
      <c r="AJ884" t="str">
        <f t="shared" si="53"/>
        <v>Coast TFLs</v>
      </c>
      <c r="AK884" t="str">
        <f t="shared" si="54"/>
        <v>CoastTFLs</v>
      </c>
      <c r="AL884" t="str">
        <f t="shared" si="55"/>
        <v>Coast TFLs</v>
      </c>
    </row>
    <row r="885" spans="1:38">
      <c r="A885">
        <v>11</v>
      </c>
      <c r="B885">
        <v>41</v>
      </c>
      <c r="E885">
        <v>0</v>
      </c>
      <c r="F885">
        <v>0</v>
      </c>
      <c r="I885">
        <v>0</v>
      </c>
      <c r="J885">
        <v>0</v>
      </c>
      <c r="M885">
        <v>0</v>
      </c>
      <c r="N885">
        <v>0</v>
      </c>
      <c r="Q885">
        <v>0</v>
      </c>
      <c r="R885">
        <v>0</v>
      </c>
      <c r="U885">
        <v>0</v>
      </c>
      <c r="V885">
        <v>0</v>
      </c>
      <c r="Y885">
        <v>0</v>
      </c>
      <c r="Z885">
        <v>0</v>
      </c>
      <c r="AA885">
        <v>0</v>
      </c>
      <c r="AB885">
        <v>0</v>
      </c>
      <c r="AE885">
        <v>0</v>
      </c>
      <c r="AF885">
        <v>0</v>
      </c>
      <c r="AI885">
        <f t="shared" si="52"/>
        <v>2010</v>
      </c>
      <c r="AJ885" t="str">
        <f t="shared" si="53"/>
        <v>Coast TFLs</v>
      </c>
      <c r="AK885" t="str">
        <f t="shared" si="54"/>
        <v>CoastTFLs</v>
      </c>
      <c r="AL885" t="str">
        <f t="shared" si="55"/>
        <v>Coast TFLs</v>
      </c>
    </row>
    <row r="886" spans="1:38">
      <c r="A886">
        <v>11</v>
      </c>
      <c r="B886">
        <v>41</v>
      </c>
      <c r="E886">
        <v>0</v>
      </c>
      <c r="F886">
        <v>0</v>
      </c>
      <c r="I886">
        <v>0</v>
      </c>
      <c r="J886">
        <v>0</v>
      </c>
      <c r="M886">
        <v>0</v>
      </c>
      <c r="N886">
        <v>0</v>
      </c>
      <c r="Q886">
        <v>0</v>
      </c>
      <c r="R886">
        <v>16</v>
      </c>
      <c r="U886">
        <v>0</v>
      </c>
      <c r="V886">
        <v>0</v>
      </c>
      <c r="Y886">
        <v>0</v>
      </c>
      <c r="Z886">
        <v>0</v>
      </c>
      <c r="AA886">
        <v>0</v>
      </c>
      <c r="AB886">
        <v>0</v>
      </c>
      <c r="AE886">
        <v>0</v>
      </c>
      <c r="AF886">
        <v>0</v>
      </c>
      <c r="AI886">
        <f t="shared" si="52"/>
        <v>2010</v>
      </c>
      <c r="AJ886" t="str">
        <f t="shared" si="53"/>
        <v>Coast TFLs</v>
      </c>
      <c r="AK886" t="str">
        <f t="shared" si="54"/>
        <v>CoastTFLs</v>
      </c>
      <c r="AL886" t="str">
        <f t="shared" si="55"/>
        <v>Coast TFLs</v>
      </c>
    </row>
    <row r="887" spans="1:38">
      <c r="A887">
        <v>11</v>
      </c>
      <c r="B887">
        <v>41</v>
      </c>
      <c r="E887">
        <v>0</v>
      </c>
      <c r="F887">
        <v>0</v>
      </c>
      <c r="I887">
        <v>0</v>
      </c>
      <c r="J887">
        <v>0</v>
      </c>
      <c r="M887">
        <v>0</v>
      </c>
      <c r="N887">
        <v>0</v>
      </c>
      <c r="Q887">
        <v>0</v>
      </c>
      <c r="R887">
        <v>0</v>
      </c>
      <c r="U887">
        <v>0</v>
      </c>
      <c r="V887">
        <v>0</v>
      </c>
      <c r="Y887">
        <v>0</v>
      </c>
      <c r="Z887">
        <v>0</v>
      </c>
      <c r="AA887">
        <v>0</v>
      </c>
      <c r="AB887">
        <v>0</v>
      </c>
      <c r="AE887">
        <v>0</v>
      </c>
      <c r="AF887">
        <v>0</v>
      </c>
      <c r="AI887">
        <f t="shared" si="52"/>
        <v>2010</v>
      </c>
      <c r="AJ887" t="str">
        <f t="shared" si="53"/>
        <v>Coast TFLs</v>
      </c>
      <c r="AK887" t="str">
        <f t="shared" si="54"/>
        <v>CoastTFLs</v>
      </c>
      <c r="AL887" t="str">
        <f t="shared" si="55"/>
        <v>Coast TFLs</v>
      </c>
    </row>
    <row r="888" spans="1:38">
      <c r="A888">
        <v>11</v>
      </c>
      <c r="B888">
        <v>41</v>
      </c>
      <c r="E888">
        <v>0</v>
      </c>
      <c r="F888">
        <v>0</v>
      </c>
      <c r="I888">
        <v>0</v>
      </c>
      <c r="J888">
        <v>0</v>
      </c>
      <c r="M888">
        <v>0</v>
      </c>
      <c r="N888">
        <v>0</v>
      </c>
      <c r="Q888">
        <v>0</v>
      </c>
      <c r="R888">
        <v>0</v>
      </c>
      <c r="U888">
        <v>0</v>
      </c>
      <c r="V888">
        <v>0</v>
      </c>
      <c r="Y888">
        <v>0</v>
      </c>
      <c r="Z888">
        <v>0</v>
      </c>
      <c r="AA888">
        <v>0</v>
      </c>
      <c r="AB888">
        <v>0</v>
      </c>
      <c r="AE888">
        <v>0</v>
      </c>
      <c r="AF888">
        <v>0</v>
      </c>
      <c r="AI888">
        <f t="shared" si="52"/>
        <v>2010</v>
      </c>
      <c r="AJ888" t="str">
        <f t="shared" si="53"/>
        <v>Coast TFLs</v>
      </c>
      <c r="AK888" t="str">
        <f t="shared" si="54"/>
        <v>CoastTFLs</v>
      </c>
      <c r="AL888" t="str">
        <f t="shared" si="55"/>
        <v>Coast TFLs</v>
      </c>
    </row>
    <row r="889" spans="1:38">
      <c r="A889">
        <v>11</v>
      </c>
      <c r="B889">
        <v>41</v>
      </c>
      <c r="E889">
        <v>0</v>
      </c>
      <c r="F889">
        <v>0</v>
      </c>
      <c r="I889">
        <v>0</v>
      </c>
      <c r="J889">
        <v>0</v>
      </c>
      <c r="M889">
        <v>0</v>
      </c>
      <c r="N889">
        <v>0</v>
      </c>
      <c r="Q889">
        <v>0</v>
      </c>
      <c r="R889">
        <v>0</v>
      </c>
      <c r="U889">
        <v>0</v>
      </c>
      <c r="V889">
        <v>0</v>
      </c>
      <c r="Y889">
        <v>0</v>
      </c>
      <c r="Z889">
        <v>0</v>
      </c>
      <c r="AA889">
        <v>0</v>
      </c>
      <c r="AB889">
        <v>0</v>
      </c>
      <c r="AE889">
        <v>0</v>
      </c>
      <c r="AF889">
        <v>0</v>
      </c>
      <c r="AI889">
        <f t="shared" si="52"/>
        <v>2010</v>
      </c>
      <c r="AJ889" t="str">
        <f t="shared" si="53"/>
        <v>Coast TFLs</v>
      </c>
      <c r="AK889" t="str">
        <f t="shared" si="54"/>
        <v>CoastTFLs</v>
      </c>
      <c r="AL889" t="str">
        <f t="shared" si="55"/>
        <v>Coast TFLs</v>
      </c>
    </row>
    <row r="890" spans="1:38">
      <c r="A890">
        <v>12</v>
      </c>
      <c r="B890">
        <v>1</v>
      </c>
      <c r="E890">
        <v>3698192</v>
      </c>
      <c r="F890">
        <v>44408736</v>
      </c>
      <c r="I890">
        <v>550608</v>
      </c>
      <c r="J890">
        <v>46598720</v>
      </c>
      <c r="M890">
        <v>500416</v>
      </c>
      <c r="N890">
        <v>45473840</v>
      </c>
      <c r="Q890">
        <v>407248</v>
      </c>
      <c r="R890">
        <v>44466176</v>
      </c>
      <c r="U890">
        <v>315168</v>
      </c>
      <c r="V890">
        <v>42942576</v>
      </c>
      <c r="Y890">
        <v>64960</v>
      </c>
      <c r="Z890">
        <v>41793744</v>
      </c>
      <c r="AC890">
        <v>8256</v>
      </c>
      <c r="AD890">
        <v>41642512</v>
      </c>
      <c r="AE890">
        <v>32</v>
      </c>
      <c r="AF890">
        <v>41529488</v>
      </c>
      <c r="AI890">
        <f t="shared" si="52"/>
        <v>2011</v>
      </c>
      <c r="AJ890" t="str">
        <f t="shared" si="53"/>
        <v>Pine Units</v>
      </c>
      <c r="AK890" t="str">
        <f t="shared" si="54"/>
        <v>100MileHouse</v>
      </c>
      <c r="AL890" t="str">
        <f t="shared" si="55"/>
        <v>100 Mile House TSA</v>
      </c>
    </row>
    <row r="891" spans="1:38">
      <c r="A891">
        <v>12</v>
      </c>
      <c r="B891">
        <v>2</v>
      </c>
      <c r="E891">
        <v>563568</v>
      </c>
      <c r="F891">
        <v>5051872</v>
      </c>
      <c r="I891">
        <v>311232</v>
      </c>
      <c r="J891">
        <v>6501712</v>
      </c>
      <c r="M891">
        <v>525056</v>
      </c>
      <c r="N891">
        <v>5689232</v>
      </c>
      <c r="Q891">
        <v>830448</v>
      </c>
      <c r="R891">
        <v>4486864</v>
      </c>
      <c r="U891">
        <v>695280</v>
      </c>
      <c r="V891">
        <v>3831280</v>
      </c>
      <c r="Y891">
        <v>423024</v>
      </c>
      <c r="Z891">
        <v>2991792</v>
      </c>
      <c r="AC891">
        <v>92224</v>
      </c>
      <c r="AD891">
        <v>2549904</v>
      </c>
      <c r="AE891">
        <v>15920</v>
      </c>
      <c r="AF891">
        <v>2409760</v>
      </c>
      <c r="AI891">
        <f t="shared" si="52"/>
        <v>2011</v>
      </c>
      <c r="AJ891" t="str">
        <f t="shared" si="53"/>
        <v>Pine Units</v>
      </c>
      <c r="AK891" t="str">
        <f t="shared" si="54"/>
        <v>Arrow</v>
      </c>
      <c r="AL891" t="str">
        <f t="shared" si="55"/>
        <v>Arrow TSA</v>
      </c>
    </row>
    <row r="892" spans="1:38">
      <c r="A892">
        <v>12</v>
      </c>
      <c r="B892">
        <v>3</v>
      </c>
      <c r="E892">
        <v>0</v>
      </c>
      <c r="F892">
        <v>0</v>
      </c>
      <c r="I892">
        <v>0</v>
      </c>
      <c r="J892">
        <v>0</v>
      </c>
      <c r="M892">
        <v>0</v>
      </c>
      <c r="N892">
        <v>0</v>
      </c>
      <c r="Q892">
        <v>0</v>
      </c>
      <c r="R892">
        <v>0</v>
      </c>
      <c r="U892">
        <v>0</v>
      </c>
      <c r="V892">
        <v>0</v>
      </c>
      <c r="Y892">
        <v>0</v>
      </c>
      <c r="Z892">
        <v>0</v>
      </c>
      <c r="AC892">
        <v>0</v>
      </c>
      <c r="AD892">
        <v>0</v>
      </c>
      <c r="AE892">
        <v>0</v>
      </c>
      <c r="AF892">
        <v>0</v>
      </c>
      <c r="AI892">
        <f t="shared" si="52"/>
        <v>2011</v>
      </c>
      <c r="AJ892" t="str">
        <f t="shared" si="53"/>
        <v>Non-pine Units</v>
      </c>
      <c r="AK892" t="str">
        <f t="shared" si="54"/>
        <v>Arrowsmith</v>
      </c>
      <c r="AL892" t="str">
        <f t="shared" si="55"/>
        <v>Arrowsmith TSA</v>
      </c>
    </row>
    <row r="893" spans="1:38">
      <c r="A893">
        <v>12</v>
      </c>
      <c r="B893">
        <v>4</v>
      </c>
      <c r="E893">
        <v>1479792</v>
      </c>
      <c r="F893">
        <v>6615360</v>
      </c>
      <c r="I893">
        <v>1643920</v>
      </c>
      <c r="J893">
        <v>9788624</v>
      </c>
      <c r="M893">
        <v>2032944</v>
      </c>
      <c r="N893">
        <v>7259744</v>
      </c>
      <c r="Q893">
        <v>2016496</v>
      </c>
      <c r="R893">
        <v>4545168</v>
      </c>
      <c r="U893">
        <v>1406736</v>
      </c>
      <c r="V893">
        <v>3037648</v>
      </c>
      <c r="Y893">
        <v>659040</v>
      </c>
      <c r="Z893">
        <v>1562640</v>
      </c>
      <c r="AC893">
        <v>116032</v>
      </c>
      <c r="AD893">
        <v>871632</v>
      </c>
      <c r="AE893">
        <v>70624</v>
      </c>
      <c r="AF893">
        <v>825664</v>
      </c>
      <c r="AI893">
        <f t="shared" si="52"/>
        <v>2011</v>
      </c>
      <c r="AJ893" t="str">
        <f t="shared" si="53"/>
        <v>Pine Units</v>
      </c>
      <c r="AK893" t="str">
        <f t="shared" si="54"/>
        <v>Boundary</v>
      </c>
      <c r="AL893" t="str">
        <f t="shared" si="55"/>
        <v>Boundary TSA</v>
      </c>
    </row>
    <row r="894" spans="1:38">
      <c r="A894">
        <v>12</v>
      </c>
      <c r="B894">
        <v>5</v>
      </c>
      <c r="E894">
        <v>1207808</v>
      </c>
      <c r="F894">
        <v>6361344</v>
      </c>
      <c r="I894">
        <v>1084576</v>
      </c>
      <c r="J894">
        <v>9980128</v>
      </c>
      <c r="M894">
        <v>1972624</v>
      </c>
      <c r="N894">
        <v>8003888</v>
      </c>
      <c r="Q894">
        <v>2114128</v>
      </c>
      <c r="R894">
        <v>7069264</v>
      </c>
      <c r="U894">
        <v>1927648</v>
      </c>
      <c r="V894">
        <v>5162528</v>
      </c>
      <c r="Y894">
        <v>1717168</v>
      </c>
      <c r="Z894">
        <v>4218592</v>
      </c>
      <c r="AC894">
        <v>1554592</v>
      </c>
      <c r="AD894">
        <v>4290944</v>
      </c>
      <c r="AE894">
        <v>1155248</v>
      </c>
      <c r="AF894">
        <v>3925632</v>
      </c>
      <c r="AI894">
        <f t="shared" si="52"/>
        <v>2011</v>
      </c>
      <c r="AJ894" t="str">
        <f t="shared" si="53"/>
        <v>Pine Units</v>
      </c>
      <c r="AK894" t="str">
        <f t="shared" si="54"/>
        <v>Bulkley</v>
      </c>
      <c r="AL894" t="str">
        <f t="shared" si="55"/>
        <v>Bulkley TSA</v>
      </c>
    </row>
    <row r="895" spans="1:38">
      <c r="A895">
        <v>12</v>
      </c>
      <c r="B895">
        <v>6</v>
      </c>
      <c r="E895">
        <v>82624</v>
      </c>
      <c r="F895">
        <v>210592</v>
      </c>
      <c r="I895">
        <v>0</v>
      </c>
      <c r="J895">
        <v>352</v>
      </c>
      <c r="M895">
        <v>0</v>
      </c>
      <c r="N895">
        <v>352</v>
      </c>
      <c r="Q895">
        <v>0</v>
      </c>
      <c r="R895">
        <v>352</v>
      </c>
      <c r="U895">
        <v>0</v>
      </c>
      <c r="V895">
        <v>352</v>
      </c>
      <c r="Y895">
        <v>1456</v>
      </c>
      <c r="Z895">
        <v>4032</v>
      </c>
      <c r="AC895">
        <v>368</v>
      </c>
      <c r="AD895">
        <v>2912</v>
      </c>
      <c r="AE895">
        <v>0</v>
      </c>
      <c r="AF895">
        <v>2560</v>
      </c>
      <c r="AI895">
        <f t="shared" si="52"/>
        <v>2011</v>
      </c>
      <c r="AJ895" t="str">
        <f t="shared" si="53"/>
        <v>Non-pine Units</v>
      </c>
      <c r="AK895" t="str">
        <f t="shared" si="54"/>
        <v>Cassiar</v>
      </c>
      <c r="AL895" t="str">
        <f t="shared" si="55"/>
        <v>Cassiar TSA</v>
      </c>
    </row>
    <row r="896" spans="1:38">
      <c r="A896">
        <v>12</v>
      </c>
      <c r="B896">
        <v>7</v>
      </c>
      <c r="E896">
        <v>34144</v>
      </c>
      <c r="F896">
        <v>83024</v>
      </c>
      <c r="I896">
        <v>39264</v>
      </c>
      <c r="J896">
        <v>71632</v>
      </c>
      <c r="M896">
        <v>29568</v>
      </c>
      <c r="N896">
        <v>46032</v>
      </c>
      <c r="Q896">
        <v>13568</v>
      </c>
      <c r="R896">
        <v>20592</v>
      </c>
      <c r="U896">
        <v>8416</v>
      </c>
      <c r="V896">
        <v>12448</v>
      </c>
      <c r="Y896">
        <v>3888</v>
      </c>
      <c r="Z896">
        <v>5056</v>
      </c>
      <c r="AC896">
        <v>1264</v>
      </c>
      <c r="AD896">
        <v>3120</v>
      </c>
      <c r="AE896">
        <v>1104</v>
      </c>
      <c r="AF896">
        <v>2768</v>
      </c>
      <c r="AI896">
        <f t="shared" si="52"/>
        <v>2011</v>
      </c>
      <c r="AJ896" t="str">
        <f t="shared" si="53"/>
        <v>Non-pine Units</v>
      </c>
      <c r="AK896" t="str">
        <f t="shared" si="54"/>
        <v>Cranberry</v>
      </c>
      <c r="AL896" t="str">
        <f t="shared" si="55"/>
        <v>Cranberry TSA</v>
      </c>
    </row>
    <row r="897" spans="1:38">
      <c r="A897">
        <v>12</v>
      </c>
      <c r="B897">
        <v>8</v>
      </c>
      <c r="E897">
        <v>2719968</v>
      </c>
      <c r="F897">
        <v>15267824</v>
      </c>
      <c r="I897">
        <v>2803008</v>
      </c>
      <c r="J897">
        <v>18954160</v>
      </c>
      <c r="M897">
        <v>3341632</v>
      </c>
      <c r="N897">
        <v>13627248</v>
      </c>
      <c r="Q897">
        <v>2928272</v>
      </c>
      <c r="R897">
        <v>8110720</v>
      </c>
      <c r="U897">
        <v>1906864</v>
      </c>
      <c r="V897">
        <v>6734912</v>
      </c>
      <c r="Y897">
        <v>883920</v>
      </c>
      <c r="Z897">
        <v>4385952</v>
      </c>
      <c r="AC897">
        <v>339824</v>
      </c>
      <c r="AD897">
        <v>3775184</v>
      </c>
      <c r="AE897">
        <v>126704</v>
      </c>
      <c r="AF897">
        <v>3608080</v>
      </c>
      <c r="AI897">
        <f t="shared" si="52"/>
        <v>2011</v>
      </c>
      <c r="AJ897" t="str">
        <f t="shared" si="53"/>
        <v>Pine Units</v>
      </c>
      <c r="AK897" t="str">
        <f t="shared" si="54"/>
        <v>Cranbrook</v>
      </c>
      <c r="AL897" t="str">
        <f t="shared" si="55"/>
        <v>Cranbrook TSA</v>
      </c>
    </row>
    <row r="898" spans="1:38">
      <c r="A898">
        <v>12</v>
      </c>
      <c r="B898">
        <v>9</v>
      </c>
      <c r="E898">
        <v>1123552</v>
      </c>
      <c r="F898">
        <v>4272656</v>
      </c>
      <c r="I898">
        <v>5752208</v>
      </c>
      <c r="J898">
        <v>15598272</v>
      </c>
      <c r="M898">
        <v>4718800</v>
      </c>
      <c r="N898">
        <v>10719120</v>
      </c>
      <c r="Q898">
        <v>3648112</v>
      </c>
      <c r="R898">
        <v>18810960</v>
      </c>
      <c r="U898">
        <v>4037872</v>
      </c>
      <c r="V898">
        <v>12998784</v>
      </c>
      <c r="Y898">
        <v>3610320</v>
      </c>
      <c r="Z898">
        <v>12528448</v>
      </c>
      <c r="AC898">
        <v>2842112</v>
      </c>
      <c r="AD898">
        <v>14053696</v>
      </c>
      <c r="AE898">
        <v>1058304</v>
      </c>
      <c r="AF898">
        <v>12264368</v>
      </c>
      <c r="AI898">
        <f t="shared" ref="AI898:AI961" si="56">A898+1999</f>
        <v>2011</v>
      </c>
      <c r="AJ898" t="str">
        <f t="shared" ref="AJ898:AJ961" si="57">VLOOKUP(B898,$AO$2:$AS$42,4)</f>
        <v>Pine Units</v>
      </c>
      <c r="AK898" t="str">
        <f t="shared" ref="AK898:AK961" si="58">VLOOKUP(B898,$AO$2:$AT$42,2)</f>
        <v>DawsonCreek</v>
      </c>
      <c r="AL898" t="str">
        <f t="shared" ref="AL898:AL961" si="59">VLOOKUP(B898,$AO$2:$AT$42,3)</f>
        <v>Dawson Creek TSA</v>
      </c>
    </row>
    <row r="899" spans="1:38">
      <c r="A899">
        <v>12</v>
      </c>
      <c r="B899">
        <v>10</v>
      </c>
      <c r="E899">
        <v>0</v>
      </c>
      <c r="F899">
        <v>0</v>
      </c>
      <c r="I899">
        <v>0</v>
      </c>
      <c r="J899">
        <v>0</v>
      </c>
      <c r="M899">
        <v>0</v>
      </c>
      <c r="N899">
        <v>0</v>
      </c>
      <c r="Q899">
        <v>0</v>
      </c>
      <c r="R899">
        <v>0</v>
      </c>
      <c r="U899">
        <v>0</v>
      </c>
      <c r="V899">
        <v>0</v>
      </c>
      <c r="Y899">
        <v>272</v>
      </c>
      <c r="Z899">
        <v>336</v>
      </c>
      <c r="AC899">
        <v>3328</v>
      </c>
      <c r="AD899">
        <v>8736</v>
      </c>
      <c r="AE899">
        <v>11472</v>
      </c>
      <c r="AF899">
        <v>17776</v>
      </c>
      <c r="AI899">
        <f t="shared" si="56"/>
        <v>2011</v>
      </c>
      <c r="AJ899" t="str">
        <f t="shared" si="57"/>
        <v>Non-pine Units</v>
      </c>
      <c r="AK899" t="str">
        <f t="shared" si="58"/>
        <v>FortNelson</v>
      </c>
      <c r="AL899" t="str">
        <f t="shared" si="59"/>
        <v>Fort Nelson TSA</v>
      </c>
    </row>
    <row r="900" spans="1:38">
      <c r="A900">
        <v>12</v>
      </c>
      <c r="B900">
        <v>11</v>
      </c>
      <c r="E900">
        <v>19344</v>
      </c>
      <c r="F900">
        <v>82912</v>
      </c>
      <c r="I900">
        <v>67216</v>
      </c>
      <c r="J900">
        <v>381296</v>
      </c>
      <c r="M900">
        <v>61472</v>
      </c>
      <c r="N900">
        <v>342352</v>
      </c>
      <c r="Q900">
        <v>54384</v>
      </c>
      <c r="R900">
        <v>361568</v>
      </c>
      <c r="U900">
        <v>54064</v>
      </c>
      <c r="V900">
        <v>322896</v>
      </c>
      <c r="Y900">
        <v>47456</v>
      </c>
      <c r="Z900">
        <v>265456</v>
      </c>
      <c r="AC900">
        <v>16256</v>
      </c>
      <c r="AD900">
        <v>220704</v>
      </c>
      <c r="AE900">
        <v>8608</v>
      </c>
      <c r="AF900">
        <v>213840</v>
      </c>
      <c r="AI900">
        <f t="shared" si="56"/>
        <v>2011</v>
      </c>
      <c r="AJ900" t="str">
        <f t="shared" si="57"/>
        <v>Non-pine Units</v>
      </c>
      <c r="AK900" t="str">
        <f t="shared" si="58"/>
        <v>Fraser</v>
      </c>
      <c r="AL900" t="str">
        <f t="shared" si="59"/>
        <v>Fraser TSA</v>
      </c>
    </row>
    <row r="901" spans="1:38">
      <c r="A901">
        <v>12</v>
      </c>
      <c r="B901">
        <v>12</v>
      </c>
      <c r="E901">
        <v>7842816</v>
      </c>
      <c r="F901">
        <v>74048400</v>
      </c>
      <c r="I901">
        <v>4487296</v>
      </c>
      <c r="J901">
        <v>93146304</v>
      </c>
      <c r="M901">
        <v>7426224</v>
      </c>
      <c r="N901">
        <v>79673104</v>
      </c>
      <c r="Q901">
        <v>6292944</v>
      </c>
      <c r="R901">
        <v>78994032</v>
      </c>
      <c r="U901">
        <v>5243920</v>
      </c>
      <c r="V901">
        <v>64011536</v>
      </c>
      <c r="Y901">
        <v>5723744</v>
      </c>
      <c r="Z901">
        <v>65837104</v>
      </c>
      <c r="AC901">
        <v>5334592</v>
      </c>
      <c r="AD901">
        <v>71568304</v>
      </c>
      <c r="AE901">
        <v>4136544</v>
      </c>
      <c r="AF901">
        <v>70536800</v>
      </c>
      <c r="AI901">
        <f t="shared" si="56"/>
        <v>2011</v>
      </c>
      <c r="AJ901" t="str">
        <f t="shared" si="57"/>
        <v>Pine Units</v>
      </c>
      <c r="AK901" t="str">
        <f t="shared" si="58"/>
        <v>FtStJames</v>
      </c>
      <c r="AL901" t="str">
        <f t="shared" si="59"/>
        <v>Ft. St. James Forest District</v>
      </c>
    </row>
    <row r="902" spans="1:38">
      <c r="A902">
        <v>12</v>
      </c>
      <c r="B902">
        <v>13</v>
      </c>
      <c r="E902">
        <v>295072</v>
      </c>
      <c r="F902">
        <v>935504</v>
      </c>
      <c r="I902">
        <v>2974064</v>
      </c>
      <c r="J902">
        <v>5757216</v>
      </c>
      <c r="M902">
        <v>1908144</v>
      </c>
      <c r="N902">
        <v>2926528</v>
      </c>
      <c r="Q902">
        <v>2972560</v>
      </c>
      <c r="R902">
        <v>5278512</v>
      </c>
      <c r="U902">
        <v>2688752</v>
      </c>
      <c r="V902">
        <v>4699168</v>
      </c>
      <c r="Y902">
        <v>4708704</v>
      </c>
      <c r="Z902">
        <v>8625680</v>
      </c>
      <c r="AC902">
        <v>3637792</v>
      </c>
      <c r="AD902">
        <v>9050192</v>
      </c>
      <c r="AE902">
        <v>3484704</v>
      </c>
      <c r="AF902">
        <v>9068848</v>
      </c>
      <c r="AI902">
        <f t="shared" si="56"/>
        <v>2011</v>
      </c>
      <c r="AJ902" t="str">
        <f t="shared" si="57"/>
        <v>Non-pine Units</v>
      </c>
      <c r="AK902" t="str">
        <f t="shared" si="58"/>
        <v>FtStJohn</v>
      </c>
      <c r="AL902" t="str">
        <f t="shared" si="59"/>
        <v>Ft. St. John TSA</v>
      </c>
    </row>
    <row r="903" spans="1:38">
      <c r="A903">
        <v>12</v>
      </c>
      <c r="B903">
        <v>14</v>
      </c>
      <c r="E903">
        <v>390624</v>
      </c>
      <c r="F903">
        <v>2713968</v>
      </c>
      <c r="I903">
        <v>287440</v>
      </c>
      <c r="J903">
        <v>3714272</v>
      </c>
      <c r="M903">
        <v>411552</v>
      </c>
      <c r="N903">
        <v>3047760</v>
      </c>
      <c r="Q903">
        <v>452352</v>
      </c>
      <c r="R903">
        <v>1982736</v>
      </c>
      <c r="U903">
        <v>331056</v>
      </c>
      <c r="V903">
        <v>1648384</v>
      </c>
      <c r="Y903">
        <v>147728</v>
      </c>
      <c r="Z903">
        <v>1248352</v>
      </c>
      <c r="AC903">
        <v>41168</v>
      </c>
      <c r="AD903">
        <v>1116128</v>
      </c>
      <c r="AE903">
        <v>16624</v>
      </c>
      <c r="AF903">
        <v>1044032</v>
      </c>
      <c r="AI903">
        <f t="shared" si="56"/>
        <v>2011</v>
      </c>
      <c r="AJ903" t="str">
        <f t="shared" si="57"/>
        <v>Pine Units</v>
      </c>
      <c r="AK903" t="str">
        <f t="shared" si="58"/>
        <v>Golden</v>
      </c>
      <c r="AL903" t="str">
        <f t="shared" si="59"/>
        <v>Golden TSA</v>
      </c>
    </row>
    <row r="904" spans="1:38">
      <c r="A904">
        <v>12</v>
      </c>
      <c r="B904">
        <v>15</v>
      </c>
      <c r="E904">
        <v>984400</v>
      </c>
      <c r="F904">
        <v>5840992</v>
      </c>
      <c r="I904">
        <v>871648</v>
      </c>
      <c r="J904">
        <v>7671952</v>
      </c>
      <c r="M904">
        <v>1147376</v>
      </c>
      <c r="N904">
        <v>6016816</v>
      </c>
      <c r="Q904">
        <v>1281136</v>
      </c>
      <c r="R904">
        <v>4396544</v>
      </c>
      <c r="U904">
        <v>942464</v>
      </c>
      <c r="V904">
        <v>3355888</v>
      </c>
      <c r="Y904">
        <v>565216</v>
      </c>
      <c r="Z904">
        <v>2470928</v>
      </c>
      <c r="AC904">
        <v>219696</v>
      </c>
      <c r="AD904">
        <v>2053680</v>
      </c>
      <c r="AE904">
        <v>76384</v>
      </c>
      <c r="AF904">
        <v>1897920</v>
      </c>
      <c r="AI904">
        <f t="shared" si="56"/>
        <v>2011</v>
      </c>
      <c r="AJ904" t="str">
        <f t="shared" si="57"/>
        <v>Pine Units</v>
      </c>
      <c r="AK904" t="str">
        <f t="shared" si="58"/>
        <v>Invermere</v>
      </c>
      <c r="AL904" t="str">
        <f t="shared" si="59"/>
        <v>Invermere TSA</v>
      </c>
    </row>
    <row r="905" spans="1:38">
      <c r="A905">
        <v>12</v>
      </c>
      <c r="B905">
        <v>16</v>
      </c>
      <c r="E905">
        <v>2064</v>
      </c>
      <c r="F905">
        <v>6912</v>
      </c>
      <c r="I905">
        <v>8672</v>
      </c>
      <c r="J905">
        <v>19200</v>
      </c>
      <c r="M905">
        <v>10720</v>
      </c>
      <c r="N905">
        <v>30304</v>
      </c>
      <c r="Q905">
        <v>4256</v>
      </c>
      <c r="R905">
        <v>11216</v>
      </c>
      <c r="U905">
        <v>27216</v>
      </c>
      <c r="V905">
        <v>81648</v>
      </c>
      <c r="Y905">
        <v>14352</v>
      </c>
      <c r="Z905">
        <v>45328</v>
      </c>
      <c r="AC905">
        <v>12096</v>
      </c>
      <c r="AD905">
        <v>49536</v>
      </c>
      <c r="AE905">
        <v>11232</v>
      </c>
      <c r="AF905">
        <v>46320</v>
      </c>
      <c r="AI905">
        <f t="shared" si="56"/>
        <v>2011</v>
      </c>
      <c r="AJ905" t="str">
        <f t="shared" si="57"/>
        <v>Non-pine Units</v>
      </c>
      <c r="AK905" t="str">
        <f t="shared" si="58"/>
        <v>Kalum</v>
      </c>
      <c r="AL905" t="str">
        <f t="shared" si="59"/>
        <v>Kalum TSA</v>
      </c>
    </row>
    <row r="906" spans="1:38">
      <c r="A906">
        <v>12</v>
      </c>
      <c r="B906">
        <v>17</v>
      </c>
      <c r="E906">
        <v>4323536</v>
      </c>
      <c r="F906">
        <v>36590096</v>
      </c>
      <c r="I906">
        <v>1773520</v>
      </c>
      <c r="J906">
        <v>44388016</v>
      </c>
      <c r="M906">
        <v>2028880</v>
      </c>
      <c r="N906">
        <v>42223952</v>
      </c>
      <c r="Q906">
        <v>1789008</v>
      </c>
      <c r="R906">
        <v>40023184</v>
      </c>
      <c r="U906">
        <v>1808144</v>
      </c>
      <c r="V906">
        <v>34496096</v>
      </c>
      <c r="Y906">
        <v>740864</v>
      </c>
      <c r="Z906">
        <v>30129488</v>
      </c>
      <c r="AC906">
        <v>80048</v>
      </c>
      <c r="AD906">
        <v>28966880</v>
      </c>
      <c r="AE906">
        <v>5440</v>
      </c>
      <c r="AF906">
        <v>28848400</v>
      </c>
      <c r="AI906">
        <f t="shared" si="56"/>
        <v>2011</v>
      </c>
      <c r="AJ906" t="str">
        <f t="shared" si="57"/>
        <v>Pine Units</v>
      </c>
      <c r="AK906" t="str">
        <f t="shared" si="58"/>
        <v>Kamloops</v>
      </c>
      <c r="AL906" t="str">
        <f t="shared" si="59"/>
        <v>Kamloops TSA</v>
      </c>
    </row>
    <row r="907" spans="1:38">
      <c r="A907">
        <v>12</v>
      </c>
      <c r="B907">
        <v>18</v>
      </c>
      <c r="E907">
        <v>0</v>
      </c>
      <c r="F907">
        <v>0</v>
      </c>
      <c r="I907">
        <v>0</v>
      </c>
      <c r="J907">
        <v>0</v>
      </c>
      <c r="M907">
        <v>0</v>
      </c>
      <c r="N907">
        <v>0</v>
      </c>
      <c r="Q907">
        <v>0</v>
      </c>
      <c r="R907">
        <v>0</v>
      </c>
      <c r="U907">
        <v>0</v>
      </c>
      <c r="V907">
        <v>0</v>
      </c>
      <c r="Y907">
        <v>0</v>
      </c>
      <c r="Z907">
        <v>0</v>
      </c>
      <c r="AC907">
        <v>0</v>
      </c>
      <c r="AD907">
        <v>0</v>
      </c>
      <c r="AE907">
        <v>0</v>
      </c>
      <c r="AF907">
        <v>0</v>
      </c>
      <c r="AI907">
        <f t="shared" si="56"/>
        <v>2011</v>
      </c>
      <c r="AJ907" t="str">
        <f t="shared" si="57"/>
        <v>Non-pine Units</v>
      </c>
      <c r="AK907" t="str">
        <f t="shared" si="58"/>
        <v>Kingcome</v>
      </c>
      <c r="AL907" t="str">
        <f t="shared" si="59"/>
        <v>Kingcome TSA</v>
      </c>
    </row>
    <row r="908" spans="1:38">
      <c r="A908">
        <v>12</v>
      </c>
      <c r="B908">
        <v>19</v>
      </c>
      <c r="E908">
        <v>148736</v>
      </c>
      <c r="F908">
        <v>388272</v>
      </c>
      <c r="I908">
        <v>374432</v>
      </c>
      <c r="J908">
        <v>1315600</v>
      </c>
      <c r="M908">
        <v>380608</v>
      </c>
      <c r="N908">
        <v>820272</v>
      </c>
      <c r="Q908">
        <v>306160</v>
      </c>
      <c r="R908">
        <v>530544</v>
      </c>
      <c r="U908">
        <v>217920</v>
      </c>
      <c r="V908">
        <v>327632</v>
      </c>
      <c r="Y908">
        <v>145920</v>
      </c>
      <c r="Z908">
        <v>218640</v>
      </c>
      <c r="AC908">
        <v>91376</v>
      </c>
      <c r="AD908">
        <v>271312</v>
      </c>
      <c r="AE908">
        <v>82992</v>
      </c>
      <c r="AF908">
        <v>253648</v>
      </c>
      <c r="AI908">
        <f t="shared" si="56"/>
        <v>2011</v>
      </c>
      <c r="AJ908" t="str">
        <f t="shared" si="57"/>
        <v>Non-pine Units</v>
      </c>
      <c r="AK908" t="str">
        <f t="shared" si="58"/>
        <v>Kispiox</v>
      </c>
      <c r="AL908" t="str">
        <f t="shared" si="59"/>
        <v>Kispiox TSA</v>
      </c>
    </row>
    <row r="909" spans="1:38">
      <c r="A909">
        <v>12</v>
      </c>
      <c r="B909">
        <v>20</v>
      </c>
      <c r="E909">
        <v>1133888</v>
      </c>
      <c r="F909">
        <v>6420480</v>
      </c>
      <c r="I909">
        <v>1099280</v>
      </c>
      <c r="J909">
        <v>9174240</v>
      </c>
      <c r="M909">
        <v>1479136</v>
      </c>
      <c r="N909">
        <v>7282384</v>
      </c>
      <c r="Q909">
        <v>1430624</v>
      </c>
      <c r="R909">
        <v>4938464</v>
      </c>
      <c r="U909">
        <v>912016</v>
      </c>
      <c r="V909">
        <v>3888320</v>
      </c>
      <c r="Y909">
        <v>517456</v>
      </c>
      <c r="Z909">
        <v>2931760</v>
      </c>
      <c r="AC909">
        <v>167744</v>
      </c>
      <c r="AD909">
        <v>2443296</v>
      </c>
      <c r="AE909">
        <v>46960</v>
      </c>
      <c r="AF909">
        <v>2332176</v>
      </c>
      <c r="AI909">
        <f t="shared" si="56"/>
        <v>2011</v>
      </c>
      <c r="AJ909" t="str">
        <f t="shared" si="57"/>
        <v>Pine Units</v>
      </c>
      <c r="AK909" t="str">
        <f t="shared" si="58"/>
        <v>KootenayLake</v>
      </c>
      <c r="AL909" t="str">
        <f t="shared" si="59"/>
        <v>Kootenay Lake TSA</v>
      </c>
    </row>
    <row r="910" spans="1:38">
      <c r="A910">
        <v>12</v>
      </c>
      <c r="B910">
        <v>21</v>
      </c>
      <c r="E910">
        <v>3138208</v>
      </c>
      <c r="F910">
        <v>53433328</v>
      </c>
      <c r="I910">
        <v>459488</v>
      </c>
      <c r="J910">
        <v>59491056</v>
      </c>
      <c r="M910">
        <v>460368</v>
      </c>
      <c r="N910">
        <v>57572432</v>
      </c>
      <c r="Q910">
        <v>322000</v>
      </c>
      <c r="R910">
        <v>56581088</v>
      </c>
      <c r="U910">
        <v>181744</v>
      </c>
      <c r="V910">
        <v>52889968</v>
      </c>
      <c r="Y910">
        <v>156768</v>
      </c>
      <c r="Z910">
        <v>53533216</v>
      </c>
      <c r="AC910">
        <v>45680</v>
      </c>
      <c r="AD910">
        <v>54287808</v>
      </c>
      <c r="AE910">
        <v>41152</v>
      </c>
      <c r="AF910">
        <v>53979984</v>
      </c>
      <c r="AI910">
        <f t="shared" si="56"/>
        <v>2011</v>
      </c>
      <c r="AJ910" t="str">
        <f t="shared" si="57"/>
        <v>Pine Units</v>
      </c>
      <c r="AK910" t="str">
        <f t="shared" si="58"/>
        <v>Lakes</v>
      </c>
      <c r="AL910" t="str">
        <f t="shared" si="59"/>
        <v>Lakes TSA</v>
      </c>
    </row>
    <row r="911" spans="1:38">
      <c r="A911">
        <v>12</v>
      </c>
      <c r="B911">
        <v>22</v>
      </c>
      <c r="E911">
        <v>1534688</v>
      </c>
      <c r="F911">
        <v>7058416</v>
      </c>
      <c r="I911">
        <v>1807984</v>
      </c>
      <c r="J911">
        <v>13320672</v>
      </c>
      <c r="M911">
        <v>1815616</v>
      </c>
      <c r="N911">
        <v>13051728</v>
      </c>
      <c r="Q911">
        <v>2034672</v>
      </c>
      <c r="R911">
        <v>12550000</v>
      </c>
      <c r="U911">
        <v>1901632</v>
      </c>
      <c r="V911">
        <v>9262176</v>
      </c>
      <c r="Y911">
        <v>1256400</v>
      </c>
      <c r="Z911">
        <v>6858432</v>
      </c>
      <c r="AC911">
        <v>335632</v>
      </c>
      <c r="AD911">
        <v>5270928</v>
      </c>
      <c r="AE911">
        <v>105296</v>
      </c>
      <c r="AF911">
        <v>5027904</v>
      </c>
      <c r="AI911">
        <f t="shared" si="56"/>
        <v>2011</v>
      </c>
      <c r="AJ911" t="str">
        <f t="shared" si="57"/>
        <v>Pine Units</v>
      </c>
      <c r="AK911" t="str">
        <f t="shared" si="58"/>
        <v>Lillooet</v>
      </c>
      <c r="AL911" t="str">
        <f t="shared" si="59"/>
        <v>Lillooet TSA</v>
      </c>
    </row>
    <row r="912" spans="1:38">
      <c r="A912">
        <v>12</v>
      </c>
      <c r="B912">
        <v>23</v>
      </c>
      <c r="E912">
        <v>8285152</v>
      </c>
      <c r="F912">
        <v>32627904</v>
      </c>
      <c r="I912">
        <v>14855056</v>
      </c>
      <c r="J912">
        <v>63214576</v>
      </c>
      <c r="M912">
        <v>13453008</v>
      </c>
      <c r="N912">
        <v>52980608</v>
      </c>
      <c r="Q912">
        <v>14173264</v>
      </c>
      <c r="R912">
        <v>47389216</v>
      </c>
      <c r="U912">
        <v>11814352</v>
      </c>
      <c r="V912">
        <v>36185056</v>
      </c>
      <c r="Y912">
        <v>13427776</v>
      </c>
      <c r="Z912">
        <v>63617552</v>
      </c>
      <c r="AC912">
        <v>12659360</v>
      </c>
      <c r="AD912">
        <v>70103024</v>
      </c>
      <c r="AE912">
        <v>6802608</v>
      </c>
      <c r="AF912">
        <v>64885776</v>
      </c>
      <c r="AI912">
        <f t="shared" si="56"/>
        <v>2011</v>
      </c>
      <c r="AJ912" t="str">
        <f t="shared" si="57"/>
        <v>Pine Units</v>
      </c>
      <c r="AK912" t="str">
        <f t="shared" si="58"/>
        <v>Mackenzie</v>
      </c>
      <c r="AL912" t="str">
        <f t="shared" si="59"/>
        <v>Mackenzie TSA</v>
      </c>
    </row>
    <row r="913" spans="1:38">
      <c r="A913">
        <v>12</v>
      </c>
      <c r="B913">
        <v>24</v>
      </c>
      <c r="E913">
        <v>5787952</v>
      </c>
      <c r="F913">
        <v>38700880</v>
      </c>
      <c r="I913">
        <v>4998304</v>
      </c>
      <c r="J913">
        <v>46313616</v>
      </c>
      <c r="M913">
        <v>6107136</v>
      </c>
      <c r="N913">
        <v>41515104</v>
      </c>
      <c r="Q913">
        <v>6658912</v>
      </c>
      <c r="R913">
        <v>38510320</v>
      </c>
      <c r="U913">
        <v>5359872</v>
      </c>
      <c r="V913">
        <v>29087104</v>
      </c>
      <c r="Y913">
        <v>3907024</v>
      </c>
      <c r="Z913">
        <v>24327824</v>
      </c>
      <c r="AC913">
        <v>998896</v>
      </c>
      <c r="AD913">
        <v>18623680</v>
      </c>
      <c r="AE913">
        <v>203872</v>
      </c>
      <c r="AF913">
        <v>17700096</v>
      </c>
      <c r="AI913">
        <f t="shared" si="56"/>
        <v>2011</v>
      </c>
      <c r="AJ913" t="str">
        <f t="shared" si="57"/>
        <v>Pine Units</v>
      </c>
      <c r="AK913" t="str">
        <f t="shared" si="58"/>
        <v>Merritt</v>
      </c>
      <c r="AL913" t="str">
        <f t="shared" si="59"/>
        <v>Merritt TSA</v>
      </c>
    </row>
    <row r="914" spans="1:38">
      <c r="A914">
        <v>12</v>
      </c>
      <c r="B914">
        <v>25</v>
      </c>
      <c r="E914">
        <v>0</v>
      </c>
      <c r="F914">
        <v>0</v>
      </c>
      <c r="I914">
        <v>2416</v>
      </c>
      <c r="J914">
        <v>33824</v>
      </c>
      <c r="M914">
        <v>1248</v>
      </c>
      <c r="N914">
        <v>35856</v>
      </c>
      <c r="Q914">
        <v>3344</v>
      </c>
      <c r="R914">
        <v>26832</v>
      </c>
      <c r="U914">
        <v>400</v>
      </c>
      <c r="V914">
        <v>28368</v>
      </c>
      <c r="Y914">
        <v>144</v>
      </c>
      <c r="Z914">
        <v>21984</v>
      </c>
      <c r="AC914">
        <v>0</v>
      </c>
      <c r="AD914">
        <v>21808</v>
      </c>
      <c r="AE914">
        <v>0</v>
      </c>
      <c r="AF914">
        <v>29344</v>
      </c>
      <c r="AI914">
        <f t="shared" si="56"/>
        <v>2011</v>
      </c>
      <c r="AJ914" t="str">
        <f t="shared" si="57"/>
        <v>Non-pine Units</v>
      </c>
      <c r="AK914" t="str">
        <f t="shared" si="58"/>
        <v>MidCoast</v>
      </c>
      <c r="AL914" t="str">
        <f t="shared" si="59"/>
        <v>Mid Coast TSA</v>
      </c>
    </row>
    <row r="915" spans="1:38">
      <c r="A915">
        <v>12</v>
      </c>
      <c r="B915">
        <v>26</v>
      </c>
      <c r="E915">
        <v>4715136</v>
      </c>
      <c r="F915">
        <v>33231792</v>
      </c>
      <c r="I915">
        <v>1593824</v>
      </c>
      <c r="J915">
        <v>45208016</v>
      </c>
      <c r="M915">
        <v>2493104</v>
      </c>
      <c r="N915">
        <v>41452816</v>
      </c>
      <c r="Q915">
        <v>2705568</v>
      </c>
      <c r="R915">
        <v>38164880</v>
      </c>
      <c r="U915">
        <v>2242688</v>
      </c>
      <c r="V915">
        <v>36638000</v>
      </c>
      <c r="Y915">
        <v>2070576</v>
      </c>
      <c r="Z915">
        <v>32660544</v>
      </c>
      <c r="AC915">
        <v>1570944</v>
      </c>
      <c r="AD915">
        <v>32037200</v>
      </c>
      <c r="AE915">
        <v>1013200</v>
      </c>
      <c r="AF915">
        <v>31507152</v>
      </c>
      <c r="AI915">
        <f t="shared" si="56"/>
        <v>2011</v>
      </c>
      <c r="AJ915" t="str">
        <f t="shared" si="57"/>
        <v>Pine Units</v>
      </c>
      <c r="AK915" t="str">
        <f t="shared" si="58"/>
        <v>Morice</v>
      </c>
      <c r="AL915" t="str">
        <f t="shared" si="59"/>
        <v>Morice TSA</v>
      </c>
    </row>
    <row r="916" spans="1:38">
      <c r="A916">
        <v>12</v>
      </c>
      <c r="B916">
        <v>27</v>
      </c>
      <c r="E916">
        <v>53488</v>
      </c>
      <c r="F916">
        <v>123888</v>
      </c>
      <c r="I916">
        <v>50352</v>
      </c>
      <c r="J916">
        <v>130016</v>
      </c>
      <c r="M916">
        <v>26400</v>
      </c>
      <c r="N916">
        <v>47504</v>
      </c>
      <c r="Q916">
        <v>8416</v>
      </c>
      <c r="R916">
        <v>16896</v>
      </c>
      <c r="U916">
        <v>5744</v>
      </c>
      <c r="V916">
        <v>11488</v>
      </c>
      <c r="Y916">
        <v>2384</v>
      </c>
      <c r="Z916">
        <v>6384</v>
      </c>
      <c r="AC916">
        <v>912</v>
      </c>
      <c r="AD916">
        <v>5920</v>
      </c>
      <c r="AE916">
        <v>0</v>
      </c>
      <c r="AF916">
        <v>5008</v>
      </c>
      <c r="AI916">
        <f t="shared" si="56"/>
        <v>2011</v>
      </c>
      <c r="AJ916" t="str">
        <f t="shared" si="57"/>
        <v>Non-pine Units</v>
      </c>
      <c r="AK916" t="str">
        <f t="shared" si="58"/>
        <v>Nass</v>
      </c>
      <c r="AL916" t="str">
        <f t="shared" si="59"/>
        <v>Nass TSA</v>
      </c>
    </row>
    <row r="917" spans="1:38">
      <c r="A917">
        <v>12</v>
      </c>
      <c r="B917">
        <v>28</v>
      </c>
      <c r="E917">
        <v>0</v>
      </c>
      <c r="F917">
        <v>0</v>
      </c>
      <c r="I917">
        <v>0</v>
      </c>
      <c r="J917">
        <v>0</v>
      </c>
      <c r="M917">
        <v>0</v>
      </c>
      <c r="N917">
        <v>0</v>
      </c>
      <c r="Q917">
        <v>0</v>
      </c>
      <c r="R917">
        <v>0</v>
      </c>
      <c r="U917">
        <v>0</v>
      </c>
      <c r="V917">
        <v>0</v>
      </c>
      <c r="Y917">
        <v>0</v>
      </c>
      <c r="Z917">
        <v>0</v>
      </c>
      <c r="AC917">
        <v>0</v>
      </c>
      <c r="AD917">
        <v>0</v>
      </c>
      <c r="AE917">
        <v>0</v>
      </c>
      <c r="AF917">
        <v>0</v>
      </c>
      <c r="AI917">
        <f t="shared" si="56"/>
        <v>2011</v>
      </c>
      <c r="AJ917" t="str">
        <f t="shared" si="57"/>
        <v>Non-pine Units</v>
      </c>
      <c r="AK917" t="str">
        <f t="shared" si="58"/>
        <v>NorthCoast</v>
      </c>
      <c r="AL917" t="str">
        <f t="shared" si="59"/>
        <v>North Coast TSA</v>
      </c>
    </row>
    <row r="918" spans="1:38">
      <c r="A918">
        <v>12</v>
      </c>
      <c r="B918">
        <v>29</v>
      </c>
      <c r="E918">
        <v>5331520</v>
      </c>
      <c r="F918">
        <v>29125216</v>
      </c>
      <c r="I918">
        <v>5738784</v>
      </c>
      <c r="J918">
        <v>36758336</v>
      </c>
      <c r="M918">
        <v>6534864</v>
      </c>
      <c r="N918">
        <v>30676544</v>
      </c>
      <c r="Q918">
        <v>6632672</v>
      </c>
      <c r="R918">
        <v>25591808</v>
      </c>
      <c r="U918">
        <v>4809936</v>
      </c>
      <c r="V918">
        <v>18152272</v>
      </c>
      <c r="Y918">
        <v>3105456</v>
      </c>
      <c r="Z918">
        <v>13283200</v>
      </c>
      <c r="AC918">
        <v>939744</v>
      </c>
      <c r="AD918">
        <v>10104496</v>
      </c>
      <c r="AE918">
        <v>472336</v>
      </c>
      <c r="AF918">
        <v>9424656</v>
      </c>
      <c r="AI918">
        <f t="shared" si="56"/>
        <v>2011</v>
      </c>
      <c r="AJ918" t="str">
        <f t="shared" si="57"/>
        <v>Pine Units</v>
      </c>
      <c r="AK918" t="str">
        <f t="shared" si="58"/>
        <v>Okanagan</v>
      </c>
      <c r="AL918" t="str">
        <f t="shared" si="59"/>
        <v>Okanagan TSA</v>
      </c>
    </row>
    <row r="919" spans="1:38">
      <c r="A919">
        <v>12</v>
      </c>
      <c r="B919">
        <v>30</v>
      </c>
      <c r="E919">
        <v>3787792</v>
      </c>
      <c r="F919">
        <v>60216080</v>
      </c>
      <c r="I919">
        <v>674944</v>
      </c>
      <c r="J919">
        <v>59302608</v>
      </c>
      <c r="M919">
        <v>761488</v>
      </c>
      <c r="N919">
        <v>55102640</v>
      </c>
      <c r="Q919">
        <v>607760</v>
      </c>
      <c r="R919">
        <v>52657648</v>
      </c>
      <c r="U919">
        <v>340496</v>
      </c>
      <c r="V919">
        <v>47200864</v>
      </c>
      <c r="Y919">
        <v>217440</v>
      </c>
      <c r="Z919">
        <v>47247520</v>
      </c>
      <c r="AC919">
        <v>79360</v>
      </c>
      <c r="AD919">
        <v>49240768</v>
      </c>
      <c r="AE919">
        <v>15184</v>
      </c>
      <c r="AF919">
        <v>49066736</v>
      </c>
      <c r="AI919">
        <f t="shared" si="56"/>
        <v>2011</v>
      </c>
      <c r="AJ919" t="str">
        <f t="shared" si="57"/>
        <v>Pine Units</v>
      </c>
      <c r="AK919" t="str">
        <f t="shared" si="58"/>
        <v>PrinceGeorge</v>
      </c>
      <c r="AL919" t="str">
        <f t="shared" si="59"/>
        <v>Prince George Forest District</v>
      </c>
    </row>
    <row r="920" spans="1:38">
      <c r="A920">
        <v>12</v>
      </c>
      <c r="B920">
        <v>31</v>
      </c>
      <c r="E920">
        <v>0</v>
      </c>
      <c r="F920">
        <v>0</v>
      </c>
      <c r="I920">
        <v>0</v>
      </c>
      <c r="J920">
        <v>0</v>
      </c>
      <c r="M920">
        <v>0</v>
      </c>
      <c r="N920">
        <v>0</v>
      </c>
      <c r="Q920">
        <v>0</v>
      </c>
      <c r="R920">
        <v>0</v>
      </c>
      <c r="U920">
        <v>0</v>
      </c>
      <c r="V920">
        <v>0</v>
      </c>
      <c r="Y920">
        <v>0</v>
      </c>
      <c r="Z920">
        <v>0</v>
      </c>
      <c r="AC920">
        <v>0</v>
      </c>
      <c r="AD920">
        <v>0</v>
      </c>
      <c r="AE920">
        <v>0</v>
      </c>
      <c r="AF920">
        <v>0</v>
      </c>
      <c r="AI920">
        <f t="shared" si="56"/>
        <v>2011</v>
      </c>
      <c r="AJ920" t="str">
        <f t="shared" si="57"/>
        <v>Non-pine Units</v>
      </c>
      <c r="AK920" t="str">
        <f t="shared" si="58"/>
        <v>QueenCharlotte</v>
      </c>
      <c r="AL920" t="str">
        <f t="shared" si="59"/>
        <v>Queen Charlotte TSA</v>
      </c>
    </row>
    <row r="921" spans="1:38">
      <c r="A921">
        <v>12</v>
      </c>
      <c r="B921">
        <v>32</v>
      </c>
      <c r="E921">
        <v>1886480</v>
      </c>
      <c r="F921">
        <v>97523680</v>
      </c>
      <c r="I921">
        <v>82080</v>
      </c>
      <c r="J921">
        <v>91953168</v>
      </c>
      <c r="M921">
        <v>113328</v>
      </c>
      <c r="N921">
        <v>91249520</v>
      </c>
      <c r="Q921">
        <v>115392</v>
      </c>
      <c r="R921">
        <v>91180976</v>
      </c>
      <c r="U921">
        <v>28016</v>
      </c>
      <c r="V921">
        <v>89692480</v>
      </c>
      <c r="Y921">
        <v>21808</v>
      </c>
      <c r="Z921">
        <v>89706208</v>
      </c>
      <c r="AC921">
        <v>1344</v>
      </c>
      <c r="AD921">
        <v>89749456</v>
      </c>
      <c r="AE921">
        <v>416</v>
      </c>
      <c r="AF921">
        <v>89677152</v>
      </c>
      <c r="AI921">
        <f t="shared" si="56"/>
        <v>2011</v>
      </c>
      <c r="AJ921" t="str">
        <f t="shared" si="57"/>
        <v>Pine Units</v>
      </c>
      <c r="AK921" t="str">
        <f t="shared" si="58"/>
        <v>Quesnel</v>
      </c>
      <c r="AL921" t="str">
        <f t="shared" si="59"/>
        <v>Quesnel TSA</v>
      </c>
    </row>
    <row r="922" spans="1:38">
      <c r="A922">
        <v>12</v>
      </c>
      <c r="B922">
        <v>33</v>
      </c>
      <c r="E922">
        <v>4512</v>
      </c>
      <c r="F922">
        <v>13088</v>
      </c>
      <c r="I922">
        <v>25744</v>
      </c>
      <c r="J922">
        <v>89120</v>
      </c>
      <c r="M922">
        <v>24336</v>
      </c>
      <c r="N922">
        <v>61440</v>
      </c>
      <c r="Q922">
        <v>16144</v>
      </c>
      <c r="R922">
        <v>39344</v>
      </c>
      <c r="U922">
        <v>13264</v>
      </c>
      <c r="V922">
        <v>33152</v>
      </c>
      <c r="Y922">
        <v>11344</v>
      </c>
      <c r="Z922">
        <v>22656</v>
      </c>
      <c r="AC922">
        <v>4432</v>
      </c>
      <c r="AD922">
        <v>13584</v>
      </c>
      <c r="AE922">
        <v>576</v>
      </c>
      <c r="AF922">
        <v>9552</v>
      </c>
      <c r="AI922">
        <f t="shared" si="56"/>
        <v>2011</v>
      </c>
      <c r="AJ922" t="str">
        <f t="shared" si="57"/>
        <v>Non-pine Units</v>
      </c>
      <c r="AK922" t="str">
        <f t="shared" si="58"/>
        <v>Revelstoke</v>
      </c>
      <c r="AL922" t="str">
        <f t="shared" si="59"/>
        <v>Revelstoke TSA</v>
      </c>
    </row>
    <row r="923" spans="1:38">
      <c r="A923">
        <v>12</v>
      </c>
      <c r="B923">
        <v>34</v>
      </c>
      <c r="E923">
        <v>532144</v>
      </c>
      <c r="F923">
        <v>3427136</v>
      </c>
      <c r="I923">
        <v>524144</v>
      </c>
      <c r="J923">
        <v>4413008</v>
      </c>
      <c r="M923">
        <v>638832</v>
      </c>
      <c r="N923">
        <v>3658976</v>
      </c>
      <c r="Q923">
        <v>595248</v>
      </c>
      <c r="R923">
        <v>3306784</v>
      </c>
      <c r="U923">
        <v>471824</v>
      </c>
      <c r="V923">
        <v>2752224</v>
      </c>
      <c r="Y923">
        <v>405968</v>
      </c>
      <c r="Z923">
        <v>2517152</v>
      </c>
      <c r="AC923">
        <v>235680</v>
      </c>
      <c r="AD923">
        <v>2369216</v>
      </c>
      <c r="AE923">
        <v>397456</v>
      </c>
      <c r="AF923">
        <v>2520656</v>
      </c>
      <c r="AI923">
        <f t="shared" si="56"/>
        <v>2011</v>
      </c>
      <c r="AJ923" t="str">
        <f t="shared" si="57"/>
        <v>Pine Units</v>
      </c>
      <c r="AK923" t="str">
        <f t="shared" si="58"/>
        <v>RobsonValley</v>
      </c>
      <c r="AL923" t="str">
        <f t="shared" si="59"/>
        <v>Robson Valley TSA</v>
      </c>
    </row>
    <row r="924" spans="1:38">
      <c r="A924">
        <v>12</v>
      </c>
      <c r="B924">
        <v>35</v>
      </c>
      <c r="E924">
        <v>4192</v>
      </c>
      <c r="F924">
        <v>38032</v>
      </c>
      <c r="I924">
        <v>53120</v>
      </c>
      <c r="J924">
        <v>369088</v>
      </c>
      <c r="M924">
        <v>39232</v>
      </c>
      <c r="N924">
        <v>436160</v>
      </c>
      <c r="Q924">
        <v>38368</v>
      </c>
      <c r="R924">
        <v>386768</v>
      </c>
      <c r="U924">
        <v>25472</v>
      </c>
      <c r="V924">
        <v>333344</v>
      </c>
      <c r="Y924">
        <v>20752</v>
      </c>
      <c r="Z924">
        <v>316576</v>
      </c>
      <c r="AC924">
        <v>8544</v>
      </c>
      <c r="AD924">
        <v>280000</v>
      </c>
      <c r="AE924">
        <v>7120</v>
      </c>
      <c r="AF924">
        <v>284160</v>
      </c>
      <c r="AI924">
        <f t="shared" si="56"/>
        <v>2011</v>
      </c>
      <c r="AJ924" t="str">
        <f t="shared" si="57"/>
        <v>Non-pine Units</v>
      </c>
      <c r="AK924" t="str">
        <f t="shared" si="58"/>
        <v>Soo</v>
      </c>
      <c r="AL924" t="str">
        <f t="shared" si="59"/>
        <v>Soo TSA</v>
      </c>
    </row>
    <row r="925" spans="1:38">
      <c r="A925">
        <v>12</v>
      </c>
      <c r="B925">
        <v>36</v>
      </c>
      <c r="E925">
        <v>0</v>
      </c>
      <c r="F925">
        <v>0</v>
      </c>
      <c r="I925">
        <v>0</v>
      </c>
      <c r="J925">
        <v>0</v>
      </c>
      <c r="M925">
        <v>0</v>
      </c>
      <c r="N925">
        <v>0</v>
      </c>
      <c r="Q925">
        <v>0</v>
      </c>
      <c r="R925">
        <v>0</v>
      </c>
      <c r="U925">
        <v>0</v>
      </c>
      <c r="V925">
        <v>0</v>
      </c>
      <c r="Y925">
        <v>0</v>
      </c>
      <c r="Z925">
        <v>0</v>
      </c>
      <c r="AC925">
        <v>0</v>
      </c>
      <c r="AD925">
        <v>0</v>
      </c>
      <c r="AE925">
        <v>0</v>
      </c>
      <c r="AF925">
        <v>0</v>
      </c>
      <c r="AI925">
        <f t="shared" si="56"/>
        <v>2011</v>
      </c>
      <c r="AJ925" t="str">
        <f t="shared" si="57"/>
        <v>Non-pine Units</v>
      </c>
      <c r="AK925" t="str">
        <f t="shared" si="58"/>
        <v>Strathcona</v>
      </c>
      <c r="AL925" t="str">
        <f t="shared" si="59"/>
        <v>Strathcona TSA</v>
      </c>
    </row>
    <row r="926" spans="1:38">
      <c r="A926">
        <v>12</v>
      </c>
      <c r="B926">
        <v>37</v>
      </c>
      <c r="E926">
        <v>0</v>
      </c>
      <c r="F926">
        <v>0</v>
      </c>
      <c r="I926">
        <v>1968</v>
      </c>
      <c r="J926">
        <v>3104</v>
      </c>
      <c r="M926">
        <v>4784</v>
      </c>
      <c r="N926">
        <v>9568</v>
      </c>
      <c r="Q926">
        <v>1840</v>
      </c>
      <c r="R926">
        <v>5840</v>
      </c>
      <c r="U926">
        <v>1568</v>
      </c>
      <c r="V926">
        <v>3424</v>
      </c>
      <c r="Y926">
        <v>1488</v>
      </c>
      <c r="Z926">
        <v>2736</v>
      </c>
      <c r="AC926">
        <v>224</v>
      </c>
      <c r="AD926">
        <v>1136</v>
      </c>
      <c r="AE926">
        <v>32</v>
      </c>
      <c r="AF926">
        <v>816</v>
      </c>
      <c r="AI926">
        <f t="shared" si="56"/>
        <v>2011</v>
      </c>
      <c r="AJ926" t="str">
        <f t="shared" si="57"/>
        <v>Non-pine Units</v>
      </c>
      <c r="AK926" t="str">
        <f t="shared" si="58"/>
        <v>SunshineCoast</v>
      </c>
      <c r="AL926" t="str">
        <f t="shared" si="59"/>
        <v>Sunshine Coast TSA</v>
      </c>
    </row>
    <row r="927" spans="1:38">
      <c r="A927">
        <v>12</v>
      </c>
      <c r="B927">
        <v>38</v>
      </c>
      <c r="E927">
        <v>2895248</v>
      </c>
      <c r="F927">
        <v>82190032</v>
      </c>
      <c r="I927">
        <v>245824</v>
      </c>
      <c r="J927">
        <v>79099760</v>
      </c>
      <c r="M927">
        <v>337600</v>
      </c>
      <c r="N927">
        <v>75134816</v>
      </c>
      <c r="Q927">
        <v>240064</v>
      </c>
      <c r="R927">
        <v>74248896</v>
      </c>
      <c r="U927">
        <v>56912</v>
      </c>
      <c r="V927">
        <v>70376464</v>
      </c>
      <c r="Y927">
        <v>40880</v>
      </c>
      <c r="Z927">
        <v>70911504</v>
      </c>
      <c r="AC927">
        <v>4448</v>
      </c>
      <c r="AD927">
        <v>71617552</v>
      </c>
      <c r="AE927">
        <v>1920</v>
      </c>
      <c r="AF927">
        <v>71332480</v>
      </c>
      <c r="AI927">
        <f t="shared" si="56"/>
        <v>2011</v>
      </c>
      <c r="AJ927" t="str">
        <f t="shared" si="57"/>
        <v>Pine Units</v>
      </c>
      <c r="AK927" t="str">
        <f t="shared" si="58"/>
        <v>Vanderhoof</v>
      </c>
      <c r="AL927" t="str">
        <f t="shared" si="59"/>
        <v>Vanderhoof Forest District</v>
      </c>
    </row>
    <row r="928" spans="1:38">
      <c r="A928">
        <v>12</v>
      </c>
      <c r="B928">
        <v>39</v>
      </c>
      <c r="E928">
        <v>7337456</v>
      </c>
      <c r="F928">
        <v>107421648</v>
      </c>
      <c r="I928">
        <v>4293584</v>
      </c>
      <c r="J928">
        <v>109225184</v>
      </c>
      <c r="M928">
        <v>3301792</v>
      </c>
      <c r="N928">
        <v>107663584</v>
      </c>
      <c r="Q928">
        <v>2655648</v>
      </c>
      <c r="R928">
        <v>108961712</v>
      </c>
      <c r="U928">
        <v>1957376</v>
      </c>
      <c r="V928">
        <v>91525664</v>
      </c>
      <c r="Y928">
        <v>895120</v>
      </c>
      <c r="Z928">
        <v>88649984</v>
      </c>
      <c r="AC928">
        <v>78064</v>
      </c>
      <c r="AD928">
        <v>86838464</v>
      </c>
      <c r="AE928">
        <v>40672</v>
      </c>
      <c r="AF928">
        <v>86410304</v>
      </c>
      <c r="AI928">
        <f t="shared" si="56"/>
        <v>2011</v>
      </c>
      <c r="AJ928" t="str">
        <f t="shared" si="57"/>
        <v>Pine Units</v>
      </c>
      <c r="AK928" t="str">
        <f t="shared" si="58"/>
        <v>WilliamsLake</v>
      </c>
      <c r="AL928" t="str">
        <f t="shared" si="59"/>
        <v>Williams Lake TSA</v>
      </c>
    </row>
    <row r="929" spans="1:38">
      <c r="A929">
        <v>12</v>
      </c>
      <c r="B929">
        <v>40</v>
      </c>
      <c r="E929">
        <v>525104</v>
      </c>
      <c r="F929">
        <v>3114816</v>
      </c>
      <c r="I929">
        <v>142688</v>
      </c>
      <c r="J929">
        <v>4584480</v>
      </c>
      <c r="M929">
        <v>140528</v>
      </c>
      <c r="N929">
        <v>3896864</v>
      </c>
      <c r="Q929">
        <v>65520</v>
      </c>
      <c r="R929">
        <v>3616752</v>
      </c>
      <c r="U929">
        <v>76464</v>
      </c>
      <c r="V929">
        <v>3168160</v>
      </c>
      <c r="Y929">
        <v>24960</v>
      </c>
      <c r="Z929">
        <v>2869920</v>
      </c>
      <c r="AC929">
        <v>608</v>
      </c>
      <c r="AD929">
        <v>2817280</v>
      </c>
      <c r="AE929">
        <v>0</v>
      </c>
      <c r="AF929">
        <v>2788160</v>
      </c>
      <c r="AI929">
        <f t="shared" si="56"/>
        <v>2011</v>
      </c>
      <c r="AJ929" t="str">
        <f t="shared" si="57"/>
        <v>Interior TFLs</v>
      </c>
      <c r="AK929" t="str">
        <f t="shared" si="58"/>
        <v>InteriorTFLs</v>
      </c>
      <c r="AL929" t="str">
        <f t="shared" si="59"/>
        <v>Interior TFLs</v>
      </c>
    </row>
    <row r="930" spans="1:38">
      <c r="A930">
        <v>12</v>
      </c>
      <c r="B930">
        <v>40</v>
      </c>
      <c r="E930">
        <v>8736</v>
      </c>
      <c r="F930">
        <v>28992</v>
      </c>
      <c r="I930">
        <v>15360</v>
      </c>
      <c r="J930">
        <v>105280</v>
      </c>
      <c r="M930">
        <v>26096</v>
      </c>
      <c r="N930">
        <v>84352</v>
      </c>
      <c r="Q930">
        <v>11856</v>
      </c>
      <c r="R930">
        <v>84736</v>
      </c>
      <c r="U930">
        <v>20656</v>
      </c>
      <c r="V930">
        <v>82240</v>
      </c>
      <c r="Y930">
        <v>4208</v>
      </c>
      <c r="Z930">
        <v>49008</v>
      </c>
      <c r="AC930">
        <v>2032</v>
      </c>
      <c r="AD930">
        <v>47296</v>
      </c>
      <c r="AE930">
        <v>0</v>
      </c>
      <c r="AF930">
        <v>52192</v>
      </c>
      <c r="AI930">
        <f t="shared" si="56"/>
        <v>2011</v>
      </c>
      <c r="AJ930" t="str">
        <f t="shared" si="57"/>
        <v>Interior TFLs</v>
      </c>
      <c r="AK930" t="str">
        <f t="shared" si="58"/>
        <v>InteriorTFLs</v>
      </c>
      <c r="AL930" t="str">
        <f t="shared" si="59"/>
        <v>Interior TFLs</v>
      </c>
    </row>
    <row r="931" spans="1:38">
      <c r="A931">
        <v>12</v>
      </c>
      <c r="B931">
        <v>40</v>
      </c>
      <c r="E931">
        <v>26912</v>
      </c>
      <c r="F931">
        <v>1682560</v>
      </c>
      <c r="I931">
        <v>656</v>
      </c>
      <c r="J931">
        <v>1661680</v>
      </c>
      <c r="M931">
        <v>2576</v>
      </c>
      <c r="N931">
        <v>1575840</v>
      </c>
      <c r="Q931">
        <v>2272</v>
      </c>
      <c r="R931">
        <v>1555648</v>
      </c>
      <c r="U931">
        <v>800</v>
      </c>
      <c r="V931">
        <v>1509024</v>
      </c>
      <c r="Y931">
        <v>48</v>
      </c>
      <c r="Z931">
        <v>1554240</v>
      </c>
      <c r="AC931">
        <v>16</v>
      </c>
      <c r="AD931">
        <v>1554016</v>
      </c>
      <c r="AE931">
        <v>0</v>
      </c>
      <c r="AF931">
        <v>1448608</v>
      </c>
      <c r="AI931">
        <f t="shared" si="56"/>
        <v>2011</v>
      </c>
      <c r="AJ931" t="str">
        <f t="shared" si="57"/>
        <v>Interior TFLs</v>
      </c>
      <c r="AK931" t="str">
        <f t="shared" si="58"/>
        <v>InteriorTFLs</v>
      </c>
      <c r="AL931" t="str">
        <f t="shared" si="59"/>
        <v>Interior TFLs</v>
      </c>
    </row>
    <row r="932" spans="1:38">
      <c r="A932">
        <v>12</v>
      </c>
      <c r="B932">
        <v>40</v>
      </c>
      <c r="E932">
        <v>416592</v>
      </c>
      <c r="F932">
        <v>14333952</v>
      </c>
      <c r="I932">
        <v>15264</v>
      </c>
      <c r="J932">
        <v>15181424</v>
      </c>
      <c r="M932">
        <v>49600</v>
      </c>
      <c r="N932">
        <v>14449856</v>
      </c>
      <c r="Q932">
        <v>54416</v>
      </c>
      <c r="R932">
        <v>13958176</v>
      </c>
      <c r="U932">
        <v>12448</v>
      </c>
      <c r="V932">
        <v>13195072</v>
      </c>
      <c r="Y932">
        <v>2000</v>
      </c>
      <c r="Z932">
        <v>13375600</v>
      </c>
      <c r="AC932">
        <v>0</v>
      </c>
      <c r="AD932">
        <v>13291760</v>
      </c>
      <c r="AE932">
        <v>0</v>
      </c>
      <c r="AF932">
        <v>12969408</v>
      </c>
      <c r="AI932">
        <f t="shared" si="56"/>
        <v>2011</v>
      </c>
      <c r="AJ932" t="str">
        <f t="shared" si="57"/>
        <v>Interior TFLs</v>
      </c>
      <c r="AK932" t="str">
        <f t="shared" si="58"/>
        <v>InteriorTFLs</v>
      </c>
      <c r="AL932" t="str">
        <f t="shared" si="59"/>
        <v>Interior TFLs</v>
      </c>
    </row>
    <row r="933" spans="1:38">
      <c r="A933">
        <v>12</v>
      </c>
      <c r="B933">
        <v>40</v>
      </c>
      <c r="E933">
        <v>96512</v>
      </c>
      <c r="F933">
        <v>3260032</v>
      </c>
      <c r="I933">
        <v>6064</v>
      </c>
      <c r="J933">
        <v>3423376</v>
      </c>
      <c r="M933">
        <v>10576</v>
      </c>
      <c r="N933">
        <v>3178448</v>
      </c>
      <c r="Q933">
        <v>11920</v>
      </c>
      <c r="R933">
        <v>3139440</v>
      </c>
      <c r="U933">
        <v>3696</v>
      </c>
      <c r="V933">
        <v>2788384</v>
      </c>
      <c r="Y933">
        <v>3472</v>
      </c>
      <c r="Z933">
        <v>2888048</v>
      </c>
      <c r="AC933">
        <v>256</v>
      </c>
      <c r="AD933">
        <v>2896240</v>
      </c>
      <c r="AE933">
        <v>0</v>
      </c>
      <c r="AF933">
        <v>2816112</v>
      </c>
      <c r="AI933">
        <f t="shared" si="56"/>
        <v>2011</v>
      </c>
      <c r="AJ933" t="str">
        <f t="shared" si="57"/>
        <v>Interior TFLs</v>
      </c>
      <c r="AK933" t="str">
        <f t="shared" si="58"/>
        <v>InteriorTFLs</v>
      </c>
      <c r="AL933" t="str">
        <f t="shared" si="59"/>
        <v>Interior TFLs</v>
      </c>
    </row>
    <row r="934" spans="1:38">
      <c r="A934">
        <v>12</v>
      </c>
      <c r="B934">
        <v>40</v>
      </c>
      <c r="E934">
        <v>16</v>
      </c>
      <c r="F934">
        <v>496</v>
      </c>
      <c r="I934">
        <v>1552</v>
      </c>
      <c r="J934">
        <v>7456</v>
      </c>
      <c r="M934">
        <v>576</v>
      </c>
      <c r="N934">
        <v>8048</v>
      </c>
      <c r="Q934">
        <v>528</v>
      </c>
      <c r="R934">
        <v>896</v>
      </c>
      <c r="U934">
        <v>624</v>
      </c>
      <c r="V934">
        <v>13456</v>
      </c>
      <c r="Y934">
        <v>208</v>
      </c>
      <c r="Z934">
        <v>4096</v>
      </c>
      <c r="AC934">
        <v>0</v>
      </c>
      <c r="AD934">
        <v>5680</v>
      </c>
      <c r="AE934">
        <v>0</v>
      </c>
      <c r="AF934">
        <v>3424</v>
      </c>
      <c r="AI934">
        <f t="shared" si="56"/>
        <v>2011</v>
      </c>
      <c r="AJ934" t="str">
        <f t="shared" si="57"/>
        <v>Interior TFLs</v>
      </c>
      <c r="AK934" t="str">
        <f t="shared" si="58"/>
        <v>InteriorTFLs</v>
      </c>
      <c r="AL934" t="str">
        <f t="shared" si="59"/>
        <v>Interior TFLs</v>
      </c>
    </row>
    <row r="935" spans="1:38">
      <c r="A935">
        <v>12</v>
      </c>
      <c r="B935">
        <v>40</v>
      </c>
      <c r="E935">
        <v>0</v>
      </c>
      <c r="F935">
        <v>48</v>
      </c>
      <c r="I935">
        <v>48</v>
      </c>
      <c r="J935">
        <v>320</v>
      </c>
      <c r="M935">
        <v>16</v>
      </c>
      <c r="N935">
        <v>32</v>
      </c>
      <c r="Q935">
        <v>96</v>
      </c>
      <c r="R935">
        <v>176</v>
      </c>
      <c r="U935">
        <v>16</v>
      </c>
      <c r="V935">
        <v>160</v>
      </c>
      <c r="Y935">
        <v>64</v>
      </c>
      <c r="Z935">
        <v>448</v>
      </c>
      <c r="AC935">
        <v>0</v>
      </c>
      <c r="AD935">
        <v>176</v>
      </c>
      <c r="AE935">
        <v>0</v>
      </c>
      <c r="AF935">
        <v>176</v>
      </c>
      <c r="AI935">
        <f t="shared" si="56"/>
        <v>2011</v>
      </c>
      <c r="AJ935" t="str">
        <f t="shared" si="57"/>
        <v>Interior TFLs</v>
      </c>
      <c r="AK935" t="str">
        <f t="shared" si="58"/>
        <v>InteriorTFLs</v>
      </c>
      <c r="AL935" t="str">
        <f t="shared" si="59"/>
        <v>Interior TFLs</v>
      </c>
    </row>
    <row r="936" spans="1:38">
      <c r="A936">
        <v>12</v>
      </c>
      <c r="B936">
        <v>40</v>
      </c>
      <c r="E936">
        <v>93056</v>
      </c>
      <c r="F936">
        <v>1053952</v>
      </c>
      <c r="I936">
        <v>34800</v>
      </c>
      <c r="J936">
        <v>984544</v>
      </c>
      <c r="M936">
        <v>33808</v>
      </c>
      <c r="N936">
        <v>968928</v>
      </c>
      <c r="Q936">
        <v>24064</v>
      </c>
      <c r="R936">
        <v>868016</v>
      </c>
      <c r="U936">
        <v>9936</v>
      </c>
      <c r="V936">
        <v>783808</v>
      </c>
      <c r="Y936">
        <v>6128</v>
      </c>
      <c r="Z936">
        <v>766512</v>
      </c>
      <c r="AC936">
        <v>3728</v>
      </c>
      <c r="AD936">
        <v>796576</v>
      </c>
      <c r="AE936">
        <v>160</v>
      </c>
      <c r="AF936">
        <v>746672</v>
      </c>
      <c r="AI936">
        <f t="shared" si="56"/>
        <v>2011</v>
      </c>
      <c r="AJ936" t="str">
        <f t="shared" si="57"/>
        <v>Interior TFLs</v>
      </c>
      <c r="AK936" t="str">
        <f t="shared" si="58"/>
        <v>InteriorTFLs</v>
      </c>
      <c r="AL936" t="str">
        <f t="shared" si="59"/>
        <v>Interior TFLs</v>
      </c>
    </row>
    <row r="937" spans="1:38">
      <c r="A937">
        <v>12</v>
      </c>
      <c r="B937">
        <v>40</v>
      </c>
      <c r="E937">
        <v>191536</v>
      </c>
      <c r="F937">
        <v>1915712</v>
      </c>
      <c r="I937">
        <v>37424</v>
      </c>
      <c r="J937">
        <v>2328720</v>
      </c>
      <c r="M937">
        <v>63376</v>
      </c>
      <c r="N937">
        <v>2066288</v>
      </c>
      <c r="Q937">
        <v>56144</v>
      </c>
      <c r="R937">
        <v>1855648</v>
      </c>
      <c r="U937">
        <v>32048</v>
      </c>
      <c r="V937">
        <v>1600848</v>
      </c>
      <c r="Y937">
        <v>20080</v>
      </c>
      <c r="Z937">
        <v>1580960</v>
      </c>
      <c r="AC937">
        <v>416</v>
      </c>
      <c r="AD937">
        <v>1527616</v>
      </c>
      <c r="AE937">
        <v>400</v>
      </c>
      <c r="AF937">
        <v>1450016</v>
      </c>
      <c r="AI937">
        <f t="shared" si="56"/>
        <v>2011</v>
      </c>
      <c r="AJ937" t="str">
        <f t="shared" si="57"/>
        <v>Interior TFLs</v>
      </c>
      <c r="AK937" t="str">
        <f t="shared" si="58"/>
        <v>InteriorTFLs</v>
      </c>
      <c r="AL937" t="str">
        <f t="shared" si="59"/>
        <v>Interior TFLs</v>
      </c>
    </row>
    <row r="938" spans="1:38">
      <c r="A938">
        <v>12</v>
      </c>
      <c r="B938">
        <v>40</v>
      </c>
      <c r="E938">
        <v>75232</v>
      </c>
      <c r="F938">
        <v>751504</v>
      </c>
      <c r="I938">
        <v>40400</v>
      </c>
      <c r="J938">
        <v>839808</v>
      </c>
      <c r="M938">
        <v>44048</v>
      </c>
      <c r="N938">
        <v>752640</v>
      </c>
      <c r="Q938">
        <v>52688</v>
      </c>
      <c r="R938">
        <v>659504</v>
      </c>
      <c r="U938">
        <v>40000</v>
      </c>
      <c r="V938">
        <v>638480</v>
      </c>
      <c r="Y938">
        <v>23136</v>
      </c>
      <c r="Z938">
        <v>596144</v>
      </c>
      <c r="AC938">
        <v>4240</v>
      </c>
      <c r="AD938">
        <v>561120</v>
      </c>
      <c r="AE938">
        <v>768</v>
      </c>
      <c r="AF938">
        <v>546640</v>
      </c>
      <c r="AI938">
        <f t="shared" si="56"/>
        <v>2011</v>
      </c>
      <c r="AJ938" t="str">
        <f t="shared" si="57"/>
        <v>Interior TFLs</v>
      </c>
      <c r="AK938" t="str">
        <f t="shared" si="58"/>
        <v>InteriorTFLs</v>
      </c>
      <c r="AL938" t="str">
        <f t="shared" si="59"/>
        <v>Interior TFLs</v>
      </c>
    </row>
    <row r="939" spans="1:38">
      <c r="A939">
        <v>12</v>
      </c>
      <c r="B939">
        <v>40</v>
      </c>
      <c r="E939">
        <v>0</v>
      </c>
      <c r="F939">
        <v>0</v>
      </c>
      <c r="I939">
        <v>2720</v>
      </c>
      <c r="J939">
        <v>14912</v>
      </c>
      <c r="M939">
        <v>4112</v>
      </c>
      <c r="N939">
        <v>15840</v>
      </c>
      <c r="Q939">
        <v>7584</v>
      </c>
      <c r="R939">
        <v>12944</v>
      </c>
      <c r="U939">
        <v>8448</v>
      </c>
      <c r="V939">
        <v>38800</v>
      </c>
      <c r="Y939">
        <v>7296</v>
      </c>
      <c r="Z939">
        <v>25488</v>
      </c>
      <c r="AC939">
        <v>4416</v>
      </c>
      <c r="AD939">
        <v>21232</v>
      </c>
      <c r="AE939">
        <v>1648</v>
      </c>
      <c r="AF939">
        <v>20528</v>
      </c>
      <c r="AI939">
        <f t="shared" si="56"/>
        <v>2011</v>
      </c>
      <c r="AJ939" t="str">
        <f t="shared" si="57"/>
        <v>Interior TFLs</v>
      </c>
      <c r="AK939" t="str">
        <f t="shared" si="58"/>
        <v>InteriorTFLs</v>
      </c>
      <c r="AL939" t="str">
        <f t="shared" si="59"/>
        <v>Interior TFLs</v>
      </c>
    </row>
    <row r="940" spans="1:38">
      <c r="A940">
        <v>12</v>
      </c>
      <c r="B940">
        <v>40</v>
      </c>
      <c r="E940">
        <v>117184</v>
      </c>
      <c r="F940">
        <v>2965360</v>
      </c>
      <c r="I940">
        <v>17056</v>
      </c>
      <c r="J940">
        <v>3034896</v>
      </c>
      <c r="M940">
        <v>24992</v>
      </c>
      <c r="N940">
        <v>2801792</v>
      </c>
      <c r="Q940">
        <v>26768</v>
      </c>
      <c r="R940">
        <v>2770848</v>
      </c>
      <c r="U940">
        <v>24576</v>
      </c>
      <c r="V940">
        <v>2562304</v>
      </c>
      <c r="Y940">
        <v>17104</v>
      </c>
      <c r="Z940">
        <v>2551072</v>
      </c>
      <c r="AC940">
        <v>6384</v>
      </c>
      <c r="AD940">
        <v>2535408</v>
      </c>
      <c r="AE940">
        <v>2000</v>
      </c>
      <c r="AF940">
        <v>2472624</v>
      </c>
      <c r="AI940">
        <f t="shared" si="56"/>
        <v>2011</v>
      </c>
      <c r="AJ940" t="str">
        <f t="shared" si="57"/>
        <v>Interior TFLs</v>
      </c>
      <c r="AK940" t="str">
        <f t="shared" si="58"/>
        <v>InteriorTFLs</v>
      </c>
      <c r="AL940" t="str">
        <f t="shared" si="59"/>
        <v>Interior TFLs</v>
      </c>
    </row>
    <row r="941" spans="1:38">
      <c r="A941">
        <v>12</v>
      </c>
      <c r="B941">
        <v>40</v>
      </c>
      <c r="E941">
        <v>592928</v>
      </c>
      <c r="F941">
        <v>5763840</v>
      </c>
      <c r="I941">
        <v>324992</v>
      </c>
      <c r="J941">
        <v>7205472</v>
      </c>
      <c r="M941">
        <v>384944</v>
      </c>
      <c r="N941">
        <v>6284528</v>
      </c>
      <c r="Q941">
        <v>343584</v>
      </c>
      <c r="R941">
        <v>5775152</v>
      </c>
      <c r="U941">
        <v>371008</v>
      </c>
      <c r="V941">
        <v>4798416</v>
      </c>
      <c r="Y941">
        <v>244656</v>
      </c>
      <c r="Z941">
        <v>4211296</v>
      </c>
      <c r="AC941">
        <v>58304</v>
      </c>
      <c r="AD941">
        <v>3868864</v>
      </c>
      <c r="AE941">
        <v>8256</v>
      </c>
      <c r="AF941">
        <v>3692608</v>
      </c>
      <c r="AI941">
        <f t="shared" si="56"/>
        <v>2011</v>
      </c>
      <c r="AJ941" t="str">
        <f t="shared" si="57"/>
        <v>Interior TFLs</v>
      </c>
      <c r="AK941" t="str">
        <f t="shared" si="58"/>
        <v>InteriorTFLs</v>
      </c>
      <c r="AL941" t="str">
        <f t="shared" si="59"/>
        <v>Interior TFLs</v>
      </c>
    </row>
    <row r="942" spans="1:38">
      <c r="A942">
        <v>12</v>
      </c>
      <c r="B942">
        <v>40</v>
      </c>
      <c r="E942">
        <v>235696</v>
      </c>
      <c r="F942">
        <v>951424</v>
      </c>
      <c r="I942">
        <v>433168</v>
      </c>
      <c r="J942">
        <v>977776</v>
      </c>
      <c r="M942">
        <v>313552</v>
      </c>
      <c r="N942">
        <v>602080</v>
      </c>
      <c r="Q942">
        <v>249088</v>
      </c>
      <c r="R942">
        <v>366176</v>
      </c>
      <c r="U942">
        <v>95200</v>
      </c>
      <c r="V942">
        <v>138688</v>
      </c>
      <c r="Y942">
        <v>48544</v>
      </c>
      <c r="Z942">
        <v>73408</v>
      </c>
      <c r="AC942">
        <v>6976</v>
      </c>
      <c r="AD942">
        <v>34864</v>
      </c>
      <c r="AE942">
        <v>9200</v>
      </c>
      <c r="AF942">
        <v>37696</v>
      </c>
      <c r="AI942">
        <f t="shared" si="56"/>
        <v>2011</v>
      </c>
      <c r="AJ942" t="str">
        <f t="shared" si="57"/>
        <v>Interior TFLs</v>
      </c>
      <c r="AK942" t="str">
        <f t="shared" si="58"/>
        <v>InteriorTFLs</v>
      </c>
      <c r="AL942" t="str">
        <f t="shared" si="59"/>
        <v>Interior TFLs</v>
      </c>
    </row>
    <row r="943" spans="1:38">
      <c r="A943">
        <v>12</v>
      </c>
      <c r="B943">
        <v>40</v>
      </c>
      <c r="E943">
        <v>320640</v>
      </c>
      <c r="F943">
        <v>2012080</v>
      </c>
      <c r="I943">
        <v>290208</v>
      </c>
      <c r="J943">
        <v>2527728</v>
      </c>
      <c r="M943">
        <v>432032</v>
      </c>
      <c r="N943">
        <v>2014320</v>
      </c>
      <c r="Q943">
        <v>333760</v>
      </c>
      <c r="R943">
        <v>1061040</v>
      </c>
      <c r="U943">
        <v>239616</v>
      </c>
      <c r="V943">
        <v>756704</v>
      </c>
      <c r="Y943">
        <v>108208</v>
      </c>
      <c r="Z943">
        <v>496176</v>
      </c>
      <c r="AC943">
        <v>30032</v>
      </c>
      <c r="AD943">
        <v>406096</v>
      </c>
      <c r="AE943">
        <v>10848</v>
      </c>
      <c r="AF943">
        <v>357072</v>
      </c>
      <c r="AI943">
        <f t="shared" si="56"/>
        <v>2011</v>
      </c>
      <c r="AJ943" t="str">
        <f t="shared" si="57"/>
        <v>Interior TFLs</v>
      </c>
      <c r="AK943" t="str">
        <f t="shared" si="58"/>
        <v>InteriorTFLs</v>
      </c>
      <c r="AL943" t="str">
        <f t="shared" si="59"/>
        <v>Interior TFLs</v>
      </c>
    </row>
    <row r="944" spans="1:38">
      <c r="A944">
        <v>12</v>
      </c>
      <c r="B944">
        <v>40</v>
      </c>
      <c r="E944">
        <v>42800</v>
      </c>
      <c r="F944">
        <v>120272</v>
      </c>
      <c r="I944">
        <v>43392</v>
      </c>
      <c r="J944">
        <v>98528</v>
      </c>
      <c r="M944">
        <v>24256</v>
      </c>
      <c r="N944">
        <v>63744</v>
      </c>
      <c r="Q944">
        <v>14944</v>
      </c>
      <c r="R944">
        <v>27088</v>
      </c>
      <c r="U944">
        <v>10928</v>
      </c>
      <c r="V944">
        <v>60368</v>
      </c>
      <c r="Y944">
        <v>10384</v>
      </c>
      <c r="Z944">
        <v>88512</v>
      </c>
      <c r="AC944">
        <v>16368</v>
      </c>
      <c r="AD944">
        <v>114032</v>
      </c>
      <c r="AE944">
        <v>19392</v>
      </c>
      <c r="AF944">
        <v>119296</v>
      </c>
      <c r="AI944">
        <f t="shared" si="56"/>
        <v>2011</v>
      </c>
      <c r="AJ944" t="str">
        <f t="shared" si="57"/>
        <v>Interior TFLs</v>
      </c>
      <c r="AK944" t="str">
        <f t="shared" si="58"/>
        <v>InteriorTFLs</v>
      </c>
      <c r="AL944" t="str">
        <f t="shared" si="59"/>
        <v>Interior TFLs</v>
      </c>
    </row>
    <row r="945" spans="1:38">
      <c r="A945">
        <v>12</v>
      </c>
      <c r="B945">
        <v>40</v>
      </c>
      <c r="E945">
        <v>297920</v>
      </c>
      <c r="F945">
        <v>1269616</v>
      </c>
      <c r="I945">
        <v>411712</v>
      </c>
      <c r="J945">
        <v>2171136</v>
      </c>
      <c r="M945">
        <v>492816</v>
      </c>
      <c r="N945">
        <v>1478400</v>
      </c>
      <c r="Q945">
        <v>437104</v>
      </c>
      <c r="R945">
        <v>887392</v>
      </c>
      <c r="U945">
        <v>321504</v>
      </c>
      <c r="V945">
        <v>593520</v>
      </c>
      <c r="Y945">
        <v>158976</v>
      </c>
      <c r="Z945">
        <v>287536</v>
      </c>
      <c r="AC945">
        <v>23312</v>
      </c>
      <c r="AD945">
        <v>102944</v>
      </c>
      <c r="AE945">
        <v>23056</v>
      </c>
      <c r="AF945">
        <v>112048</v>
      </c>
      <c r="AI945">
        <f t="shared" si="56"/>
        <v>2011</v>
      </c>
      <c r="AJ945" t="str">
        <f t="shared" si="57"/>
        <v>Interior TFLs</v>
      </c>
      <c r="AK945" t="str">
        <f t="shared" si="58"/>
        <v>InteriorTFLs</v>
      </c>
      <c r="AL945" t="str">
        <f t="shared" si="59"/>
        <v>Interior TFLs</v>
      </c>
    </row>
    <row r="946" spans="1:38">
      <c r="A946">
        <v>12</v>
      </c>
      <c r="B946">
        <v>40</v>
      </c>
      <c r="E946">
        <v>739920</v>
      </c>
      <c r="F946">
        <v>5232720</v>
      </c>
      <c r="I946">
        <v>595488</v>
      </c>
      <c r="J946">
        <v>7257088</v>
      </c>
      <c r="M946">
        <v>756944</v>
      </c>
      <c r="N946">
        <v>5825920</v>
      </c>
      <c r="Q946">
        <v>866800</v>
      </c>
      <c r="R946">
        <v>4401920</v>
      </c>
      <c r="U946">
        <v>664160</v>
      </c>
      <c r="V946">
        <v>3896560</v>
      </c>
      <c r="Y946">
        <v>418896</v>
      </c>
      <c r="Z946">
        <v>3172192</v>
      </c>
      <c r="AC946">
        <v>128912</v>
      </c>
      <c r="AD946">
        <v>2788128</v>
      </c>
      <c r="AE946">
        <v>36992</v>
      </c>
      <c r="AF946">
        <v>2662576</v>
      </c>
      <c r="AI946">
        <f t="shared" si="56"/>
        <v>2011</v>
      </c>
      <c r="AJ946" t="str">
        <f t="shared" si="57"/>
        <v>Interior TFLs</v>
      </c>
      <c r="AK946" t="str">
        <f t="shared" si="58"/>
        <v>InteriorTFLs</v>
      </c>
      <c r="AL946" t="str">
        <f t="shared" si="59"/>
        <v>Interior TFLs</v>
      </c>
    </row>
    <row r="947" spans="1:38">
      <c r="A947">
        <v>12</v>
      </c>
      <c r="B947">
        <v>40</v>
      </c>
      <c r="E947">
        <v>1991152</v>
      </c>
      <c r="F947">
        <v>7924624</v>
      </c>
      <c r="I947">
        <v>4404960</v>
      </c>
      <c r="J947">
        <v>17150752</v>
      </c>
      <c r="M947">
        <v>4604272</v>
      </c>
      <c r="N947">
        <v>14221360</v>
      </c>
      <c r="Q947">
        <v>1986176</v>
      </c>
      <c r="R947">
        <v>19280960</v>
      </c>
      <c r="U947">
        <v>2310928</v>
      </c>
      <c r="V947">
        <v>12179632</v>
      </c>
      <c r="Y947">
        <v>2087600</v>
      </c>
      <c r="Z947">
        <v>15744768</v>
      </c>
      <c r="AC947">
        <v>1939376</v>
      </c>
      <c r="AD947">
        <v>18800080</v>
      </c>
      <c r="AE947">
        <v>390768</v>
      </c>
      <c r="AF947">
        <v>16977328</v>
      </c>
      <c r="AI947">
        <f t="shared" si="56"/>
        <v>2011</v>
      </c>
      <c r="AJ947" t="str">
        <f t="shared" si="57"/>
        <v>Interior TFLs</v>
      </c>
      <c r="AK947" t="str">
        <f t="shared" si="58"/>
        <v>InteriorTFLs</v>
      </c>
      <c r="AL947" t="str">
        <f t="shared" si="59"/>
        <v>Interior TFLs</v>
      </c>
    </row>
    <row r="948" spans="1:38">
      <c r="A948">
        <v>12</v>
      </c>
      <c r="B948">
        <v>41</v>
      </c>
      <c r="E948">
        <v>0</v>
      </c>
      <c r="F948">
        <v>0</v>
      </c>
      <c r="I948">
        <v>0</v>
      </c>
      <c r="J948">
        <v>0</v>
      </c>
      <c r="M948">
        <v>0</v>
      </c>
      <c r="N948">
        <v>0</v>
      </c>
      <c r="Q948">
        <v>0</v>
      </c>
      <c r="R948">
        <v>0</v>
      </c>
      <c r="U948">
        <v>0</v>
      </c>
      <c r="V948">
        <v>0</v>
      </c>
      <c r="Y948">
        <v>0</v>
      </c>
      <c r="Z948">
        <v>0</v>
      </c>
      <c r="AC948">
        <v>0</v>
      </c>
      <c r="AD948">
        <v>0</v>
      </c>
      <c r="AE948">
        <v>0</v>
      </c>
      <c r="AF948">
        <v>0</v>
      </c>
      <c r="AI948">
        <f t="shared" si="56"/>
        <v>2011</v>
      </c>
      <c r="AJ948" t="str">
        <f t="shared" si="57"/>
        <v>Coast TFLs</v>
      </c>
      <c r="AK948" t="str">
        <f t="shared" si="58"/>
        <v>CoastTFLs</v>
      </c>
      <c r="AL948" t="str">
        <f t="shared" si="59"/>
        <v>Coast TFLs</v>
      </c>
    </row>
    <row r="949" spans="1:38">
      <c r="A949">
        <v>12</v>
      </c>
      <c r="B949">
        <v>41</v>
      </c>
      <c r="E949">
        <v>0</v>
      </c>
      <c r="F949">
        <v>0</v>
      </c>
      <c r="I949">
        <v>0</v>
      </c>
      <c r="J949">
        <v>0</v>
      </c>
      <c r="M949">
        <v>0</v>
      </c>
      <c r="N949">
        <v>0</v>
      </c>
      <c r="Q949">
        <v>0</v>
      </c>
      <c r="R949">
        <v>0</v>
      </c>
      <c r="U949">
        <v>0</v>
      </c>
      <c r="V949">
        <v>16</v>
      </c>
      <c r="Y949">
        <v>0</v>
      </c>
      <c r="Z949">
        <v>0</v>
      </c>
      <c r="AC949">
        <v>0</v>
      </c>
      <c r="AD949">
        <v>0</v>
      </c>
      <c r="AE949">
        <v>0</v>
      </c>
      <c r="AF949">
        <v>0</v>
      </c>
      <c r="AI949">
        <f t="shared" si="56"/>
        <v>2011</v>
      </c>
      <c r="AJ949" t="str">
        <f t="shared" si="57"/>
        <v>Coast TFLs</v>
      </c>
      <c r="AK949" t="str">
        <f t="shared" si="58"/>
        <v>CoastTFLs</v>
      </c>
      <c r="AL949" t="str">
        <f t="shared" si="59"/>
        <v>Coast TFLs</v>
      </c>
    </row>
    <row r="950" spans="1:38">
      <c r="A950">
        <v>12</v>
      </c>
      <c r="B950">
        <v>41</v>
      </c>
      <c r="E950">
        <v>0</v>
      </c>
      <c r="F950">
        <v>0</v>
      </c>
      <c r="I950">
        <v>0</v>
      </c>
      <c r="J950">
        <v>0</v>
      </c>
      <c r="M950">
        <v>0</v>
      </c>
      <c r="N950">
        <v>0</v>
      </c>
      <c r="Q950">
        <v>0</v>
      </c>
      <c r="R950">
        <v>0</v>
      </c>
      <c r="U950">
        <v>0</v>
      </c>
      <c r="V950">
        <v>0</v>
      </c>
      <c r="Y950">
        <v>0</v>
      </c>
      <c r="Z950">
        <v>0</v>
      </c>
      <c r="AC950">
        <v>0</v>
      </c>
      <c r="AD950">
        <v>0</v>
      </c>
      <c r="AE950">
        <v>0</v>
      </c>
      <c r="AF950">
        <v>0</v>
      </c>
      <c r="AI950">
        <f t="shared" si="56"/>
        <v>2011</v>
      </c>
      <c r="AJ950" t="str">
        <f t="shared" si="57"/>
        <v>Coast TFLs</v>
      </c>
      <c r="AK950" t="str">
        <f t="shared" si="58"/>
        <v>CoastTFLs</v>
      </c>
      <c r="AL950" t="str">
        <f t="shared" si="59"/>
        <v>Coast TFLs</v>
      </c>
    </row>
    <row r="951" spans="1:38">
      <c r="A951">
        <v>12</v>
      </c>
      <c r="B951">
        <v>41</v>
      </c>
      <c r="E951">
        <v>0</v>
      </c>
      <c r="F951">
        <v>0</v>
      </c>
      <c r="I951">
        <v>0</v>
      </c>
      <c r="J951">
        <v>0</v>
      </c>
      <c r="M951">
        <v>0</v>
      </c>
      <c r="N951">
        <v>0</v>
      </c>
      <c r="Q951">
        <v>0</v>
      </c>
      <c r="R951">
        <v>0</v>
      </c>
      <c r="U951">
        <v>2912</v>
      </c>
      <c r="V951">
        <v>2912</v>
      </c>
      <c r="Y951">
        <v>0</v>
      </c>
      <c r="Z951">
        <v>0</v>
      </c>
      <c r="AC951">
        <v>0</v>
      </c>
      <c r="AD951">
        <v>0</v>
      </c>
      <c r="AE951">
        <v>0</v>
      </c>
      <c r="AF951">
        <v>0</v>
      </c>
      <c r="AI951">
        <f t="shared" si="56"/>
        <v>2011</v>
      </c>
      <c r="AJ951" t="str">
        <f t="shared" si="57"/>
        <v>Coast TFLs</v>
      </c>
      <c r="AK951" t="str">
        <f t="shared" si="58"/>
        <v>CoastTFLs</v>
      </c>
      <c r="AL951" t="str">
        <f t="shared" si="59"/>
        <v>Coast TFLs</v>
      </c>
    </row>
    <row r="952" spans="1:38">
      <c r="A952">
        <v>12</v>
      </c>
      <c r="B952">
        <v>41</v>
      </c>
      <c r="E952">
        <v>0</v>
      </c>
      <c r="F952">
        <v>0</v>
      </c>
      <c r="I952">
        <v>0</v>
      </c>
      <c r="J952">
        <v>0</v>
      </c>
      <c r="M952">
        <v>0</v>
      </c>
      <c r="N952">
        <v>0</v>
      </c>
      <c r="Q952">
        <v>0</v>
      </c>
      <c r="R952">
        <v>0</v>
      </c>
      <c r="U952">
        <v>0</v>
      </c>
      <c r="V952">
        <v>0</v>
      </c>
      <c r="Y952">
        <v>0</v>
      </c>
      <c r="Z952">
        <v>0</v>
      </c>
      <c r="AC952">
        <v>0</v>
      </c>
      <c r="AD952">
        <v>0</v>
      </c>
      <c r="AE952">
        <v>0</v>
      </c>
      <c r="AF952">
        <v>0</v>
      </c>
      <c r="AI952">
        <f t="shared" si="56"/>
        <v>2011</v>
      </c>
      <c r="AJ952" t="str">
        <f t="shared" si="57"/>
        <v>Coast TFLs</v>
      </c>
      <c r="AK952" t="str">
        <f t="shared" si="58"/>
        <v>CoastTFLs</v>
      </c>
      <c r="AL952" t="str">
        <f t="shared" si="59"/>
        <v>Coast TFLs</v>
      </c>
    </row>
    <row r="953" spans="1:38">
      <c r="A953">
        <v>12</v>
      </c>
      <c r="B953">
        <v>41</v>
      </c>
      <c r="E953">
        <v>0</v>
      </c>
      <c r="F953">
        <v>0</v>
      </c>
      <c r="I953">
        <v>0</v>
      </c>
      <c r="J953">
        <v>0</v>
      </c>
      <c r="M953">
        <v>0</v>
      </c>
      <c r="N953">
        <v>0</v>
      </c>
      <c r="Q953">
        <v>0</v>
      </c>
      <c r="R953">
        <v>0</v>
      </c>
      <c r="U953">
        <v>0</v>
      </c>
      <c r="V953">
        <v>0</v>
      </c>
      <c r="Y953">
        <v>0</v>
      </c>
      <c r="Z953">
        <v>0</v>
      </c>
      <c r="AC953">
        <v>0</v>
      </c>
      <c r="AD953">
        <v>0</v>
      </c>
      <c r="AE953">
        <v>0</v>
      </c>
      <c r="AF953">
        <v>0</v>
      </c>
      <c r="AI953">
        <f t="shared" si="56"/>
        <v>2011</v>
      </c>
      <c r="AJ953" t="str">
        <f t="shared" si="57"/>
        <v>Coast TFLs</v>
      </c>
      <c r="AK953" t="str">
        <f t="shared" si="58"/>
        <v>CoastTFLs</v>
      </c>
      <c r="AL953" t="str">
        <f t="shared" si="59"/>
        <v>Coast TFLs</v>
      </c>
    </row>
    <row r="954" spans="1:38">
      <c r="A954">
        <v>12</v>
      </c>
      <c r="B954">
        <v>41</v>
      </c>
      <c r="E954">
        <v>0</v>
      </c>
      <c r="F954">
        <v>0</v>
      </c>
      <c r="I954">
        <v>0</v>
      </c>
      <c r="J954">
        <v>208</v>
      </c>
      <c r="M954">
        <v>272</v>
      </c>
      <c r="N954">
        <v>2544</v>
      </c>
      <c r="Q954">
        <v>0</v>
      </c>
      <c r="R954">
        <v>4688</v>
      </c>
      <c r="U954">
        <v>3008</v>
      </c>
      <c r="V954">
        <v>3216</v>
      </c>
      <c r="Y954">
        <v>208</v>
      </c>
      <c r="Z954">
        <v>304</v>
      </c>
      <c r="AC954">
        <v>0</v>
      </c>
      <c r="AD954">
        <v>96</v>
      </c>
      <c r="AE954">
        <v>0</v>
      </c>
      <c r="AF954">
        <v>0</v>
      </c>
      <c r="AI954">
        <f t="shared" si="56"/>
        <v>2011</v>
      </c>
      <c r="AJ954" t="str">
        <f t="shared" si="57"/>
        <v>Coast TFLs</v>
      </c>
      <c r="AK954" t="str">
        <f t="shared" si="58"/>
        <v>CoastTFLs</v>
      </c>
      <c r="AL954" t="str">
        <f t="shared" si="59"/>
        <v>Coast TFLs</v>
      </c>
    </row>
    <row r="955" spans="1:38">
      <c r="A955">
        <v>12</v>
      </c>
      <c r="B955">
        <v>41</v>
      </c>
      <c r="E955">
        <v>0</v>
      </c>
      <c r="F955">
        <v>0</v>
      </c>
      <c r="I955">
        <v>0</v>
      </c>
      <c r="J955">
        <v>0</v>
      </c>
      <c r="M955">
        <v>0</v>
      </c>
      <c r="N955">
        <v>0</v>
      </c>
      <c r="Q955">
        <v>0</v>
      </c>
      <c r="R955">
        <v>0</v>
      </c>
      <c r="U955">
        <v>0</v>
      </c>
      <c r="V955">
        <v>0</v>
      </c>
      <c r="Y955">
        <v>0</v>
      </c>
      <c r="Z955">
        <v>0</v>
      </c>
      <c r="AC955">
        <v>0</v>
      </c>
      <c r="AD955">
        <v>0</v>
      </c>
      <c r="AE955">
        <v>0</v>
      </c>
      <c r="AF955">
        <v>0</v>
      </c>
      <c r="AI955">
        <f t="shared" si="56"/>
        <v>2011</v>
      </c>
      <c r="AJ955" t="str">
        <f t="shared" si="57"/>
        <v>Coast TFLs</v>
      </c>
      <c r="AK955" t="str">
        <f t="shared" si="58"/>
        <v>CoastTFLs</v>
      </c>
      <c r="AL955" t="str">
        <f t="shared" si="59"/>
        <v>Coast TFLs</v>
      </c>
    </row>
    <row r="956" spans="1:38">
      <c r="A956">
        <v>12</v>
      </c>
      <c r="B956">
        <v>41</v>
      </c>
      <c r="E956">
        <v>0</v>
      </c>
      <c r="F956">
        <v>0</v>
      </c>
      <c r="I956">
        <v>0</v>
      </c>
      <c r="J956">
        <v>0</v>
      </c>
      <c r="M956">
        <v>0</v>
      </c>
      <c r="N956">
        <v>1888</v>
      </c>
      <c r="Q956">
        <v>0</v>
      </c>
      <c r="R956">
        <v>0</v>
      </c>
      <c r="U956">
        <v>0</v>
      </c>
      <c r="V956">
        <v>0</v>
      </c>
      <c r="Y956">
        <v>0</v>
      </c>
      <c r="Z956">
        <v>0</v>
      </c>
      <c r="AC956">
        <v>0</v>
      </c>
      <c r="AD956">
        <v>0</v>
      </c>
      <c r="AE956">
        <v>0</v>
      </c>
      <c r="AF956">
        <v>0</v>
      </c>
      <c r="AI956">
        <f t="shared" si="56"/>
        <v>2011</v>
      </c>
      <c r="AJ956" t="str">
        <f t="shared" si="57"/>
        <v>Coast TFLs</v>
      </c>
      <c r="AK956" t="str">
        <f t="shared" si="58"/>
        <v>CoastTFLs</v>
      </c>
      <c r="AL956" t="str">
        <f t="shared" si="59"/>
        <v>Coast TFLs</v>
      </c>
    </row>
    <row r="957" spans="1:38">
      <c r="A957">
        <v>12</v>
      </c>
      <c r="B957">
        <v>41</v>
      </c>
      <c r="E957">
        <v>0</v>
      </c>
      <c r="F957">
        <v>0</v>
      </c>
      <c r="I957">
        <v>0</v>
      </c>
      <c r="J957">
        <v>0</v>
      </c>
      <c r="M957">
        <v>0</v>
      </c>
      <c r="N957">
        <v>0</v>
      </c>
      <c r="Q957">
        <v>0</v>
      </c>
      <c r="R957">
        <v>0</v>
      </c>
      <c r="U957">
        <v>0</v>
      </c>
      <c r="V957">
        <v>0</v>
      </c>
      <c r="Y957">
        <v>0</v>
      </c>
      <c r="Z957">
        <v>0</v>
      </c>
      <c r="AC957">
        <v>0</v>
      </c>
      <c r="AD957">
        <v>0</v>
      </c>
      <c r="AE957">
        <v>0</v>
      </c>
      <c r="AF957">
        <v>0</v>
      </c>
      <c r="AI957">
        <f t="shared" si="56"/>
        <v>2011</v>
      </c>
      <c r="AJ957" t="str">
        <f t="shared" si="57"/>
        <v>Coast TFLs</v>
      </c>
      <c r="AK957" t="str">
        <f t="shared" si="58"/>
        <v>CoastTFLs</v>
      </c>
      <c r="AL957" t="str">
        <f t="shared" si="59"/>
        <v>Coast TFLs</v>
      </c>
    </row>
    <row r="958" spans="1:38">
      <c r="A958">
        <v>12</v>
      </c>
      <c r="B958">
        <v>41</v>
      </c>
      <c r="E958">
        <v>0</v>
      </c>
      <c r="F958">
        <v>0</v>
      </c>
      <c r="I958">
        <v>0</v>
      </c>
      <c r="J958">
        <v>0</v>
      </c>
      <c r="M958">
        <v>0</v>
      </c>
      <c r="N958">
        <v>0</v>
      </c>
      <c r="Q958">
        <v>0</v>
      </c>
      <c r="R958">
        <v>0</v>
      </c>
      <c r="U958">
        <v>0</v>
      </c>
      <c r="V958">
        <v>0</v>
      </c>
      <c r="Y958">
        <v>0</v>
      </c>
      <c r="Z958">
        <v>0</v>
      </c>
      <c r="AC958">
        <v>0</v>
      </c>
      <c r="AD958">
        <v>0</v>
      </c>
      <c r="AE958">
        <v>0</v>
      </c>
      <c r="AF958">
        <v>0</v>
      </c>
      <c r="AI958">
        <f t="shared" si="56"/>
        <v>2011</v>
      </c>
      <c r="AJ958" t="str">
        <f t="shared" si="57"/>
        <v>Coast TFLs</v>
      </c>
      <c r="AK958" t="str">
        <f t="shared" si="58"/>
        <v>CoastTFLs</v>
      </c>
      <c r="AL958" t="str">
        <f t="shared" si="59"/>
        <v>Coast TFLs</v>
      </c>
    </row>
    <row r="959" spans="1:38">
      <c r="A959">
        <v>12</v>
      </c>
      <c r="B959">
        <v>41</v>
      </c>
      <c r="E959">
        <v>0</v>
      </c>
      <c r="F959">
        <v>0</v>
      </c>
      <c r="I959">
        <v>0</v>
      </c>
      <c r="J959">
        <v>0</v>
      </c>
      <c r="M959">
        <v>0</v>
      </c>
      <c r="N959">
        <v>0</v>
      </c>
      <c r="Q959">
        <v>0</v>
      </c>
      <c r="R959">
        <v>0</v>
      </c>
      <c r="U959">
        <v>0</v>
      </c>
      <c r="V959">
        <v>0</v>
      </c>
      <c r="Y959">
        <v>0</v>
      </c>
      <c r="Z959">
        <v>0</v>
      </c>
      <c r="AC959">
        <v>0</v>
      </c>
      <c r="AD959">
        <v>0</v>
      </c>
      <c r="AE959">
        <v>0</v>
      </c>
      <c r="AF959">
        <v>0</v>
      </c>
      <c r="AI959">
        <f t="shared" si="56"/>
        <v>2011</v>
      </c>
      <c r="AJ959" t="str">
        <f t="shared" si="57"/>
        <v>Coast TFLs</v>
      </c>
      <c r="AK959" t="str">
        <f t="shared" si="58"/>
        <v>CoastTFLs</v>
      </c>
      <c r="AL959" t="str">
        <f t="shared" si="59"/>
        <v>Coast TFLs</v>
      </c>
    </row>
    <row r="960" spans="1:38">
      <c r="A960">
        <v>12</v>
      </c>
      <c r="B960">
        <v>41</v>
      </c>
      <c r="E960">
        <v>0</v>
      </c>
      <c r="F960">
        <v>0</v>
      </c>
      <c r="I960">
        <v>0</v>
      </c>
      <c r="J960">
        <v>0</v>
      </c>
      <c r="M960">
        <v>0</v>
      </c>
      <c r="N960">
        <v>0</v>
      </c>
      <c r="Q960">
        <v>0</v>
      </c>
      <c r="R960">
        <v>16</v>
      </c>
      <c r="U960">
        <v>0</v>
      </c>
      <c r="V960">
        <v>0</v>
      </c>
      <c r="Y960">
        <v>0</v>
      </c>
      <c r="Z960">
        <v>0</v>
      </c>
      <c r="AC960">
        <v>0</v>
      </c>
      <c r="AD960">
        <v>0</v>
      </c>
      <c r="AE960">
        <v>0</v>
      </c>
      <c r="AF960">
        <v>0</v>
      </c>
      <c r="AI960">
        <f t="shared" si="56"/>
        <v>2011</v>
      </c>
      <c r="AJ960" t="str">
        <f t="shared" si="57"/>
        <v>Coast TFLs</v>
      </c>
      <c r="AK960" t="str">
        <f t="shared" si="58"/>
        <v>CoastTFLs</v>
      </c>
      <c r="AL960" t="str">
        <f t="shared" si="59"/>
        <v>Coast TFLs</v>
      </c>
    </row>
    <row r="961" spans="1:38">
      <c r="A961">
        <v>12</v>
      </c>
      <c r="B961">
        <v>41</v>
      </c>
      <c r="E961">
        <v>0</v>
      </c>
      <c r="F961">
        <v>0</v>
      </c>
      <c r="I961">
        <v>0</v>
      </c>
      <c r="J961">
        <v>0</v>
      </c>
      <c r="M961">
        <v>0</v>
      </c>
      <c r="N961">
        <v>0</v>
      </c>
      <c r="Q961">
        <v>0</v>
      </c>
      <c r="R961">
        <v>0</v>
      </c>
      <c r="U961">
        <v>0</v>
      </c>
      <c r="V961">
        <v>0</v>
      </c>
      <c r="Y961">
        <v>0</v>
      </c>
      <c r="Z961">
        <v>0</v>
      </c>
      <c r="AC961">
        <v>0</v>
      </c>
      <c r="AD961">
        <v>0</v>
      </c>
      <c r="AE961">
        <v>0</v>
      </c>
      <c r="AF961">
        <v>0</v>
      </c>
      <c r="AI961">
        <f t="shared" si="56"/>
        <v>2011</v>
      </c>
      <c r="AJ961" t="str">
        <f t="shared" si="57"/>
        <v>Coast TFLs</v>
      </c>
      <c r="AK961" t="str">
        <f t="shared" si="58"/>
        <v>CoastTFLs</v>
      </c>
      <c r="AL961" t="str">
        <f t="shared" si="59"/>
        <v>Coast TFLs</v>
      </c>
    </row>
    <row r="962" spans="1:38">
      <c r="A962">
        <v>12</v>
      </c>
      <c r="B962">
        <v>41</v>
      </c>
      <c r="E962">
        <v>0</v>
      </c>
      <c r="F962">
        <v>0</v>
      </c>
      <c r="I962">
        <v>0</v>
      </c>
      <c r="J962">
        <v>0</v>
      </c>
      <c r="M962">
        <v>0</v>
      </c>
      <c r="N962">
        <v>0</v>
      </c>
      <c r="Q962">
        <v>0</v>
      </c>
      <c r="R962">
        <v>0</v>
      </c>
      <c r="U962">
        <v>0</v>
      </c>
      <c r="V962">
        <v>0</v>
      </c>
      <c r="Y962">
        <v>0</v>
      </c>
      <c r="Z962">
        <v>0</v>
      </c>
      <c r="AC962">
        <v>0</v>
      </c>
      <c r="AD962">
        <v>0</v>
      </c>
      <c r="AE962">
        <v>0</v>
      </c>
      <c r="AF962">
        <v>0</v>
      </c>
      <c r="AI962">
        <f t="shared" ref="AI962:AI1025" si="60">A962+1999</f>
        <v>2011</v>
      </c>
      <c r="AJ962" t="str">
        <f t="shared" ref="AJ962:AJ1025" si="61">VLOOKUP(B962,$AO$2:$AS$42,4)</f>
        <v>Coast TFLs</v>
      </c>
      <c r="AK962" t="str">
        <f t="shared" ref="AK962:AK1025" si="62">VLOOKUP(B962,$AO$2:$AT$42,2)</f>
        <v>CoastTFLs</v>
      </c>
      <c r="AL962" t="str">
        <f t="shared" ref="AL962:AL1025" si="63">VLOOKUP(B962,$AO$2:$AT$42,3)</f>
        <v>Coast TFLs</v>
      </c>
    </row>
    <row r="963" spans="1:38">
      <c r="A963">
        <v>12</v>
      </c>
      <c r="B963">
        <v>41</v>
      </c>
      <c r="E963">
        <v>0</v>
      </c>
      <c r="F963">
        <v>0</v>
      </c>
      <c r="I963">
        <v>0</v>
      </c>
      <c r="J963">
        <v>0</v>
      </c>
      <c r="M963">
        <v>0</v>
      </c>
      <c r="N963">
        <v>0</v>
      </c>
      <c r="Q963">
        <v>0</v>
      </c>
      <c r="R963">
        <v>0</v>
      </c>
      <c r="U963">
        <v>0</v>
      </c>
      <c r="V963">
        <v>0</v>
      </c>
      <c r="Y963">
        <v>0</v>
      </c>
      <c r="Z963">
        <v>0</v>
      </c>
      <c r="AC963">
        <v>0</v>
      </c>
      <c r="AD963">
        <v>0</v>
      </c>
      <c r="AE963">
        <v>0</v>
      </c>
      <c r="AF963">
        <v>0</v>
      </c>
      <c r="AI963">
        <f t="shared" si="60"/>
        <v>2011</v>
      </c>
      <c r="AJ963" t="str">
        <f t="shared" si="61"/>
        <v>Coast TFLs</v>
      </c>
      <c r="AK963" t="str">
        <f t="shared" si="62"/>
        <v>CoastTFLs</v>
      </c>
      <c r="AL963" t="str">
        <f t="shared" si="63"/>
        <v>Coast TFLs</v>
      </c>
    </row>
    <row r="964" spans="1:38">
      <c r="A964">
        <v>13</v>
      </c>
      <c r="B964">
        <v>1</v>
      </c>
      <c r="E964">
        <v>2932160</v>
      </c>
      <c r="F964">
        <v>47340896</v>
      </c>
      <c r="I964">
        <v>236880</v>
      </c>
      <c r="J964">
        <v>46835600</v>
      </c>
      <c r="M964">
        <v>266048</v>
      </c>
      <c r="N964">
        <v>45739888</v>
      </c>
      <c r="Q964">
        <v>274560</v>
      </c>
      <c r="R964">
        <v>44740736</v>
      </c>
      <c r="U964">
        <v>248144</v>
      </c>
      <c r="V964">
        <v>43190720</v>
      </c>
      <c r="Y964">
        <v>81840</v>
      </c>
      <c r="Z964">
        <v>41875584</v>
      </c>
      <c r="AC964">
        <v>11744</v>
      </c>
      <c r="AD964">
        <v>41654256</v>
      </c>
      <c r="AG964">
        <v>2096</v>
      </c>
      <c r="AH964">
        <v>41531584</v>
      </c>
      <c r="AI964">
        <f t="shared" si="60"/>
        <v>2012</v>
      </c>
      <c r="AJ964" t="str">
        <f t="shared" si="61"/>
        <v>Pine Units</v>
      </c>
      <c r="AK964" t="str">
        <f t="shared" si="62"/>
        <v>100MileHouse</v>
      </c>
      <c r="AL964" t="str">
        <f t="shared" si="63"/>
        <v>100 Mile House TSA</v>
      </c>
    </row>
    <row r="965" spans="1:38">
      <c r="A965">
        <v>13</v>
      </c>
      <c r="B965">
        <v>2</v>
      </c>
      <c r="E965">
        <v>459664</v>
      </c>
      <c r="F965">
        <v>5511536</v>
      </c>
      <c r="I965">
        <v>185616</v>
      </c>
      <c r="J965">
        <v>6687328</v>
      </c>
      <c r="M965">
        <v>294304</v>
      </c>
      <c r="N965">
        <v>5983536</v>
      </c>
      <c r="Q965">
        <v>622000</v>
      </c>
      <c r="R965">
        <v>5108864</v>
      </c>
      <c r="U965">
        <v>631760</v>
      </c>
      <c r="V965">
        <v>4463040</v>
      </c>
      <c r="Y965">
        <v>602224</v>
      </c>
      <c r="Z965">
        <v>3594016</v>
      </c>
      <c r="AC965">
        <v>125616</v>
      </c>
      <c r="AD965">
        <v>2675520</v>
      </c>
      <c r="AG965">
        <v>34544</v>
      </c>
      <c r="AH965">
        <v>2444304</v>
      </c>
      <c r="AI965">
        <f t="shared" si="60"/>
        <v>2012</v>
      </c>
      <c r="AJ965" t="str">
        <f t="shared" si="61"/>
        <v>Pine Units</v>
      </c>
      <c r="AK965" t="str">
        <f t="shared" si="62"/>
        <v>Arrow</v>
      </c>
      <c r="AL965" t="str">
        <f t="shared" si="63"/>
        <v>Arrow TSA</v>
      </c>
    </row>
    <row r="966" spans="1:38">
      <c r="A966">
        <v>13</v>
      </c>
      <c r="B966">
        <v>3</v>
      </c>
      <c r="E966">
        <v>0</v>
      </c>
      <c r="F966">
        <v>0</v>
      </c>
      <c r="I966">
        <v>0</v>
      </c>
      <c r="J966">
        <v>0</v>
      </c>
      <c r="M966">
        <v>0</v>
      </c>
      <c r="N966">
        <v>0</v>
      </c>
      <c r="Q966">
        <v>0</v>
      </c>
      <c r="R966">
        <v>0</v>
      </c>
      <c r="U966">
        <v>0</v>
      </c>
      <c r="V966">
        <v>0</v>
      </c>
      <c r="Y966">
        <v>0</v>
      </c>
      <c r="Z966">
        <v>0</v>
      </c>
      <c r="AC966">
        <v>0</v>
      </c>
      <c r="AD966">
        <v>0</v>
      </c>
      <c r="AG966">
        <v>0</v>
      </c>
      <c r="AH966">
        <v>0</v>
      </c>
      <c r="AI966">
        <f t="shared" si="60"/>
        <v>2012</v>
      </c>
      <c r="AJ966" t="str">
        <f t="shared" si="61"/>
        <v>Non-pine Units</v>
      </c>
      <c r="AK966" t="str">
        <f t="shared" si="62"/>
        <v>Arrowsmith</v>
      </c>
      <c r="AL966" t="str">
        <f t="shared" si="63"/>
        <v>Arrowsmith TSA</v>
      </c>
    </row>
    <row r="967" spans="1:38">
      <c r="A967">
        <v>13</v>
      </c>
      <c r="B967">
        <v>4</v>
      </c>
      <c r="E967">
        <v>1330960</v>
      </c>
      <c r="F967">
        <v>7946320</v>
      </c>
      <c r="I967">
        <v>1003392</v>
      </c>
      <c r="J967">
        <v>10792016</v>
      </c>
      <c r="M967">
        <v>1508704</v>
      </c>
      <c r="N967">
        <v>8768448</v>
      </c>
      <c r="Q967">
        <v>2122640</v>
      </c>
      <c r="R967">
        <v>6667808</v>
      </c>
      <c r="U967">
        <v>1773664</v>
      </c>
      <c r="V967">
        <v>4811312</v>
      </c>
      <c r="Y967">
        <v>1291408</v>
      </c>
      <c r="Z967">
        <v>2854048</v>
      </c>
      <c r="AC967">
        <v>170304</v>
      </c>
      <c r="AD967">
        <v>1041936</v>
      </c>
      <c r="AG967">
        <v>95024</v>
      </c>
      <c r="AH967">
        <v>920688</v>
      </c>
      <c r="AI967">
        <f t="shared" si="60"/>
        <v>2012</v>
      </c>
      <c r="AJ967" t="str">
        <f t="shared" si="61"/>
        <v>Pine Units</v>
      </c>
      <c r="AK967" t="str">
        <f t="shared" si="62"/>
        <v>Boundary</v>
      </c>
      <c r="AL967" t="str">
        <f t="shared" si="63"/>
        <v>Boundary TSA</v>
      </c>
    </row>
    <row r="968" spans="1:38">
      <c r="A968">
        <v>13</v>
      </c>
      <c r="B968">
        <v>5</v>
      </c>
      <c r="E968">
        <v>1081120</v>
      </c>
      <c r="F968">
        <v>7442464</v>
      </c>
      <c r="I968">
        <v>543680</v>
      </c>
      <c r="J968">
        <v>10523808</v>
      </c>
      <c r="M968">
        <v>1299648</v>
      </c>
      <c r="N968">
        <v>9303536</v>
      </c>
      <c r="Q968">
        <v>1476864</v>
      </c>
      <c r="R968">
        <v>8546128</v>
      </c>
      <c r="U968">
        <v>1750832</v>
      </c>
      <c r="V968">
        <v>6913360</v>
      </c>
      <c r="Y968">
        <v>1873488</v>
      </c>
      <c r="Z968">
        <v>6092080</v>
      </c>
      <c r="AC968">
        <v>1511392</v>
      </c>
      <c r="AD968">
        <v>5802336</v>
      </c>
      <c r="AG968">
        <v>1414512</v>
      </c>
      <c r="AH968">
        <v>5340144</v>
      </c>
      <c r="AI968">
        <f t="shared" si="60"/>
        <v>2012</v>
      </c>
      <c r="AJ968" t="str">
        <f t="shared" si="61"/>
        <v>Pine Units</v>
      </c>
      <c r="AK968" t="str">
        <f t="shared" si="62"/>
        <v>Bulkley</v>
      </c>
      <c r="AL968" t="str">
        <f t="shared" si="63"/>
        <v>Bulkley TSA</v>
      </c>
    </row>
    <row r="969" spans="1:38">
      <c r="A969">
        <v>13</v>
      </c>
      <c r="B969">
        <v>6</v>
      </c>
      <c r="E969">
        <v>96608</v>
      </c>
      <c r="F969">
        <v>307200</v>
      </c>
      <c r="I969">
        <v>0</v>
      </c>
      <c r="J969">
        <v>352</v>
      </c>
      <c r="M969">
        <v>0</v>
      </c>
      <c r="N969">
        <v>352</v>
      </c>
      <c r="Q969">
        <v>0</v>
      </c>
      <c r="R969">
        <v>352</v>
      </c>
      <c r="U969">
        <v>0</v>
      </c>
      <c r="V969">
        <v>352</v>
      </c>
      <c r="Y969">
        <v>1744</v>
      </c>
      <c r="Z969">
        <v>5776</v>
      </c>
      <c r="AC969">
        <v>2224</v>
      </c>
      <c r="AD969">
        <v>5136</v>
      </c>
      <c r="AG969">
        <v>32</v>
      </c>
      <c r="AH969">
        <v>2592</v>
      </c>
      <c r="AI969">
        <f t="shared" si="60"/>
        <v>2012</v>
      </c>
      <c r="AJ969" t="str">
        <f t="shared" si="61"/>
        <v>Non-pine Units</v>
      </c>
      <c r="AK969" t="str">
        <f t="shared" si="62"/>
        <v>Cassiar</v>
      </c>
      <c r="AL969" t="str">
        <f t="shared" si="63"/>
        <v>Cassiar TSA</v>
      </c>
    </row>
    <row r="970" spans="1:38">
      <c r="A970">
        <v>13</v>
      </c>
      <c r="B970">
        <v>7</v>
      </c>
      <c r="E970">
        <v>44256</v>
      </c>
      <c r="F970">
        <v>127280</v>
      </c>
      <c r="I970">
        <v>79296</v>
      </c>
      <c r="J970">
        <v>150928</v>
      </c>
      <c r="M970">
        <v>41632</v>
      </c>
      <c r="N970">
        <v>87664</v>
      </c>
      <c r="Q970">
        <v>32112</v>
      </c>
      <c r="R970">
        <v>52704</v>
      </c>
      <c r="U970">
        <v>19184</v>
      </c>
      <c r="V970">
        <v>31632</v>
      </c>
      <c r="Y970">
        <v>22608</v>
      </c>
      <c r="Z970">
        <v>27664</v>
      </c>
      <c r="AC970">
        <v>800</v>
      </c>
      <c r="AD970">
        <v>3920</v>
      </c>
      <c r="AG970">
        <v>5888</v>
      </c>
      <c r="AH970">
        <v>8656</v>
      </c>
      <c r="AI970">
        <f t="shared" si="60"/>
        <v>2012</v>
      </c>
      <c r="AJ970" t="str">
        <f t="shared" si="61"/>
        <v>Non-pine Units</v>
      </c>
      <c r="AK970" t="str">
        <f t="shared" si="62"/>
        <v>Cranberry</v>
      </c>
      <c r="AL970" t="str">
        <f t="shared" si="63"/>
        <v>Cranberry TSA</v>
      </c>
    </row>
    <row r="971" spans="1:38">
      <c r="A971">
        <v>13</v>
      </c>
      <c r="B971">
        <v>8</v>
      </c>
      <c r="E971">
        <v>2375392</v>
      </c>
      <c r="F971">
        <v>17643216</v>
      </c>
      <c r="I971">
        <v>1759088</v>
      </c>
      <c r="J971">
        <v>20713248</v>
      </c>
      <c r="M971">
        <v>2760432</v>
      </c>
      <c r="N971">
        <v>16387680</v>
      </c>
      <c r="Q971">
        <v>3485792</v>
      </c>
      <c r="R971">
        <v>11596512</v>
      </c>
      <c r="U971">
        <v>2352880</v>
      </c>
      <c r="V971">
        <v>9087792</v>
      </c>
      <c r="Y971">
        <v>1606976</v>
      </c>
      <c r="Z971">
        <v>5992928</v>
      </c>
      <c r="AC971">
        <v>466432</v>
      </c>
      <c r="AD971">
        <v>4241616</v>
      </c>
      <c r="AG971">
        <v>141952</v>
      </c>
      <c r="AH971">
        <v>3750032</v>
      </c>
      <c r="AI971">
        <f t="shared" si="60"/>
        <v>2012</v>
      </c>
      <c r="AJ971" t="str">
        <f t="shared" si="61"/>
        <v>Pine Units</v>
      </c>
      <c r="AK971" t="str">
        <f t="shared" si="62"/>
        <v>Cranbrook</v>
      </c>
      <c r="AL971" t="str">
        <f t="shared" si="63"/>
        <v>Cranbrook TSA</v>
      </c>
    </row>
    <row r="972" spans="1:38">
      <c r="A972">
        <v>13</v>
      </c>
      <c r="B972">
        <v>9</v>
      </c>
      <c r="E972">
        <v>1087344</v>
      </c>
      <c r="F972">
        <v>5360000</v>
      </c>
      <c r="I972">
        <v>4242304</v>
      </c>
      <c r="J972">
        <v>19840576</v>
      </c>
      <c r="M972">
        <v>4905168</v>
      </c>
      <c r="N972">
        <v>15624288</v>
      </c>
      <c r="Q972">
        <v>2324448</v>
      </c>
      <c r="R972">
        <v>21135408</v>
      </c>
      <c r="U972">
        <v>3400784</v>
      </c>
      <c r="V972">
        <v>16399568</v>
      </c>
      <c r="Y972">
        <v>3466112</v>
      </c>
      <c r="Z972">
        <v>15994560</v>
      </c>
      <c r="AC972">
        <v>2314304</v>
      </c>
      <c r="AD972">
        <v>16368000</v>
      </c>
      <c r="AG972">
        <v>1207840</v>
      </c>
      <c r="AH972">
        <v>13472208</v>
      </c>
      <c r="AI972">
        <f t="shared" si="60"/>
        <v>2012</v>
      </c>
      <c r="AJ972" t="str">
        <f t="shared" si="61"/>
        <v>Pine Units</v>
      </c>
      <c r="AK972" t="str">
        <f t="shared" si="62"/>
        <v>DawsonCreek</v>
      </c>
      <c r="AL972" t="str">
        <f t="shared" si="63"/>
        <v>Dawson Creek TSA</v>
      </c>
    </row>
    <row r="973" spans="1:38">
      <c r="A973">
        <v>13</v>
      </c>
      <c r="B973">
        <v>10</v>
      </c>
      <c r="E973">
        <v>0</v>
      </c>
      <c r="F973">
        <v>0</v>
      </c>
      <c r="I973">
        <v>0</v>
      </c>
      <c r="J973">
        <v>0</v>
      </c>
      <c r="M973">
        <v>0</v>
      </c>
      <c r="N973">
        <v>0</v>
      </c>
      <c r="Q973">
        <v>0</v>
      </c>
      <c r="R973">
        <v>0</v>
      </c>
      <c r="U973">
        <v>0</v>
      </c>
      <c r="V973">
        <v>0</v>
      </c>
      <c r="Y973">
        <v>368</v>
      </c>
      <c r="Z973">
        <v>704</v>
      </c>
      <c r="AC973">
        <v>8656</v>
      </c>
      <c r="AD973">
        <v>17392</v>
      </c>
      <c r="AG973">
        <v>48624</v>
      </c>
      <c r="AH973">
        <v>66400</v>
      </c>
      <c r="AI973">
        <f t="shared" si="60"/>
        <v>2012</v>
      </c>
      <c r="AJ973" t="str">
        <f t="shared" si="61"/>
        <v>Non-pine Units</v>
      </c>
      <c r="AK973" t="str">
        <f t="shared" si="62"/>
        <v>FortNelson</v>
      </c>
      <c r="AL973" t="str">
        <f t="shared" si="63"/>
        <v>Fort Nelson TSA</v>
      </c>
    </row>
    <row r="974" spans="1:38">
      <c r="A974">
        <v>13</v>
      </c>
      <c r="B974">
        <v>11</v>
      </c>
      <c r="E974">
        <v>23328</v>
      </c>
      <c r="F974">
        <v>106240</v>
      </c>
      <c r="I974">
        <v>36768</v>
      </c>
      <c r="J974">
        <v>418064</v>
      </c>
      <c r="M974">
        <v>39552</v>
      </c>
      <c r="N974">
        <v>381904</v>
      </c>
      <c r="Q974">
        <v>36992</v>
      </c>
      <c r="R974">
        <v>398560</v>
      </c>
      <c r="U974">
        <v>39168</v>
      </c>
      <c r="V974">
        <v>362064</v>
      </c>
      <c r="Y974">
        <v>42688</v>
      </c>
      <c r="Z974">
        <v>308144</v>
      </c>
      <c r="AC974">
        <v>16144</v>
      </c>
      <c r="AD974">
        <v>236848</v>
      </c>
      <c r="AG974">
        <v>8240</v>
      </c>
      <c r="AH974">
        <v>222080</v>
      </c>
      <c r="AI974">
        <f t="shared" si="60"/>
        <v>2012</v>
      </c>
      <c r="AJ974" t="str">
        <f t="shared" si="61"/>
        <v>Non-pine Units</v>
      </c>
      <c r="AK974" t="str">
        <f t="shared" si="62"/>
        <v>Fraser</v>
      </c>
      <c r="AL974" t="str">
        <f t="shared" si="63"/>
        <v>Fraser TSA</v>
      </c>
    </row>
    <row r="975" spans="1:38">
      <c r="A975">
        <v>13</v>
      </c>
      <c r="B975">
        <v>12</v>
      </c>
      <c r="E975">
        <v>6401504</v>
      </c>
      <c r="F975">
        <v>80449904</v>
      </c>
      <c r="I975">
        <v>2368464</v>
      </c>
      <c r="J975">
        <v>95514768</v>
      </c>
      <c r="M975">
        <v>4924096</v>
      </c>
      <c r="N975">
        <v>84597200</v>
      </c>
      <c r="Q975">
        <v>4522512</v>
      </c>
      <c r="R975">
        <v>83516544</v>
      </c>
      <c r="U975">
        <v>4883792</v>
      </c>
      <c r="V975">
        <v>68895328</v>
      </c>
      <c r="Y975">
        <v>5245792</v>
      </c>
      <c r="Z975">
        <v>71082896</v>
      </c>
      <c r="AC975">
        <v>3686944</v>
      </c>
      <c r="AD975">
        <v>75255248</v>
      </c>
      <c r="AG975">
        <v>3600544</v>
      </c>
      <c r="AH975">
        <v>74137344</v>
      </c>
      <c r="AI975">
        <f t="shared" si="60"/>
        <v>2012</v>
      </c>
      <c r="AJ975" t="str">
        <f t="shared" si="61"/>
        <v>Pine Units</v>
      </c>
      <c r="AK975" t="str">
        <f t="shared" si="62"/>
        <v>FtStJames</v>
      </c>
      <c r="AL975" t="str">
        <f t="shared" si="63"/>
        <v>Ft. St. James Forest District</v>
      </c>
    </row>
    <row r="976" spans="1:38">
      <c r="A976">
        <v>13</v>
      </c>
      <c r="B976">
        <v>13</v>
      </c>
      <c r="E976">
        <v>307200</v>
      </c>
      <c r="F976">
        <v>1242704</v>
      </c>
      <c r="I976">
        <v>2921152</v>
      </c>
      <c r="J976">
        <v>8678368</v>
      </c>
      <c r="M976">
        <v>2887296</v>
      </c>
      <c r="N976">
        <v>5813824</v>
      </c>
      <c r="Q976">
        <v>3559760</v>
      </c>
      <c r="R976">
        <v>8838272</v>
      </c>
      <c r="U976">
        <v>4031520</v>
      </c>
      <c r="V976">
        <v>8730688</v>
      </c>
      <c r="Y976">
        <v>5430000</v>
      </c>
      <c r="Z976">
        <v>14055680</v>
      </c>
      <c r="AC976">
        <v>2481248</v>
      </c>
      <c r="AD976">
        <v>11531440</v>
      </c>
      <c r="AG976">
        <v>2978704</v>
      </c>
      <c r="AH976">
        <v>12047552</v>
      </c>
      <c r="AI976">
        <f t="shared" si="60"/>
        <v>2012</v>
      </c>
      <c r="AJ976" t="str">
        <f t="shared" si="61"/>
        <v>Non-pine Units</v>
      </c>
      <c r="AK976" t="str">
        <f t="shared" si="62"/>
        <v>FtStJohn</v>
      </c>
      <c r="AL976" t="str">
        <f t="shared" si="63"/>
        <v>Ft. St. John TSA</v>
      </c>
    </row>
    <row r="977" spans="1:38">
      <c r="A977">
        <v>13</v>
      </c>
      <c r="B977">
        <v>14</v>
      </c>
      <c r="E977">
        <v>347264</v>
      </c>
      <c r="F977">
        <v>3061232</v>
      </c>
      <c r="I977">
        <v>169760</v>
      </c>
      <c r="J977">
        <v>3884032</v>
      </c>
      <c r="M977">
        <v>289568</v>
      </c>
      <c r="N977">
        <v>3337328</v>
      </c>
      <c r="Q977">
        <v>453920</v>
      </c>
      <c r="R977">
        <v>2436656</v>
      </c>
      <c r="U977">
        <v>406256</v>
      </c>
      <c r="V977">
        <v>2054640</v>
      </c>
      <c r="Y977">
        <v>251216</v>
      </c>
      <c r="Z977">
        <v>1499568</v>
      </c>
      <c r="AC977">
        <v>55008</v>
      </c>
      <c r="AD977">
        <v>1171136</v>
      </c>
      <c r="AG977">
        <v>21120</v>
      </c>
      <c r="AH977">
        <v>1065152</v>
      </c>
      <c r="AI977">
        <f t="shared" si="60"/>
        <v>2012</v>
      </c>
      <c r="AJ977" t="str">
        <f t="shared" si="61"/>
        <v>Pine Units</v>
      </c>
      <c r="AK977" t="str">
        <f t="shared" si="62"/>
        <v>Golden</v>
      </c>
      <c r="AL977" t="str">
        <f t="shared" si="63"/>
        <v>Golden TSA</v>
      </c>
    </row>
    <row r="978" spans="1:38">
      <c r="A978">
        <v>13</v>
      </c>
      <c r="B978">
        <v>15</v>
      </c>
      <c r="E978">
        <v>850608</v>
      </c>
      <c r="F978">
        <v>6691600</v>
      </c>
      <c r="I978">
        <v>480704</v>
      </c>
      <c r="J978">
        <v>8152656</v>
      </c>
      <c r="M978">
        <v>763504</v>
      </c>
      <c r="N978">
        <v>6780320</v>
      </c>
      <c r="Q978">
        <v>1142576</v>
      </c>
      <c r="R978">
        <v>5539120</v>
      </c>
      <c r="U978">
        <v>1012768</v>
      </c>
      <c r="V978">
        <v>4368656</v>
      </c>
      <c r="Y978">
        <v>776432</v>
      </c>
      <c r="Z978">
        <v>3247360</v>
      </c>
      <c r="AC978">
        <v>276592</v>
      </c>
      <c r="AD978">
        <v>2330272</v>
      </c>
      <c r="AG978">
        <v>95056</v>
      </c>
      <c r="AH978">
        <v>1992976</v>
      </c>
      <c r="AI978">
        <f t="shared" si="60"/>
        <v>2012</v>
      </c>
      <c r="AJ978" t="str">
        <f t="shared" si="61"/>
        <v>Pine Units</v>
      </c>
      <c r="AK978" t="str">
        <f t="shared" si="62"/>
        <v>Invermere</v>
      </c>
      <c r="AL978" t="str">
        <f t="shared" si="63"/>
        <v>Invermere TSA</v>
      </c>
    </row>
    <row r="979" spans="1:38">
      <c r="A979">
        <v>13</v>
      </c>
      <c r="B979">
        <v>16</v>
      </c>
      <c r="E979">
        <v>3792</v>
      </c>
      <c r="F979">
        <v>10704</v>
      </c>
      <c r="I979">
        <v>13392</v>
      </c>
      <c r="J979">
        <v>32592</v>
      </c>
      <c r="M979">
        <v>16704</v>
      </c>
      <c r="N979">
        <v>47008</v>
      </c>
      <c r="Q979">
        <v>11120</v>
      </c>
      <c r="R979">
        <v>22336</v>
      </c>
      <c r="U979">
        <v>26416</v>
      </c>
      <c r="V979">
        <v>108064</v>
      </c>
      <c r="Y979">
        <v>20864</v>
      </c>
      <c r="Z979">
        <v>66192</v>
      </c>
      <c r="AC979">
        <v>9504</v>
      </c>
      <c r="AD979">
        <v>59040</v>
      </c>
      <c r="AG979">
        <v>15104</v>
      </c>
      <c r="AH979">
        <v>61424</v>
      </c>
      <c r="AI979">
        <f t="shared" si="60"/>
        <v>2012</v>
      </c>
      <c r="AJ979" t="str">
        <f t="shared" si="61"/>
        <v>Non-pine Units</v>
      </c>
      <c r="AK979" t="str">
        <f t="shared" si="62"/>
        <v>Kalum</v>
      </c>
      <c r="AL979" t="str">
        <f t="shared" si="63"/>
        <v>Kalum TSA</v>
      </c>
    </row>
    <row r="980" spans="1:38">
      <c r="A980">
        <v>13</v>
      </c>
      <c r="B980">
        <v>17</v>
      </c>
      <c r="E980">
        <v>3606528</v>
      </c>
      <c r="F980">
        <v>40196624</v>
      </c>
      <c r="I980">
        <v>932928</v>
      </c>
      <c r="J980">
        <v>45320944</v>
      </c>
      <c r="M980">
        <v>1199968</v>
      </c>
      <c r="N980">
        <v>43423920</v>
      </c>
      <c r="Q980">
        <v>1157872</v>
      </c>
      <c r="R980">
        <v>41181056</v>
      </c>
      <c r="U980">
        <v>1529760</v>
      </c>
      <c r="V980">
        <v>36025856</v>
      </c>
      <c r="Y980">
        <v>1014512</v>
      </c>
      <c r="Z980">
        <v>31144000</v>
      </c>
      <c r="AC980">
        <v>117904</v>
      </c>
      <c r="AD980">
        <v>29084784</v>
      </c>
      <c r="AG980">
        <v>17792</v>
      </c>
      <c r="AH980">
        <v>28866192</v>
      </c>
      <c r="AI980">
        <f t="shared" si="60"/>
        <v>2012</v>
      </c>
      <c r="AJ980" t="str">
        <f t="shared" si="61"/>
        <v>Pine Units</v>
      </c>
      <c r="AK980" t="str">
        <f t="shared" si="62"/>
        <v>Kamloops</v>
      </c>
      <c r="AL980" t="str">
        <f t="shared" si="63"/>
        <v>Kamloops TSA</v>
      </c>
    </row>
    <row r="981" spans="1:38">
      <c r="A981">
        <v>13</v>
      </c>
      <c r="B981">
        <v>18</v>
      </c>
      <c r="E981">
        <v>0</v>
      </c>
      <c r="F981">
        <v>0</v>
      </c>
      <c r="I981">
        <v>0</v>
      </c>
      <c r="J981">
        <v>0</v>
      </c>
      <c r="M981">
        <v>0</v>
      </c>
      <c r="N981">
        <v>0</v>
      </c>
      <c r="Q981">
        <v>0</v>
      </c>
      <c r="R981">
        <v>0</v>
      </c>
      <c r="U981">
        <v>0</v>
      </c>
      <c r="V981">
        <v>0</v>
      </c>
      <c r="Y981">
        <v>0</v>
      </c>
      <c r="Z981">
        <v>0</v>
      </c>
      <c r="AC981">
        <v>0</v>
      </c>
      <c r="AD981">
        <v>0</v>
      </c>
      <c r="AG981">
        <v>0</v>
      </c>
      <c r="AH981">
        <v>0</v>
      </c>
      <c r="AI981">
        <f t="shared" si="60"/>
        <v>2012</v>
      </c>
      <c r="AJ981" t="str">
        <f t="shared" si="61"/>
        <v>Non-pine Units</v>
      </c>
      <c r="AK981" t="str">
        <f t="shared" si="62"/>
        <v>Kingcome</v>
      </c>
      <c r="AL981" t="str">
        <f t="shared" si="63"/>
        <v>Kingcome TSA</v>
      </c>
    </row>
    <row r="982" spans="1:38">
      <c r="A982">
        <v>13</v>
      </c>
      <c r="B982">
        <v>19</v>
      </c>
      <c r="E982">
        <v>185728</v>
      </c>
      <c r="F982">
        <v>574000</v>
      </c>
      <c r="I982">
        <v>317184</v>
      </c>
      <c r="J982">
        <v>1632784</v>
      </c>
      <c r="M982">
        <v>384336</v>
      </c>
      <c r="N982">
        <v>1204608</v>
      </c>
      <c r="Q982">
        <v>378080</v>
      </c>
      <c r="R982">
        <v>908624</v>
      </c>
      <c r="U982">
        <v>303360</v>
      </c>
      <c r="V982">
        <v>630992</v>
      </c>
      <c r="Y982">
        <v>271776</v>
      </c>
      <c r="Z982">
        <v>490416</v>
      </c>
      <c r="AC982">
        <v>138880</v>
      </c>
      <c r="AD982">
        <v>410192</v>
      </c>
      <c r="AG982">
        <v>139728</v>
      </c>
      <c r="AH982">
        <v>393376</v>
      </c>
      <c r="AI982">
        <f t="shared" si="60"/>
        <v>2012</v>
      </c>
      <c r="AJ982" t="str">
        <f t="shared" si="61"/>
        <v>Non-pine Units</v>
      </c>
      <c r="AK982" t="str">
        <f t="shared" si="62"/>
        <v>Kispiox</v>
      </c>
      <c r="AL982" t="str">
        <f t="shared" si="63"/>
        <v>Kispiox TSA</v>
      </c>
    </row>
    <row r="983" spans="1:38">
      <c r="A983">
        <v>13</v>
      </c>
      <c r="B983">
        <v>20</v>
      </c>
      <c r="E983">
        <v>1031184</v>
      </c>
      <c r="F983">
        <v>7451664</v>
      </c>
      <c r="I983">
        <v>651296</v>
      </c>
      <c r="J983">
        <v>9825536</v>
      </c>
      <c r="M983">
        <v>1091728</v>
      </c>
      <c r="N983">
        <v>8374112</v>
      </c>
      <c r="Q983">
        <v>1459680</v>
      </c>
      <c r="R983">
        <v>6398144</v>
      </c>
      <c r="U983">
        <v>1058640</v>
      </c>
      <c r="V983">
        <v>4946960</v>
      </c>
      <c r="Y983">
        <v>783648</v>
      </c>
      <c r="Z983">
        <v>3715408</v>
      </c>
      <c r="AC983">
        <v>169520</v>
      </c>
      <c r="AD983">
        <v>2612816</v>
      </c>
      <c r="AG983">
        <v>67872</v>
      </c>
      <c r="AH983">
        <v>2400048</v>
      </c>
      <c r="AI983">
        <f t="shared" si="60"/>
        <v>2012</v>
      </c>
      <c r="AJ983" t="str">
        <f t="shared" si="61"/>
        <v>Pine Units</v>
      </c>
      <c r="AK983" t="str">
        <f t="shared" si="62"/>
        <v>KootenayLake</v>
      </c>
      <c r="AL983" t="str">
        <f t="shared" si="63"/>
        <v>Kootenay Lake TSA</v>
      </c>
    </row>
    <row r="984" spans="1:38">
      <c r="A984">
        <v>13</v>
      </c>
      <c r="B984">
        <v>21</v>
      </c>
      <c r="E984">
        <v>2516768</v>
      </c>
      <c r="F984">
        <v>55950096</v>
      </c>
      <c r="I984">
        <v>238400</v>
      </c>
      <c r="J984">
        <v>59729456</v>
      </c>
      <c r="M984">
        <v>244400</v>
      </c>
      <c r="N984">
        <v>57816832</v>
      </c>
      <c r="Q984">
        <v>189376</v>
      </c>
      <c r="R984">
        <v>56770464</v>
      </c>
      <c r="U984">
        <v>160640</v>
      </c>
      <c r="V984">
        <v>53050608</v>
      </c>
      <c r="Y984">
        <v>119952</v>
      </c>
      <c r="Z984">
        <v>53653168</v>
      </c>
      <c r="AC984">
        <v>51584</v>
      </c>
      <c r="AD984">
        <v>54339392</v>
      </c>
      <c r="AG984">
        <v>26000</v>
      </c>
      <c r="AH984">
        <v>54005984</v>
      </c>
      <c r="AI984">
        <f t="shared" si="60"/>
        <v>2012</v>
      </c>
      <c r="AJ984" t="str">
        <f t="shared" si="61"/>
        <v>Pine Units</v>
      </c>
      <c r="AK984" t="str">
        <f t="shared" si="62"/>
        <v>Lakes</v>
      </c>
      <c r="AL984" t="str">
        <f t="shared" si="63"/>
        <v>Lakes TSA</v>
      </c>
    </row>
    <row r="985" spans="1:38">
      <c r="A985">
        <v>13</v>
      </c>
      <c r="B985">
        <v>22</v>
      </c>
      <c r="E985">
        <v>1406912</v>
      </c>
      <c r="F985">
        <v>8465328</v>
      </c>
      <c r="I985">
        <v>1111568</v>
      </c>
      <c r="J985">
        <v>14432240</v>
      </c>
      <c r="M985">
        <v>1138784</v>
      </c>
      <c r="N985">
        <v>14190512</v>
      </c>
      <c r="Q985">
        <v>1261776</v>
      </c>
      <c r="R985">
        <v>13811776</v>
      </c>
      <c r="U985">
        <v>1488624</v>
      </c>
      <c r="V985">
        <v>10750800</v>
      </c>
      <c r="Y985">
        <v>1284032</v>
      </c>
      <c r="Z985">
        <v>8142464</v>
      </c>
      <c r="AC985">
        <v>383328</v>
      </c>
      <c r="AD985">
        <v>5654256</v>
      </c>
      <c r="AG985">
        <v>88368</v>
      </c>
      <c r="AH985">
        <v>5116272</v>
      </c>
      <c r="AI985">
        <f t="shared" si="60"/>
        <v>2012</v>
      </c>
      <c r="AJ985" t="str">
        <f t="shared" si="61"/>
        <v>Pine Units</v>
      </c>
      <c r="AK985" t="str">
        <f t="shared" si="62"/>
        <v>Lillooet</v>
      </c>
      <c r="AL985" t="str">
        <f t="shared" si="63"/>
        <v>Lillooet TSA</v>
      </c>
    </row>
    <row r="986" spans="1:38">
      <c r="A986">
        <v>13</v>
      </c>
      <c r="B986">
        <v>23</v>
      </c>
      <c r="E986">
        <v>7884384</v>
      </c>
      <c r="F986">
        <v>40512288</v>
      </c>
      <c r="I986">
        <v>11866192</v>
      </c>
      <c r="J986">
        <v>75080768</v>
      </c>
      <c r="M986">
        <v>12122064</v>
      </c>
      <c r="N986">
        <v>65102672</v>
      </c>
      <c r="Q986">
        <v>13541808</v>
      </c>
      <c r="R986">
        <v>60931024</v>
      </c>
      <c r="U986">
        <v>13082688</v>
      </c>
      <c r="V986">
        <v>49267744</v>
      </c>
      <c r="Y986">
        <v>8409232</v>
      </c>
      <c r="Z986">
        <v>72026784</v>
      </c>
      <c r="AC986">
        <v>7851152</v>
      </c>
      <c r="AD986">
        <v>77954176</v>
      </c>
      <c r="AG986">
        <v>5483200</v>
      </c>
      <c r="AH986">
        <v>70368976</v>
      </c>
      <c r="AI986">
        <f t="shared" si="60"/>
        <v>2012</v>
      </c>
      <c r="AJ986" t="str">
        <f t="shared" si="61"/>
        <v>Pine Units</v>
      </c>
      <c r="AK986" t="str">
        <f t="shared" si="62"/>
        <v>Mackenzie</v>
      </c>
      <c r="AL986" t="str">
        <f t="shared" si="63"/>
        <v>Mackenzie TSA</v>
      </c>
    </row>
    <row r="987" spans="1:38">
      <c r="A987">
        <v>13</v>
      </c>
      <c r="B987">
        <v>24</v>
      </c>
      <c r="E987">
        <v>4830368</v>
      </c>
      <c r="F987">
        <v>43531248</v>
      </c>
      <c r="I987">
        <v>2748016</v>
      </c>
      <c r="J987">
        <v>49061632</v>
      </c>
      <c r="M987">
        <v>3933408</v>
      </c>
      <c r="N987">
        <v>45448512</v>
      </c>
      <c r="Q987">
        <v>4575488</v>
      </c>
      <c r="R987">
        <v>43085808</v>
      </c>
      <c r="U987">
        <v>4582688</v>
      </c>
      <c r="V987">
        <v>33669792</v>
      </c>
      <c r="Y987">
        <v>3458368</v>
      </c>
      <c r="Z987">
        <v>27786192</v>
      </c>
      <c r="AC987">
        <v>1134736</v>
      </c>
      <c r="AD987">
        <v>19758416</v>
      </c>
      <c r="AG987">
        <v>166192</v>
      </c>
      <c r="AH987">
        <v>17866288</v>
      </c>
      <c r="AI987">
        <f t="shared" si="60"/>
        <v>2012</v>
      </c>
      <c r="AJ987" t="str">
        <f t="shared" si="61"/>
        <v>Pine Units</v>
      </c>
      <c r="AK987" t="str">
        <f t="shared" si="62"/>
        <v>Merritt</v>
      </c>
      <c r="AL987" t="str">
        <f t="shared" si="63"/>
        <v>Merritt TSA</v>
      </c>
    </row>
    <row r="988" spans="1:38">
      <c r="A988">
        <v>13</v>
      </c>
      <c r="B988">
        <v>25</v>
      </c>
      <c r="E988">
        <v>0</v>
      </c>
      <c r="F988">
        <v>0</v>
      </c>
      <c r="I988">
        <v>1504</v>
      </c>
      <c r="J988">
        <v>35328</v>
      </c>
      <c r="M988">
        <v>1312</v>
      </c>
      <c r="N988">
        <v>37168</v>
      </c>
      <c r="Q988">
        <v>3520</v>
      </c>
      <c r="R988">
        <v>30352</v>
      </c>
      <c r="U988">
        <v>2544</v>
      </c>
      <c r="V988">
        <v>30912</v>
      </c>
      <c r="Y988">
        <v>320</v>
      </c>
      <c r="Z988">
        <v>22304</v>
      </c>
      <c r="AC988">
        <v>80</v>
      </c>
      <c r="AD988">
        <v>21888</v>
      </c>
      <c r="AG988">
        <v>0</v>
      </c>
      <c r="AH988">
        <v>29344</v>
      </c>
      <c r="AI988">
        <f t="shared" si="60"/>
        <v>2012</v>
      </c>
      <c r="AJ988" t="str">
        <f t="shared" si="61"/>
        <v>Non-pine Units</v>
      </c>
      <c r="AK988" t="str">
        <f t="shared" si="62"/>
        <v>MidCoast</v>
      </c>
      <c r="AL988" t="str">
        <f t="shared" si="63"/>
        <v>Mid Coast TSA</v>
      </c>
    </row>
    <row r="989" spans="1:38">
      <c r="A989">
        <v>13</v>
      </c>
      <c r="B989">
        <v>26</v>
      </c>
      <c r="E989">
        <v>3953968</v>
      </c>
      <c r="F989">
        <v>37185760</v>
      </c>
      <c r="I989">
        <v>747632</v>
      </c>
      <c r="J989">
        <v>45955648</v>
      </c>
      <c r="M989">
        <v>1385536</v>
      </c>
      <c r="N989">
        <v>42838352</v>
      </c>
      <c r="Q989">
        <v>1560848</v>
      </c>
      <c r="R989">
        <v>39725728</v>
      </c>
      <c r="U989">
        <v>1347136</v>
      </c>
      <c r="V989">
        <v>37985136</v>
      </c>
      <c r="Y989">
        <v>1737184</v>
      </c>
      <c r="Z989">
        <v>34397728</v>
      </c>
      <c r="AC989">
        <v>1357856</v>
      </c>
      <c r="AD989">
        <v>33395056</v>
      </c>
      <c r="AG989">
        <v>1276960</v>
      </c>
      <c r="AH989">
        <v>32784112</v>
      </c>
      <c r="AI989">
        <f t="shared" si="60"/>
        <v>2012</v>
      </c>
      <c r="AJ989" t="str">
        <f t="shared" si="61"/>
        <v>Pine Units</v>
      </c>
      <c r="AK989" t="str">
        <f t="shared" si="62"/>
        <v>Morice</v>
      </c>
      <c r="AL989" t="str">
        <f t="shared" si="63"/>
        <v>Morice TSA</v>
      </c>
    </row>
    <row r="990" spans="1:38">
      <c r="A990">
        <v>13</v>
      </c>
      <c r="B990">
        <v>27</v>
      </c>
      <c r="E990">
        <v>63232</v>
      </c>
      <c r="F990">
        <v>187120</v>
      </c>
      <c r="I990">
        <v>102256</v>
      </c>
      <c r="J990">
        <v>232272</v>
      </c>
      <c r="M990">
        <v>42544</v>
      </c>
      <c r="N990">
        <v>90048</v>
      </c>
      <c r="Q990">
        <v>26464</v>
      </c>
      <c r="R990">
        <v>43360</v>
      </c>
      <c r="U990">
        <v>23104</v>
      </c>
      <c r="V990">
        <v>34592</v>
      </c>
      <c r="Y990">
        <v>7680</v>
      </c>
      <c r="Z990">
        <v>14064</v>
      </c>
      <c r="AC990">
        <v>3424</v>
      </c>
      <c r="AD990">
        <v>9344</v>
      </c>
      <c r="AG990">
        <v>1136</v>
      </c>
      <c r="AH990">
        <v>6144</v>
      </c>
      <c r="AI990">
        <f t="shared" si="60"/>
        <v>2012</v>
      </c>
      <c r="AJ990" t="str">
        <f t="shared" si="61"/>
        <v>Non-pine Units</v>
      </c>
      <c r="AK990" t="str">
        <f t="shared" si="62"/>
        <v>Nass</v>
      </c>
      <c r="AL990" t="str">
        <f t="shared" si="63"/>
        <v>Nass TSA</v>
      </c>
    </row>
    <row r="991" spans="1:38">
      <c r="A991">
        <v>13</v>
      </c>
      <c r="B991">
        <v>28</v>
      </c>
      <c r="E991">
        <v>0</v>
      </c>
      <c r="F991">
        <v>0</v>
      </c>
      <c r="I991">
        <v>0</v>
      </c>
      <c r="J991">
        <v>0</v>
      </c>
      <c r="M991">
        <v>0</v>
      </c>
      <c r="N991">
        <v>0</v>
      </c>
      <c r="Q991">
        <v>0</v>
      </c>
      <c r="R991">
        <v>0</v>
      </c>
      <c r="U991">
        <v>0</v>
      </c>
      <c r="V991">
        <v>0</v>
      </c>
      <c r="Y991">
        <v>0</v>
      </c>
      <c r="Z991">
        <v>0</v>
      </c>
      <c r="AC991">
        <v>0</v>
      </c>
      <c r="AD991">
        <v>0</v>
      </c>
      <c r="AG991">
        <v>0</v>
      </c>
      <c r="AH991">
        <v>0</v>
      </c>
      <c r="AI991">
        <f t="shared" si="60"/>
        <v>2012</v>
      </c>
      <c r="AJ991" t="str">
        <f t="shared" si="61"/>
        <v>Non-pine Units</v>
      </c>
      <c r="AK991" t="str">
        <f t="shared" si="62"/>
        <v>NorthCoast</v>
      </c>
      <c r="AL991" t="str">
        <f t="shared" si="63"/>
        <v>North Coast TSA</v>
      </c>
    </row>
    <row r="992" spans="1:38">
      <c r="A992">
        <v>13</v>
      </c>
      <c r="B992">
        <v>29</v>
      </c>
      <c r="E992">
        <v>4687808</v>
      </c>
      <c r="F992">
        <v>33813024</v>
      </c>
      <c r="I992">
        <v>3591744</v>
      </c>
      <c r="J992">
        <v>40350080</v>
      </c>
      <c r="M992">
        <v>4688704</v>
      </c>
      <c r="N992">
        <v>35365248</v>
      </c>
      <c r="Q992">
        <v>5562448</v>
      </c>
      <c r="R992">
        <v>31154256</v>
      </c>
      <c r="U992">
        <v>4859216</v>
      </c>
      <c r="V992">
        <v>23011488</v>
      </c>
      <c r="Y992">
        <v>3877968</v>
      </c>
      <c r="Z992">
        <v>17161168</v>
      </c>
      <c r="AC992">
        <v>1062432</v>
      </c>
      <c r="AD992">
        <v>11166928</v>
      </c>
      <c r="AG992">
        <v>428336</v>
      </c>
      <c r="AH992">
        <v>9852992</v>
      </c>
      <c r="AI992">
        <f t="shared" si="60"/>
        <v>2012</v>
      </c>
      <c r="AJ992" t="str">
        <f t="shared" si="61"/>
        <v>Pine Units</v>
      </c>
      <c r="AK992" t="str">
        <f t="shared" si="62"/>
        <v>Okanagan</v>
      </c>
      <c r="AL992" t="str">
        <f t="shared" si="63"/>
        <v>Okanagan TSA</v>
      </c>
    </row>
    <row r="993" spans="1:38">
      <c r="A993">
        <v>13</v>
      </c>
      <c r="B993">
        <v>30</v>
      </c>
      <c r="E993">
        <v>2965008</v>
      </c>
      <c r="F993">
        <v>63181088</v>
      </c>
      <c r="I993">
        <v>357728</v>
      </c>
      <c r="J993">
        <v>59660336</v>
      </c>
      <c r="M993">
        <v>384080</v>
      </c>
      <c r="N993">
        <v>55486720</v>
      </c>
      <c r="Q993">
        <v>438208</v>
      </c>
      <c r="R993">
        <v>53095856</v>
      </c>
      <c r="U993">
        <v>389264</v>
      </c>
      <c r="V993">
        <v>47590128</v>
      </c>
      <c r="Y993">
        <v>238448</v>
      </c>
      <c r="Z993">
        <v>47485968</v>
      </c>
      <c r="AC993">
        <v>63264</v>
      </c>
      <c r="AD993">
        <v>49304032</v>
      </c>
      <c r="AG993">
        <v>17152</v>
      </c>
      <c r="AH993">
        <v>49083888</v>
      </c>
      <c r="AI993">
        <f t="shared" si="60"/>
        <v>2012</v>
      </c>
      <c r="AJ993" t="str">
        <f t="shared" si="61"/>
        <v>Pine Units</v>
      </c>
      <c r="AK993" t="str">
        <f t="shared" si="62"/>
        <v>PrinceGeorge</v>
      </c>
      <c r="AL993" t="str">
        <f t="shared" si="63"/>
        <v>Prince George Forest District</v>
      </c>
    </row>
    <row r="994" spans="1:38">
      <c r="A994">
        <v>13</v>
      </c>
      <c r="B994">
        <v>31</v>
      </c>
      <c r="E994">
        <v>0</v>
      </c>
      <c r="F994">
        <v>0</v>
      </c>
      <c r="I994">
        <v>0</v>
      </c>
      <c r="J994">
        <v>0</v>
      </c>
      <c r="M994">
        <v>0</v>
      </c>
      <c r="N994">
        <v>0</v>
      </c>
      <c r="Q994">
        <v>0</v>
      </c>
      <c r="R994">
        <v>0</v>
      </c>
      <c r="U994">
        <v>0</v>
      </c>
      <c r="V994">
        <v>0</v>
      </c>
      <c r="Y994">
        <v>0</v>
      </c>
      <c r="Z994">
        <v>0</v>
      </c>
      <c r="AC994">
        <v>0</v>
      </c>
      <c r="AD994">
        <v>0</v>
      </c>
      <c r="AG994">
        <v>0</v>
      </c>
      <c r="AH994">
        <v>0</v>
      </c>
      <c r="AI994">
        <f t="shared" si="60"/>
        <v>2012</v>
      </c>
      <c r="AJ994" t="str">
        <f t="shared" si="61"/>
        <v>Non-pine Units</v>
      </c>
      <c r="AK994" t="str">
        <f t="shared" si="62"/>
        <v>QueenCharlotte</v>
      </c>
      <c r="AL994" t="str">
        <f t="shared" si="63"/>
        <v>Queen Charlotte TSA</v>
      </c>
    </row>
    <row r="995" spans="1:38">
      <c r="A995">
        <v>13</v>
      </c>
      <c r="B995">
        <v>32</v>
      </c>
      <c r="E995">
        <v>1513520</v>
      </c>
      <c r="F995">
        <v>99037200</v>
      </c>
      <c r="I995">
        <v>46608</v>
      </c>
      <c r="J995">
        <v>91999776</v>
      </c>
      <c r="M995">
        <v>60448</v>
      </c>
      <c r="N995">
        <v>91309968</v>
      </c>
      <c r="Q995">
        <v>74480</v>
      </c>
      <c r="R995">
        <v>91255456</v>
      </c>
      <c r="U995">
        <v>33936</v>
      </c>
      <c r="V995">
        <v>89726416</v>
      </c>
      <c r="Y995">
        <v>24544</v>
      </c>
      <c r="Z995">
        <v>89730752</v>
      </c>
      <c r="AC995">
        <v>944</v>
      </c>
      <c r="AD995">
        <v>89750400</v>
      </c>
      <c r="AG995">
        <v>384</v>
      </c>
      <c r="AH995">
        <v>89677536</v>
      </c>
      <c r="AI995">
        <f t="shared" si="60"/>
        <v>2012</v>
      </c>
      <c r="AJ995" t="str">
        <f t="shared" si="61"/>
        <v>Pine Units</v>
      </c>
      <c r="AK995" t="str">
        <f t="shared" si="62"/>
        <v>Quesnel</v>
      </c>
      <c r="AL995" t="str">
        <f t="shared" si="63"/>
        <v>Quesnel TSA</v>
      </c>
    </row>
    <row r="996" spans="1:38">
      <c r="A996">
        <v>13</v>
      </c>
      <c r="B996">
        <v>33</v>
      </c>
      <c r="E996">
        <v>9824</v>
      </c>
      <c r="F996">
        <v>22912</v>
      </c>
      <c r="I996">
        <v>22352</v>
      </c>
      <c r="J996">
        <v>111472</v>
      </c>
      <c r="M996">
        <v>20048</v>
      </c>
      <c r="N996">
        <v>81488</v>
      </c>
      <c r="Q996">
        <v>24816</v>
      </c>
      <c r="R996">
        <v>64160</v>
      </c>
      <c r="U996">
        <v>21552</v>
      </c>
      <c r="V996">
        <v>54704</v>
      </c>
      <c r="Y996">
        <v>11568</v>
      </c>
      <c r="Z996">
        <v>34224</v>
      </c>
      <c r="AC996">
        <v>3472</v>
      </c>
      <c r="AD996">
        <v>17056</v>
      </c>
      <c r="AG996">
        <v>2128</v>
      </c>
      <c r="AH996">
        <v>11680</v>
      </c>
      <c r="AI996">
        <f t="shared" si="60"/>
        <v>2012</v>
      </c>
      <c r="AJ996" t="str">
        <f t="shared" si="61"/>
        <v>Non-pine Units</v>
      </c>
      <c r="AK996" t="str">
        <f t="shared" si="62"/>
        <v>Revelstoke</v>
      </c>
      <c r="AL996" t="str">
        <f t="shared" si="63"/>
        <v>Revelstoke TSA</v>
      </c>
    </row>
    <row r="997" spans="1:38">
      <c r="A997">
        <v>13</v>
      </c>
      <c r="B997">
        <v>34</v>
      </c>
      <c r="E997">
        <v>477360</v>
      </c>
      <c r="F997">
        <v>3904496</v>
      </c>
      <c r="I997">
        <v>281808</v>
      </c>
      <c r="J997">
        <v>4694816</v>
      </c>
      <c r="M997">
        <v>408048</v>
      </c>
      <c r="N997">
        <v>4067024</v>
      </c>
      <c r="Q997">
        <v>431104</v>
      </c>
      <c r="R997">
        <v>3737888</v>
      </c>
      <c r="U997">
        <v>423008</v>
      </c>
      <c r="V997">
        <v>3175232</v>
      </c>
      <c r="Y997">
        <v>351360</v>
      </c>
      <c r="Z997">
        <v>2868512</v>
      </c>
      <c r="AC997">
        <v>184848</v>
      </c>
      <c r="AD997">
        <v>2554064</v>
      </c>
      <c r="AG997">
        <v>294032</v>
      </c>
      <c r="AH997">
        <v>2814688</v>
      </c>
      <c r="AI997">
        <f t="shared" si="60"/>
        <v>2012</v>
      </c>
      <c r="AJ997" t="str">
        <f t="shared" si="61"/>
        <v>Pine Units</v>
      </c>
      <c r="AK997" t="str">
        <f t="shared" si="62"/>
        <v>RobsonValley</v>
      </c>
      <c r="AL997" t="str">
        <f t="shared" si="63"/>
        <v>Robson Valley TSA</v>
      </c>
    </row>
    <row r="998" spans="1:38">
      <c r="A998">
        <v>13</v>
      </c>
      <c r="B998">
        <v>35</v>
      </c>
      <c r="E998">
        <v>4496</v>
      </c>
      <c r="F998">
        <v>42528</v>
      </c>
      <c r="I998">
        <v>41248</v>
      </c>
      <c r="J998">
        <v>410336</v>
      </c>
      <c r="M998">
        <v>32640</v>
      </c>
      <c r="N998">
        <v>468800</v>
      </c>
      <c r="Q998">
        <v>37056</v>
      </c>
      <c r="R998">
        <v>423824</v>
      </c>
      <c r="U998">
        <v>26448</v>
      </c>
      <c r="V998">
        <v>359792</v>
      </c>
      <c r="Y998">
        <v>25200</v>
      </c>
      <c r="Z998">
        <v>341776</v>
      </c>
      <c r="AC998">
        <v>11728</v>
      </c>
      <c r="AD998">
        <v>291728</v>
      </c>
      <c r="AG998">
        <v>6256</v>
      </c>
      <c r="AH998">
        <v>290416</v>
      </c>
      <c r="AI998">
        <f t="shared" si="60"/>
        <v>2012</v>
      </c>
      <c r="AJ998" t="str">
        <f t="shared" si="61"/>
        <v>Non-pine Units</v>
      </c>
      <c r="AK998" t="str">
        <f t="shared" si="62"/>
        <v>Soo</v>
      </c>
      <c r="AL998" t="str">
        <f t="shared" si="63"/>
        <v>Soo TSA</v>
      </c>
    </row>
    <row r="999" spans="1:38">
      <c r="A999">
        <v>13</v>
      </c>
      <c r="B999">
        <v>36</v>
      </c>
      <c r="E999">
        <v>0</v>
      </c>
      <c r="F999">
        <v>0</v>
      </c>
      <c r="I999">
        <v>0</v>
      </c>
      <c r="J999">
        <v>0</v>
      </c>
      <c r="M999">
        <v>0</v>
      </c>
      <c r="N999">
        <v>0</v>
      </c>
      <c r="Q999">
        <v>0</v>
      </c>
      <c r="R999">
        <v>0</v>
      </c>
      <c r="U999">
        <v>0</v>
      </c>
      <c r="V999">
        <v>0</v>
      </c>
      <c r="Y999">
        <v>0</v>
      </c>
      <c r="Z999">
        <v>0</v>
      </c>
      <c r="AC999">
        <v>0</v>
      </c>
      <c r="AD999">
        <v>0</v>
      </c>
      <c r="AG999">
        <v>0</v>
      </c>
      <c r="AH999">
        <v>0</v>
      </c>
      <c r="AI999">
        <f t="shared" si="60"/>
        <v>2012</v>
      </c>
      <c r="AJ999" t="str">
        <f t="shared" si="61"/>
        <v>Non-pine Units</v>
      </c>
      <c r="AK999" t="str">
        <f t="shared" si="62"/>
        <v>Strathcona</v>
      </c>
      <c r="AL999" t="str">
        <f t="shared" si="63"/>
        <v>Strathcona TSA</v>
      </c>
    </row>
    <row r="1000" spans="1:38">
      <c r="A1000">
        <v>13</v>
      </c>
      <c r="B1000">
        <v>37</v>
      </c>
      <c r="E1000">
        <v>0</v>
      </c>
      <c r="F1000">
        <v>0</v>
      </c>
      <c r="I1000">
        <v>2144</v>
      </c>
      <c r="J1000">
        <v>5248</v>
      </c>
      <c r="M1000">
        <v>1168</v>
      </c>
      <c r="N1000">
        <v>10736</v>
      </c>
      <c r="Q1000">
        <v>1888</v>
      </c>
      <c r="R1000">
        <v>7728</v>
      </c>
      <c r="U1000">
        <v>1472</v>
      </c>
      <c r="V1000">
        <v>4896</v>
      </c>
      <c r="Y1000">
        <v>1392</v>
      </c>
      <c r="Z1000">
        <v>4128</v>
      </c>
      <c r="AC1000">
        <v>416</v>
      </c>
      <c r="AD1000">
        <v>1552</v>
      </c>
      <c r="AG1000">
        <v>384</v>
      </c>
      <c r="AH1000">
        <v>1200</v>
      </c>
      <c r="AI1000">
        <f t="shared" si="60"/>
        <v>2012</v>
      </c>
      <c r="AJ1000" t="str">
        <f t="shared" si="61"/>
        <v>Non-pine Units</v>
      </c>
      <c r="AK1000" t="str">
        <f t="shared" si="62"/>
        <v>SunshineCoast</v>
      </c>
      <c r="AL1000" t="str">
        <f t="shared" si="63"/>
        <v>Sunshine Coast TSA</v>
      </c>
    </row>
    <row r="1001" spans="1:38">
      <c r="A1001">
        <v>13</v>
      </c>
      <c r="B1001">
        <v>38</v>
      </c>
      <c r="E1001">
        <v>2282640</v>
      </c>
      <c r="F1001">
        <v>84472672</v>
      </c>
      <c r="I1001">
        <v>119008</v>
      </c>
      <c r="J1001">
        <v>79218768</v>
      </c>
      <c r="M1001">
        <v>166992</v>
      </c>
      <c r="N1001">
        <v>75301808</v>
      </c>
      <c r="Q1001">
        <v>171632</v>
      </c>
      <c r="R1001">
        <v>74420528</v>
      </c>
      <c r="U1001">
        <v>51952</v>
      </c>
      <c r="V1001">
        <v>70428416</v>
      </c>
      <c r="Y1001">
        <v>32480</v>
      </c>
      <c r="Z1001">
        <v>70943984</v>
      </c>
      <c r="AC1001">
        <v>3008</v>
      </c>
      <c r="AD1001">
        <v>71620560</v>
      </c>
      <c r="AG1001">
        <v>1488</v>
      </c>
      <c r="AH1001">
        <v>71333968</v>
      </c>
      <c r="AI1001">
        <f t="shared" si="60"/>
        <v>2012</v>
      </c>
      <c r="AJ1001" t="str">
        <f t="shared" si="61"/>
        <v>Pine Units</v>
      </c>
      <c r="AK1001" t="str">
        <f t="shared" si="62"/>
        <v>Vanderhoof</v>
      </c>
      <c r="AL1001" t="str">
        <f t="shared" si="63"/>
        <v>Vanderhoof Forest District</v>
      </c>
    </row>
    <row r="1002" spans="1:38">
      <c r="A1002">
        <v>13</v>
      </c>
      <c r="B1002">
        <v>39</v>
      </c>
      <c r="E1002">
        <v>5715168</v>
      </c>
      <c r="F1002">
        <v>113136816</v>
      </c>
      <c r="I1002">
        <v>2345312</v>
      </c>
      <c r="J1002">
        <v>111570496</v>
      </c>
      <c r="M1002">
        <v>1778928</v>
      </c>
      <c r="N1002">
        <v>109442512</v>
      </c>
      <c r="Q1002">
        <v>1261792</v>
      </c>
      <c r="R1002">
        <v>110223504</v>
      </c>
      <c r="U1002">
        <v>1492832</v>
      </c>
      <c r="V1002">
        <v>93018496</v>
      </c>
      <c r="Y1002">
        <v>736464</v>
      </c>
      <c r="Z1002">
        <v>89386448</v>
      </c>
      <c r="AC1002">
        <v>68656</v>
      </c>
      <c r="AD1002">
        <v>86907120</v>
      </c>
      <c r="AG1002">
        <v>24448</v>
      </c>
      <c r="AH1002">
        <v>86434752</v>
      </c>
      <c r="AI1002">
        <f t="shared" si="60"/>
        <v>2012</v>
      </c>
      <c r="AJ1002" t="str">
        <f t="shared" si="61"/>
        <v>Pine Units</v>
      </c>
      <c r="AK1002" t="str">
        <f t="shared" si="62"/>
        <v>WilliamsLake</v>
      </c>
      <c r="AL1002" t="str">
        <f t="shared" si="63"/>
        <v>Williams Lake TSA</v>
      </c>
    </row>
    <row r="1003" spans="1:38">
      <c r="A1003">
        <v>13</v>
      </c>
      <c r="B1003">
        <v>40</v>
      </c>
      <c r="E1003">
        <v>14960</v>
      </c>
      <c r="F1003">
        <v>43952</v>
      </c>
      <c r="I1003">
        <v>13104</v>
      </c>
      <c r="J1003">
        <v>118384</v>
      </c>
      <c r="M1003">
        <v>16944</v>
      </c>
      <c r="N1003">
        <v>101296</v>
      </c>
      <c r="Q1003">
        <v>8992</v>
      </c>
      <c r="R1003">
        <v>93728</v>
      </c>
      <c r="U1003">
        <v>19888</v>
      </c>
      <c r="V1003">
        <v>102128</v>
      </c>
      <c r="Y1003">
        <v>5600</v>
      </c>
      <c r="Z1003">
        <v>54608</v>
      </c>
      <c r="AC1003">
        <v>816</v>
      </c>
      <c r="AD1003">
        <v>48112</v>
      </c>
      <c r="AG1003">
        <v>0</v>
      </c>
      <c r="AH1003">
        <v>52192</v>
      </c>
      <c r="AI1003">
        <f t="shared" si="60"/>
        <v>2012</v>
      </c>
      <c r="AJ1003" t="str">
        <f t="shared" si="61"/>
        <v>Interior TFLs</v>
      </c>
      <c r="AK1003" t="str">
        <f t="shared" si="62"/>
        <v>InteriorTFLs</v>
      </c>
      <c r="AL1003" t="str">
        <f t="shared" si="63"/>
        <v>Interior TFLs</v>
      </c>
    </row>
    <row r="1004" spans="1:38">
      <c r="A1004">
        <v>13</v>
      </c>
      <c r="B1004">
        <v>40</v>
      </c>
      <c r="E1004">
        <v>16832</v>
      </c>
      <c r="F1004">
        <v>1699392</v>
      </c>
      <c r="I1004">
        <v>1344</v>
      </c>
      <c r="J1004">
        <v>1663024</v>
      </c>
      <c r="M1004">
        <v>3632</v>
      </c>
      <c r="N1004">
        <v>1579472</v>
      </c>
      <c r="Q1004">
        <v>2416</v>
      </c>
      <c r="R1004">
        <v>1558064</v>
      </c>
      <c r="U1004">
        <v>864</v>
      </c>
      <c r="V1004">
        <v>1509888</v>
      </c>
      <c r="Y1004">
        <v>96</v>
      </c>
      <c r="Z1004">
        <v>1554336</v>
      </c>
      <c r="AC1004">
        <v>288</v>
      </c>
      <c r="AD1004">
        <v>1554304</v>
      </c>
      <c r="AG1004">
        <v>0</v>
      </c>
      <c r="AH1004">
        <v>1448608</v>
      </c>
      <c r="AI1004">
        <f t="shared" si="60"/>
        <v>2012</v>
      </c>
      <c r="AJ1004" t="str">
        <f t="shared" si="61"/>
        <v>Interior TFLs</v>
      </c>
      <c r="AK1004" t="str">
        <f t="shared" si="62"/>
        <v>InteriorTFLs</v>
      </c>
      <c r="AL1004" t="str">
        <f t="shared" si="63"/>
        <v>Interior TFLs</v>
      </c>
    </row>
    <row r="1005" spans="1:38">
      <c r="A1005">
        <v>13</v>
      </c>
      <c r="B1005">
        <v>40</v>
      </c>
      <c r="E1005">
        <v>333376</v>
      </c>
      <c r="F1005">
        <v>14667328</v>
      </c>
      <c r="I1005">
        <v>10560</v>
      </c>
      <c r="J1005">
        <v>15191984</v>
      </c>
      <c r="M1005">
        <v>42688</v>
      </c>
      <c r="N1005">
        <v>14492544</v>
      </c>
      <c r="Q1005">
        <v>38368</v>
      </c>
      <c r="R1005">
        <v>13996544</v>
      </c>
      <c r="U1005">
        <v>23104</v>
      </c>
      <c r="V1005">
        <v>13218176</v>
      </c>
      <c r="Y1005">
        <v>8256</v>
      </c>
      <c r="Z1005">
        <v>13383856</v>
      </c>
      <c r="AC1005">
        <v>1312</v>
      </c>
      <c r="AD1005">
        <v>13293072</v>
      </c>
      <c r="AG1005">
        <v>0</v>
      </c>
      <c r="AH1005">
        <v>12969408</v>
      </c>
      <c r="AI1005">
        <f t="shared" si="60"/>
        <v>2012</v>
      </c>
      <c r="AJ1005" t="str">
        <f t="shared" si="61"/>
        <v>Interior TFLs</v>
      </c>
      <c r="AK1005" t="str">
        <f t="shared" si="62"/>
        <v>InteriorTFLs</v>
      </c>
      <c r="AL1005" t="str">
        <f t="shared" si="63"/>
        <v>Interior TFLs</v>
      </c>
    </row>
    <row r="1006" spans="1:38">
      <c r="A1006">
        <v>13</v>
      </c>
      <c r="B1006">
        <v>40</v>
      </c>
      <c r="E1006">
        <v>71712</v>
      </c>
      <c r="F1006">
        <v>3331744</v>
      </c>
      <c r="I1006">
        <v>7632</v>
      </c>
      <c r="J1006">
        <v>3431008</v>
      </c>
      <c r="M1006">
        <v>8368</v>
      </c>
      <c r="N1006">
        <v>3186816</v>
      </c>
      <c r="Q1006">
        <v>7264</v>
      </c>
      <c r="R1006">
        <v>3146704</v>
      </c>
      <c r="U1006">
        <v>1872</v>
      </c>
      <c r="V1006">
        <v>2790256</v>
      </c>
      <c r="Y1006">
        <v>800</v>
      </c>
      <c r="Z1006">
        <v>2888848</v>
      </c>
      <c r="AC1006">
        <v>592</v>
      </c>
      <c r="AD1006">
        <v>2896832</v>
      </c>
      <c r="AG1006">
        <v>0</v>
      </c>
      <c r="AH1006">
        <v>2816112</v>
      </c>
      <c r="AI1006">
        <f t="shared" si="60"/>
        <v>2012</v>
      </c>
      <c r="AJ1006" t="str">
        <f t="shared" si="61"/>
        <v>Interior TFLs</v>
      </c>
      <c r="AK1006" t="str">
        <f t="shared" si="62"/>
        <v>InteriorTFLs</v>
      </c>
      <c r="AL1006" t="str">
        <f t="shared" si="63"/>
        <v>Interior TFLs</v>
      </c>
    </row>
    <row r="1007" spans="1:38">
      <c r="A1007">
        <v>13</v>
      </c>
      <c r="B1007">
        <v>40</v>
      </c>
      <c r="E1007">
        <v>0</v>
      </c>
      <c r="F1007">
        <v>48</v>
      </c>
      <c r="I1007">
        <v>144</v>
      </c>
      <c r="J1007">
        <v>464</v>
      </c>
      <c r="M1007">
        <v>160</v>
      </c>
      <c r="N1007">
        <v>192</v>
      </c>
      <c r="Q1007">
        <v>208</v>
      </c>
      <c r="R1007">
        <v>384</v>
      </c>
      <c r="U1007">
        <v>96</v>
      </c>
      <c r="V1007">
        <v>256</v>
      </c>
      <c r="Y1007">
        <v>48</v>
      </c>
      <c r="Z1007">
        <v>496</v>
      </c>
      <c r="AC1007">
        <v>16</v>
      </c>
      <c r="AD1007">
        <v>192</v>
      </c>
      <c r="AG1007">
        <v>0</v>
      </c>
      <c r="AH1007">
        <v>176</v>
      </c>
      <c r="AI1007">
        <f t="shared" si="60"/>
        <v>2012</v>
      </c>
      <c r="AJ1007" t="str">
        <f t="shared" si="61"/>
        <v>Interior TFLs</v>
      </c>
      <c r="AK1007" t="str">
        <f t="shared" si="62"/>
        <v>InteriorTFLs</v>
      </c>
      <c r="AL1007" t="str">
        <f t="shared" si="63"/>
        <v>Interior TFLs</v>
      </c>
    </row>
    <row r="1008" spans="1:38">
      <c r="A1008">
        <v>13</v>
      </c>
      <c r="B1008">
        <v>40</v>
      </c>
      <c r="E1008">
        <v>398928</v>
      </c>
      <c r="F1008">
        <v>3513744</v>
      </c>
      <c r="I1008">
        <v>49472</v>
      </c>
      <c r="J1008">
        <v>4633952</v>
      </c>
      <c r="M1008">
        <v>62384</v>
      </c>
      <c r="N1008">
        <v>3959248</v>
      </c>
      <c r="Q1008">
        <v>46640</v>
      </c>
      <c r="R1008">
        <v>3663392</v>
      </c>
      <c r="U1008">
        <v>63456</v>
      </c>
      <c r="V1008">
        <v>3231616</v>
      </c>
      <c r="Y1008">
        <v>26464</v>
      </c>
      <c r="Z1008">
        <v>2896384</v>
      </c>
      <c r="AC1008">
        <v>256</v>
      </c>
      <c r="AD1008">
        <v>2817536</v>
      </c>
      <c r="AG1008">
        <v>48</v>
      </c>
      <c r="AH1008">
        <v>2788208</v>
      </c>
      <c r="AI1008">
        <f t="shared" si="60"/>
        <v>2012</v>
      </c>
      <c r="AJ1008" t="str">
        <f t="shared" si="61"/>
        <v>Interior TFLs</v>
      </c>
      <c r="AK1008" t="str">
        <f t="shared" si="62"/>
        <v>InteriorTFLs</v>
      </c>
      <c r="AL1008" t="str">
        <f t="shared" si="63"/>
        <v>Interior TFLs</v>
      </c>
    </row>
    <row r="1009" spans="1:38">
      <c r="A1009">
        <v>13</v>
      </c>
      <c r="B1009">
        <v>40</v>
      </c>
      <c r="E1009">
        <v>288</v>
      </c>
      <c r="F1009">
        <v>784</v>
      </c>
      <c r="I1009">
        <v>4704</v>
      </c>
      <c r="J1009">
        <v>12160</v>
      </c>
      <c r="M1009">
        <v>2752</v>
      </c>
      <c r="N1009">
        <v>10800</v>
      </c>
      <c r="Q1009">
        <v>5104</v>
      </c>
      <c r="R1009">
        <v>6000</v>
      </c>
      <c r="U1009">
        <v>1296</v>
      </c>
      <c r="V1009">
        <v>14752</v>
      </c>
      <c r="Y1009">
        <v>1952</v>
      </c>
      <c r="Z1009">
        <v>6048</v>
      </c>
      <c r="AC1009">
        <v>256</v>
      </c>
      <c r="AD1009">
        <v>5936</v>
      </c>
      <c r="AG1009">
        <v>160</v>
      </c>
      <c r="AH1009">
        <v>3584</v>
      </c>
      <c r="AI1009">
        <f t="shared" si="60"/>
        <v>2012</v>
      </c>
      <c r="AJ1009" t="str">
        <f t="shared" si="61"/>
        <v>Interior TFLs</v>
      </c>
      <c r="AK1009" t="str">
        <f t="shared" si="62"/>
        <v>InteriorTFLs</v>
      </c>
      <c r="AL1009" t="str">
        <f t="shared" si="63"/>
        <v>Interior TFLs</v>
      </c>
    </row>
    <row r="1010" spans="1:38">
      <c r="A1010">
        <v>13</v>
      </c>
      <c r="B1010">
        <v>40</v>
      </c>
      <c r="E1010">
        <v>69664</v>
      </c>
      <c r="F1010">
        <v>1123616</v>
      </c>
      <c r="I1010">
        <v>21840</v>
      </c>
      <c r="J1010">
        <v>1006384</v>
      </c>
      <c r="M1010">
        <v>28112</v>
      </c>
      <c r="N1010">
        <v>997040</v>
      </c>
      <c r="Q1010">
        <v>25888</v>
      </c>
      <c r="R1010">
        <v>893904</v>
      </c>
      <c r="U1010">
        <v>13984</v>
      </c>
      <c r="V1010">
        <v>797792</v>
      </c>
      <c r="Y1010">
        <v>13584</v>
      </c>
      <c r="Z1010">
        <v>780096</v>
      </c>
      <c r="AC1010">
        <v>5760</v>
      </c>
      <c r="AD1010">
        <v>802336</v>
      </c>
      <c r="AG1010">
        <v>224</v>
      </c>
      <c r="AH1010">
        <v>746896</v>
      </c>
      <c r="AI1010">
        <f t="shared" si="60"/>
        <v>2012</v>
      </c>
      <c r="AJ1010" t="str">
        <f t="shared" si="61"/>
        <v>Interior TFLs</v>
      </c>
      <c r="AK1010" t="str">
        <f t="shared" si="62"/>
        <v>InteriorTFLs</v>
      </c>
      <c r="AL1010" t="str">
        <f t="shared" si="63"/>
        <v>Interior TFLs</v>
      </c>
    </row>
    <row r="1011" spans="1:38">
      <c r="A1011">
        <v>13</v>
      </c>
      <c r="B1011">
        <v>40</v>
      </c>
      <c r="E1011">
        <v>163776</v>
      </c>
      <c r="F1011">
        <v>2079488</v>
      </c>
      <c r="I1011">
        <v>14064</v>
      </c>
      <c r="J1011">
        <v>2342784</v>
      </c>
      <c r="M1011">
        <v>28320</v>
      </c>
      <c r="N1011">
        <v>2094608</v>
      </c>
      <c r="Q1011">
        <v>41312</v>
      </c>
      <c r="R1011">
        <v>1896960</v>
      </c>
      <c r="U1011">
        <v>38512</v>
      </c>
      <c r="V1011">
        <v>1639360</v>
      </c>
      <c r="Y1011">
        <v>33072</v>
      </c>
      <c r="Z1011">
        <v>1614032</v>
      </c>
      <c r="AC1011">
        <v>32</v>
      </c>
      <c r="AD1011">
        <v>1527648</v>
      </c>
      <c r="AG1011">
        <v>224</v>
      </c>
      <c r="AH1011">
        <v>1450240</v>
      </c>
      <c r="AI1011">
        <f t="shared" si="60"/>
        <v>2012</v>
      </c>
      <c r="AJ1011" t="str">
        <f t="shared" si="61"/>
        <v>Interior TFLs</v>
      </c>
      <c r="AK1011" t="str">
        <f t="shared" si="62"/>
        <v>InteriorTFLs</v>
      </c>
      <c r="AL1011" t="str">
        <f t="shared" si="63"/>
        <v>Interior TFLs</v>
      </c>
    </row>
    <row r="1012" spans="1:38">
      <c r="A1012">
        <v>13</v>
      </c>
      <c r="B1012">
        <v>40</v>
      </c>
      <c r="E1012">
        <v>58064</v>
      </c>
      <c r="F1012">
        <v>809568</v>
      </c>
      <c r="I1012">
        <v>22656</v>
      </c>
      <c r="J1012">
        <v>862464</v>
      </c>
      <c r="M1012">
        <v>35808</v>
      </c>
      <c r="N1012">
        <v>788448</v>
      </c>
      <c r="Q1012">
        <v>52176</v>
      </c>
      <c r="R1012">
        <v>711680</v>
      </c>
      <c r="U1012">
        <v>40304</v>
      </c>
      <c r="V1012">
        <v>678784</v>
      </c>
      <c r="Y1012">
        <v>38208</v>
      </c>
      <c r="Z1012">
        <v>634352</v>
      </c>
      <c r="AC1012">
        <v>5760</v>
      </c>
      <c r="AD1012">
        <v>566880</v>
      </c>
      <c r="AG1012">
        <v>752</v>
      </c>
      <c r="AH1012">
        <v>547392</v>
      </c>
      <c r="AI1012">
        <f t="shared" si="60"/>
        <v>2012</v>
      </c>
      <c r="AJ1012" t="str">
        <f t="shared" si="61"/>
        <v>Interior TFLs</v>
      </c>
      <c r="AK1012" t="str">
        <f t="shared" si="62"/>
        <v>InteriorTFLs</v>
      </c>
      <c r="AL1012" t="str">
        <f t="shared" si="63"/>
        <v>Interior TFLs</v>
      </c>
    </row>
    <row r="1013" spans="1:38">
      <c r="A1013">
        <v>13</v>
      </c>
      <c r="B1013">
        <v>40</v>
      </c>
      <c r="E1013">
        <v>0</v>
      </c>
      <c r="F1013">
        <v>0</v>
      </c>
      <c r="I1013">
        <v>2160</v>
      </c>
      <c r="J1013">
        <v>17072</v>
      </c>
      <c r="M1013">
        <v>5792</v>
      </c>
      <c r="N1013">
        <v>21632</v>
      </c>
      <c r="Q1013">
        <v>1008</v>
      </c>
      <c r="R1013">
        <v>13952</v>
      </c>
      <c r="U1013">
        <v>11312</v>
      </c>
      <c r="V1013">
        <v>50112</v>
      </c>
      <c r="Y1013">
        <v>5968</v>
      </c>
      <c r="Z1013">
        <v>31456</v>
      </c>
      <c r="AC1013">
        <v>3872</v>
      </c>
      <c r="AD1013">
        <v>25104</v>
      </c>
      <c r="AG1013">
        <v>976</v>
      </c>
      <c r="AH1013">
        <v>21504</v>
      </c>
      <c r="AI1013">
        <f t="shared" si="60"/>
        <v>2012</v>
      </c>
      <c r="AJ1013" t="str">
        <f t="shared" si="61"/>
        <v>Interior TFLs</v>
      </c>
      <c r="AK1013" t="str">
        <f t="shared" si="62"/>
        <v>InteriorTFLs</v>
      </c>
      <c r="AL1013" t="str">
        <f t="shared" si="63"/>
        <v>Interior TFLs</v>
      </c>
    </row>
    <row r="1014" spans="1:38">
      <c r="A1014">
        <v>13</v>
      </c>
      <c r="B1014">
        <v>40</v>
      </c>
      <c r="E1014">
        <v>93088</v>
      </c>
      <c r="F1014">
        <v>3058448</v>
      </c>
      <c r="I1014">
        <v>11648</v>
      </c>
      <c r="J1014">
        <v>3046544</v>
      </c>
      <c r="M1014">
        <v>25696</v>
      </c>
      <c r="N1014">
        <v>2827488</v>
      </c>
      <c r="Q1014">
        <v>18736</v>
      </c>
      <c r="R1014">
        <v>2789584</v>
      </c>
      <c r="U1014">
        <v>17040</v>
      </c>
      <c r="V1014">
        <v>2579344</v>
      </c>
      <c r="Y1014">
        <v>17776</v>
      </c>
      <c r="Z1014">
        <v>2568848</v>
      </c>
      <c r="AC1014">
        <v>6560</v>
      </c>
      <c r="AD1014">
        <v>2541968</v>
      </c>
      <c r="AG1014">
        <v>1472</v>
      </c>
      <c r="AH1014">
        <v>2474096</v>
      </c>
      <c r="AI1014">
        <f t="shared" si="60"/>
        <v>2012</v>
      </c>
      <c r="AJ1014" t="str">
        <f t="shared" si="61"/>
        <v>Interior TFLs</v>
      </c>
      <c r="AK1014" t="str">
        <f t="shared" si="62"/>
        <v>InteriorTFLs</v>
      </c>
      <c r="AL1014" t="str">
        <f t="shared" si="63"/>
        <v>Interior TFLs</v>
      </c>
    </row>
    <row r="1015" spans="1:38">
      <c r="A1015">
        <v>13</v>
      </c>
      <c r="B1015">
        <v>40</v>
      </c>
      <c r="E1015">
        <v>208064</v>
      </c>
      <c r="F1015">
        <v>1159488</v>
      </c>
      <c r="I1015">
        <v>390544</v>
      </c>
      <c r="J1015">
        <v>1368320</v>
      </c>
      <c r="M1015">
        <v>383712</v>
      </c>
      <c r="N1015">
        <v>985792</v>
      </c>
      <c r="Q1015">
        <v>347024</v>
      </c>
      <c r="R1015">
        <v>713200</v>
      </c>
      <c r="U1015">
        <v>244176</v>
      </c>
      <c r="V1015">
        <v>382864</v>
      </c>
      <c r="Y1015">
        <v>106960</v>
      </c>
      <c r="Z1015">
        <v>180368</v>
      </c>
      <c r="AC1015">
        <v>8704</v>
      </c>
      <c r="AD1015">
        <v>43568</v>
      </c>
      <c r="AG1015">
        <v>4320</v>
      </c>
      <c r="AH1015">
        <v>42016</v>
      </c>
      <c r="AI1015">
        <f t="shared" si="60"/>
        <v>2012</v>
      </c>
      <c r="AJ1015" t="str">
        <f t="shared" si="61"/>
        <v>Interior TFLs</v>
      </c>
      <c r="AK1015" t="str">
        <f t="shared" si="62"/>
        <v>InteriorTFLs</v>
      </c>
      <c r="AL1015" t="str">
        <f t="shared" si="63"/>
        <v>Interior TFLs</v>
      </c>
    </row>
    <row r="1016" spans="1:38">
      <c r="A1016">
        <v>13</v>
      </c>
      <c r="B1016">
        <v>40</v>
      </c>
      <c r="E1016">
        <v>53360</v>
      </c>
      <c r="F1016">
        <v>173632</v>
      </c>
      <c r="I1016">
        <v>61936</v>
      </c>
      <c r="J1016">
        <v>160464</v>
      </c>
      <c r="M1016">
        <v>42976</v>
      </c>
      <c r="N1016">
        <v>106720</v>
      </c>
      <c r="Q1016">
        <v>27584</v>
      </c>
      <c r="R1016">
        <v>54672</v>
      </c>
      <c r="U1016">
        <v>26320</v>
      </c>
      <c r="V1016">
        <v>86688</v>
      </c>
      <c r="Y1016">
        <v>13344</v>
      </c>
      <c r="Z1016">
        <v>101856</v>
      </c>
      <c r="AC1016">
        <v>9184</v>
      </c>
      <c r="AD1016">
        <v>123216</v>
      </c>
      <c r="AG1016">
        <v>10752</v>
      </c>
      <c r="AH1016">
        <v>130048</v>
      </c>
      <c r="AI1016">
        <f t="shared" si="60"/>
        <v>2012</v>
      </c>
      <c r="AJ1016" t="str">
        <f t="shared" si="61"/>
        <v>Interior TFLs</v>
      </c>
      <c r="AK1016" t="str">
        <f t="shared" si="62"/>
        <v>InteriorTFLs</v>
      </c>
      <c r="AL1016" t="str">
        <f t="shared" si="63"/>
        <v>Interior TFLs</v>
      </c>
    </row>
    <row r="1017" spans="1:38">
      <c r="A1017">
        <v>13</v>
      </c>
      <c r="B1017">
        <v>40</v>
      </c>
      <c r="E1017">
        <v>507168</v>
      </c>
      <c r="F1017">
        <v>6271008</v>
      </c>
      <c r="I1017">
        <v>177824</v>
      </c>
      <c r="J1017">
        <v>7383296</v>
      </c>
      <c r="M1017">
        <v>243968</v>
      </c>
      <c r="N1017">
        <v>6528496</v>
      </c>
      <c r="Q1017">
        <v>226912</v>
      </c>
      <c r="R1017">
        <v>6002064</v>
      </c>
      <c r="U1017">
        <v>261680</v>
      </c>
      <c r="V1017">
        <v>5060096</v>
      </c>
      <c r="Y1017">
        <v>236416</v>
      </c>
      <c r="Z1017">
        <v>4447712</v>
      </c>
      <c r="AC1017">
        <v>75120</v>
      </c>
      <c r="AD1017">
        <v>3943984</v>
      </c>
      <c r="AG1017">
        <v>12016</v>
      </c>
      <c r="AH1017">
        <v>3704624</v>
      </c>
      <c r="AI1017">
        <f t="shared" si="60"/>
        <v>2012</v>
      </c>
      <c r="AJ1017" t="str">
        <f t="shared" si="61"/>
        <v>Interior TFLs</v>
      </c>
      <c r="AK1017" t="str">
        <f t="shared" si="62"/>
        <v>InteriorTFLs</v>
      </c>
      <c r="AL1017" t="str">
        <f t="shared" si="63"/>
        <v>Interior TFLs</v>
      </c>
    </row>
    <row r="1018" spans="1:38">
      <c r="A1018">
        <v>13</v>
      </c>
      <c r="B1018">
        <v>40</v>
      </c>
      <c r="E1018">
        <v>287968</v>
      </c>
      <c r="F1018">
        <v>2300048</v>
      </c>
      <c r="I1018">
        <v>183520</v>
      </c>
      <c r="J1018">
        <v>2711248</v>
      </c>
      <c r="M1018">
        <v>355136</v>
      </c>
      <c r="N1018">
        <v>2369456</v>
      </c>
      <c r="Q1018">
        <v>371920</v>
      </c>
      <c r="R1018">
        <v>1432960</v>
      </c>
      <c r="U1018">
        <v>329504</v>
      </c>
      <c r="V1018">
        <v>1086208</v>
      </c>
      <c r="Y1018">
        <v>194032</v>
      </c>
      <c r="Z1018">
        <v>690208</v>
      </c>
      <c r="AC1018">
        <v>40800</v>
      </c>
      <c r="AD1018">
        <v>446896</v>
      </c>
      <c r="AG1018">
        <v>12416</v>
      </c>
      <c r="AH1018">
        <v>369488</v>
      </c>
      <c r="AI1018">
        <f t="shared" si="60"/>
        <v>2012</v>
      </c>
      <c r="AJ1018" t="str">
        <f t="shared" si="61"/>
        <v>Interior TFLs</v>
      </c>
      <c r="AK1018" t="str">
        <f t="shared" si="62"/>
        <v>InteriorTFLs</v>
      </c>
      <c r="AL1018" t="str">
        <f t="shared" si="63"/>
        <v>Interior TFLs</v>
      </c>
    </row>
    <row r="1019" spans="1:38">
      <c r="A1019">
        <v>13</v>
      </c>
      <c r="B1019">
        <v>40</v>
      </c>
      <c r="E1019">
        <v>275136</v>
      </c>
      <c r="F1019">
        <v>1544752</v>
      </c>
      <c r="I1019">
        <v>256128</v>
      </c>
      <c r="J1019">
        <v>2427264</v>
      </c>
      <c r="M1019">
        <v>381840</v>
      </c>
      <c r="N1019">
        <v>1860240</v>
      </c>
      <c r="Q1019">
        <v>486064</v>
      </c>
      <c r="R1019">
        <v>1373456</v>
      </c>
      <c r="U1019">
        <v>407488</v>
      </c>
      <c r="V1019">
        <v>1001008</v>
      </c>
      <c r="Y1019">
        <v>325840</v>
      </c>
      <c r="Z1019">
        <v>613376</v>
      </c>
      <c r="AC1019">
        <v>37584</v>
      </c>
      <c r="AD1019">
        <v>140528</v>
      </c>
      <c r="AG1019">
        <v>16912</v>
      </c>
      <c r="AH1019">
        <v>128960</v>
      </c>
      <c r="AI1019">
        <f t="shared" si="60"/>
        <v>2012</v>
      </c>
      <c r="AJ1019" t="str">
        <f t="shared" si="61"/>
        <v>Interior TFLs</v>
      </c>
      <c r="AK1019" t="str">
        <f t="shared" si="62"/>
        <v>InteriorTFLs</v>
      </c>
      <c r="AL1019" t="str">
        <f t="shared" si="63"/>
        <v>Interior TFLs</v>
      </c>
    </row>
    <row r="1020" spans="1:38">
      <c r="A1020">
        <v>13</v>
      </c>
      <c r="B1020">
        <v>40</v>
      </c>
      <c r="E1020">
        <v>676896</v>
      </c>
      <c r="F1020">
        <v>5909616</v>
      </c>
      <c r="I1020">
        <v>417040</v>
      </c>
      <c r="J1020">
        <v>7674128</v>
      </c>
      <c r="M1020">
        <v>574800</v>
      </c>
      <c r="N1020">
        <v>6400720</v>
      </c>
      <c r="Q1020">
        <v>856976</v>
      </c>
      <c r="R1020">
        <v>5258896</v>
      </c>
      <c r="U1020">
        <v>711824</v>
      </c>
      <c r="V1020">
        <v>4608384</v>
      </c>
      <c r="Y1020">
        <v>592160</v>
      </c>
      <c r="Z1020">
        <v>3764352</v>
      </c>
      <c r="AC1020">
        <v>137008</v>
      </c>
      <c r="AD1020">
        <v>2925136</v>
      </c>
      <c r="AG1020">
        <v>44672</v>
      </c>
      <c r="AH1020">
        <v>2707248</v>
      </c>
      <c r="AI1020">
        <f t="shared" si="60"/>
        <v>2012</v>
      </c>
      <c r="AJ1020" t="str">
        <f t="shared" si="61"/>
        <v>Interior TFLs</v>
      </c>
      <c r="AK1020" t="str">
        <f t="shared" si="62"/>
        <v>InteriorTFLs</v>
      </c>
      <c r="AL1020" t="str">
        <f t="shared" si="63"/>
        <v>Interior TFLs</v>
      </c>
    </row>
    <row r="1021" spans="1:38">
      <c r="A1021">
        <v>13</v>
      </c>
      <c r="B1021">
        <v>40</v>
      </c>
      <c r="E1021">
        <v>1882992</v>
      </c>
      <c r="F1021">
        <v>9807616</v>
      </c>
      <c r="I1021">
        <v>2842832</v>
      </c>
      <c r="J1021">
        <v>19993584</v>
      </c>
      <c r="M1021">
        <v>3342000</v>
      </c>
      <c r="N1021">
        <v>17563360</v>
      </c>
      <c r="Q1021">
        <v>1188352</v>
      </c>
      <c r="R1021">
        <v>20469312</v>
      </c>
      <c r="U1021">
        <v>2516848</v>
      </c>
      <c r="V1021">
        <v>14696480</v>
      </c>
      <c r="Y1021">
        <v>1532640</v>
      </c>
      <c r="Z1021">
        <v>17277408</v>
      </c>
      <c r="AC1021">
        <v>1005104</v>
      </c>
      <c r="AD1021">
        <v>19805184</v>
      </c>
      <c r="AG1021">
        <v>409136</v>
      </c>
      <c r="AH1021">
        <v>17386464</v>
      </c>
      <c r="AI1021">
        <f t="shared" si="60"/>
        <v>2012</v>
      </c>
      <c r="AJ1021" t="str">
        <f t="shared" si="61"/>
        <v>Interior TFLs</v>
      </c>
      <c r="AK1021" t="str">
        <f t="shared" si="62"/>
        <v>InteriorTFLs</v>
      </c>
      <c r="AL1021" t="str">
        <f t="shared" si="63"/>
        <v>Interior TFLs</v>
      </c>
    </row>
    <row r="1022" spans="1:38">
      <c r="A1022">
        <v>13</v>
      </c>
      <c r="B1022">
        <v>41</v>
      </c>
      <c r="E1022">
        <v>0</v>
      </c>
      <c r="F1022">
        <v>0</v>
      </c>
      <c r="I1022">
        <v>0</v>
      </c>
      <c r="J1022">
        <v>0</v>
      </c>
      <c r="M1022">
        <v>0</v>
      </c>
      <c r="N1022">
        <v>0</v>
      </c>
      <c r="Q1022">
        <v>0</v>
      </c>
      <c r="R1022">
        <v>0</v>
      </c>
      <c r="U1022">
        <v>0</v>
      </c>
      <c r="V1022">
        <v>0</v>
      </c>
      <c r="Y1022">
        <v>0</v>
      </c>
      <c r="Z1022">
        <v>0</v>
      </c>
      <c r="AC1022">
        <v>0</v>
      </c>
      <c r="AD1022">
        <v>0</v>
      </c>
      <c r="AG1022">
        <v>0</v>
      </c>
      <c r="AH1022">
        <v>0</v>
      </c>
      <c r="AI1022">
        <f t="shared" si="60"/>
        <v>2012</v>
      </c>
      <c r="AJ1022" t="str">
        <f t="shared" si="61"/>
        <v>Coast TFLs</v>
      </c>
      <c r="AK1022" t="str">
        <f t="shared" si="62"/>
        <v>CoastTFLs</v>
      </c>
      <c r="AL1022" t="str">
        <f t="shared" si="63"/>
        <v>Coast TFLs</v>
      </c>
    </row>
    <row r="1023" spans="1:38">
      <c r="A1023">
        <v>13</v>
      </c>
      <c r="B1023">
        <v>41</v>
      </c>
      <c r="E1023">
        <v>0</v>
      </c>
      <c r="F1023">
        <v>0</v>
      </c>
      <c r="I1023">
        <v>0</v>
      </c>
      <c r="J1023">
        <v>0</v>
      </c>
      <c r="M1023">
        <v>0</v>
      </c>
      <c r="N1023">
        <v>0</v>
      </c>
      <c r="Q1023">
        <v>0</v>
      </c>
      <c r="R1023">
        <v>0</v>
      </c>
      <c r="U1023">
        <v>0</v>
      </c>
      <c r="V1023">
        <v>16</v>
      </c>
      <c r="Y1023">
        <v>0</v>
      </c>
      <c r="Z1023">
        <v>0</v>
      </c>
      <c r="AC1023">
        <v>0</v>
      </c>
      <c r="AD1023">
        <v>0</v>
      </c>
      <c r="AG1023">
        <v>0</v>
      </c>
      <c r="AH1023">
        <v>0</v>
      </c>
      <c r="AI1023">
        <f t="shared" si="60"/>
        <v>2012</v>
      </c>
      <c r="AJ1023" t="str">
        <f t="shared" si="61"/>
        <v>Coast TFLs</v>
      </c>
      <c r="AK1023" t="str">
        <f t="shared" si="62"/>
        <v>CoastTFLs</v>
      </c>
      <c r="AL1023" t="str">
        <f t="shared" si="63"/>
        <v>Coast TFLs</v>
      </c>
    </row>
    <row r="1024" spans="1:38">
      <c r="A1024">
        <v>13</v>
      </c>
      <c r="B1024">
        <v>41</v>
      </c>
      <c r="E1024">
        <v>0</v>
      </c>
      <c r="F1024">
        <v>0</v>
      </c>
      <c r="I1024">
        <v>0</v>
      </c>
      <c r="J1024">
        <v>0</v>
      </c>
      <c r="M1024">
        <v>0</v>
      </c>
      <c r="N1024">
        <v>0</v>
      </c>
      <c r="Q1024">
        <v>0</v>
      </c>
      <c r="R1024">
        <v>0</v>
      </c>
      <c r="U1024">
        <v>0</v>
      </c>
      <c r="V1024">
        <v>0</v>
      </c>
      <c r="Y1024">
        <v>0</v>
      </c>
      <c r="Z1024">
        <v>0</v>
      </c>
      <c r="AC1024">
        <v>0</v>
      </c>
      <c r="AD1024">
        <v>0</v>
      </c>
      <c r="AG1024">
        <v>0</v>
      </c>
      <c r="AH1024">
        <v>0</v>
      </c>
      <c r="AI1024">
        <f t="shared" si="60"/>
        <v>2012</v>
      </c>
      <c r="AJ1024" t="str">
        <f t="shared" si="61"/>
        <v>Coast TFLs</v>
      </c>
      <c r="AK1024" t="str">
        <f t="shared" si="62"/>
        <v>CoastTFLs</v>
      </c>
      <c r="AL1024" t="str">
        <f t="shared" si="63"/>
        <v>Coast TFLs</v>
      </c>
    </row>
    <row r="1025" spans="1:38">
      <c r="A1025">
        <v>13</v>
      </c>
      <c r="B1025">
        <v>41</v>
      </c>
      <c r="E1025">
        <v>0</v>
      </c>
      <c r="F1025">
        <v>0</v>
      </c>
      <c r="I1025">
        <v>0</v>
      </c>
      <c r="J1025">
        <v>0</v>
      </c>
      <c r="M1025">
        <v>0</v>
      </c>
      <c r="N1025">
        <v>0</v>
      </c>
      <c r="Q1025">
        <v>0</v>
      </c>
      <c r="R1025">
        <v>0</v>
      </c>
      <c r="U1025">
        <v>1056</v>
      </c>
      <c r="V1025">
        <v>3968</v>
      </c>
      <c r="Y1025">
        <v>0</v>
      </c>
      <c r="Z1025">
        <v>0</v>
      </c>
      <c r="AC1025">
        <v>0</v>
      </c>
      <c r="AD1025">
        <v>0</v>
      </c>
      <c r="AG1025">
        <v>0</v>
      </c>
      <c r="AH1025">
        <v>0</v>
      </c>
      <c r="AI1025">
        <f t="shared" si="60"/>
        <v>2012</v>
      </c>
      <c r="AJ1025" t="str">
        <f t="shared" si="61"/>
        <v>Coast TFLs</v>
      </c>
      <c r="AK1025" t="str">
        <f t="shared" si="62"/>
        <v>CoastTFLs</v>
      </c>
      <c r="AL1025" t="str">
        <f t="shared" si="63"/>
        <v>Coast TFLs</v>
      </c>
    </row>
    <row r="1026" spans="1:38">
      <c r="A1026">
        <v>13</v>
      </c>
      <c r="B1026">
        <v>41</v>
      </c>
      <c r="E1026">
        <v>0</v>
      </c>
      <c r="F1026">
        <v>0</v>
      </c>
      <c r="I1026">
        <v>0</v>
      </c>
      <c r="J1026">
        <v>0</v>
      </c>
      <c r="M1026">
        <v>0</v>
      </c>
      <c r="N1026">
        <v>0</v>
      </c>
      <c r="Q1026">
        <v>0</v>
      </c>
      <c r="R1026">
        <v>0</v>
      </c>
      <c r="U1026">
        <v>0</v>
      </c>
      <c r="V1026">
        <v>0</v>
      </c>
      <c r="Y1026">
        <v>0</v>
      </c>
      <c r="Z1026">
        <v>0</v>
      </c>
      <c r="AC1026">
        <v>0</v>
      </c>
      <c r="AD1026">
        <v>0</v>
      </c>
      <c r="AG1026">
        <v>0</v>
      </c>
      <c r="AH1026">
        <v>0</v>
      </c>
      <c r="AI1026">
        <f t="shared" ref="AI1026:AI1089" si="64">A1026+1999</f>
        <v>2012</v>
      </c>
      <c r="AJ1026" t="str">
        <f t="shared" ref="AJ1026:AJ1089" si="65">VLOOKUP(B1026,$AO$2:$AS$42,4)</f>
        <v>Coast TFLs</v>
      </c>
      <c r="AK1026" t="str">
        <f t="shared" ref="AK1026:AK1089" si="66">VLOOKUP(B1026,$AO$2:$AT$42,2)</f>
        <v>CoastTFLs</v>
      </c>
      <c r="AL1026" t="str">
        <f t="shared" ref="AL1026:AL1089" si="67">VLOOKUP(B1026,$AO$2:$AT$42,3)</f>
        <v>Coast TFLs</v>
      </c>
    </row>
    <row r="1027" spans="1:38">
      <c r="A1027">
        <v>13</v>
      </c>
      <c r="B1027">
        <v>41</v>
      </c>
      <c r="E1027">
        <v>0</v>
      </c>
      <c r="F1027">
        <v>0</v>
      </c>
      <c r="I1027">
        <v>0</v>
      </c>
      <c r="J1027">
        <v>0</v>
      </c>
      <c r="M1027">
        <v>0</v>
      </c>
      <c r="N1027">
        <v>0</v>
      </c>
      <c r="Q1027">
        <v>0</v>
      </c>
      <c r="R1027">
        <v>0</v>
      </c>
      <c r="U1027">
        <v>0</v>
      </c>
      <c r="V1027">
        <v>0</v>
      </c>
      <c r="Y1027">
        <v>0</v>
      </c>
      <c r="Z1027">
        <v>0</v>
      </c>
      <c r="AC1027">
        <v>0</v>
      </c>
      <c r="AD1027">
        <v>0</v>
      </c>
      <c r="AG1027">
        <v>0</v>
      </c>
      <c r="AH1027">
        <v>0</v>
      </c>
      <c r="AI1027">
        <f t="shared" si="64"/>
        <v>2012</v>
      </c>
      <c r="AJ1027" t="str">
        <f t="shared" si="65"/>
        <v>Coast TFLs</v>
      </c>
      <c r="AK1027" t="str">
        <f t="shared" si="66"/>
        <v>CoastTFLs</v>
      </c>
      <c r="AL1027" t="str">
        <f t="shared" si="67"/>
        <v>Coast TFLs</v>
      </c>
    </row>
    <row r="1028" spans="1:38">
      <c r="A1028">
        <v>13</v>
      </c>
      <c r="B1028">
        <v>41</v>
      </c>
      <c r="E1028">
        <v>0</v>
      </c>
      <c r="F1028">
        <v>0</v>
      </c>
      <c r="I1028">
        <v>272</v>
      </c>
      <c r="J1028">
        <v>480</v>
      </c>
      <c r="M1028">
        <v>400</v>
      </c>
      <c r="N1028">
        <v>2944</v>
      </c>
      <c r="Q1028">
        <v>0</v>
      </c>
      <c r="R1028">
        <v>4688</v>
      </c>
      <c r="U1028">
        <v>0</v>
      </c>
      <c r="V1028">
        <v>3216</v>
      </c>
      <c r="Y1028">
        <v>1296</v>
      </c>
      <c r="Z1028">
        <v>1600</v>
      </c>
      <c r="AC1028">
        <v>0</v>
      </c>
      <c r="AD1028">
        <v>96</v>
      </c>
      <c r="AG1028">
        <v>0</v>
      </c>
      <c r="AH1028">
        <v>0</v>
      </c>
      <c r="AI1028">
        <f t="shared" si="64"/>
        <v>2012</v>
      </c>
      <c r="AJ1028" t="str">
        <f t="shared" si="65"/>
        <v>Coast TFLs</v>
      </c>
      <c r="AK1028" t="str">
        <f t="shared" si="66"/>
        <v>CoastTFLs</v>
      </c>
      <c r="AL1028" t="str">
        <f t="shared" si="67"/>
        <v>Coast TFLs</v>
      </c>
    </row>
    <row r="1029" spans="1:38">
      <c r="A1029">
        <v>13</v>
      </c>
      <c r="B1029">
        <v>41</v>
      </c>
      <c r="E1029">
        <v>0</v>
      </c>
      <c r="F1029">
        <v>0</v>
      </c>
      <c r="I1029">
        <v>0</v>
      </c>
      <c r="J1029">
        <v>0</v>
      </c>
      <c r="M1029">
        <v>0</v>
      </c>
      <c r="N1029">
        <v>0</v>
      </c>
      <c r="Q1029">
        <v>0</v>
      </c>
      <c r="R1029">
        <v>0</v>
      </c>
      <c r="U1029">
        <v>0</v>
      </c>
      <c r="V1029">
        <v>0</v>
      </c>
      <c r="Y1029">
        <v>0</v>
      </c>
      <c r="Z1029">
        <v>0</v>
      </c>
      <c r="AC1029">
        <v>0</v>
      </c>
      <c r="AD1029">
        <v>0</v>
      </c>
      <c r="AG1029">
        <v>0</v>
      </c>
      <c r="AH1029">
        <v>0</v>
      </c>
      <c r="AI1029">
        <f t="shared" si="64"/>
        <v>2012</v>
      </c>
      <c r="AJ1029" t="str">
        <f t="shared" si="65"/>
        <v>Coast TFLs</v>
      </c>
      <c r="AK1029" t="str">
        <f t="shared" si="66"/>
        <v>CoastTFLs</v>
      </c>
      <c r="AL1029" t="str">
        <f t="shared" si="67"/>
        <v>Coast TFLs</v>
      </c>
    </row>
    <row r="1030" spans="1:38">
      <c r="A1030">
        <v>13</v>
      </c>
      <c r="B1030">
        <v>41</v>
      </c>
      <c r="E1030">
        <v>0</v>
      </c>
      <c r="F1030">
        <v>0</v>
      </c>
      <c r="I1030">
        <v>0</v>
      </c>
      <c r="J1030">
        <v>0</v>
      </c>
      <c r="M1030">
        <v>0</v>
      </c>
      <c r="N1030">
        <v>1888</v>
      </c>
      <c r="Q1030">
        <v>0</v>
      </c>
      <c r="R1030">
        <v>0</v>
      </c>
      <c r="U1030">
        <v>0</v>
      </c>
      <c r="V1030">
        <v>0</v>
      </c>
      <c r="Y1030">
        <v>0</v>
      </c>
      <c r="Z1030">
        <v>0</v>
      </c>
      <c r="AC1030">
        <v>0</v>
      </c>
      <c r="AD1030">
        <v>0</v>
      </c>
      <c r="AG1030">
        <v>0</v>
      </c>
      <c r="AH1030">
        <v>0</v>
      </c>
      <c r="AI1030">
        <f t="shared" si="64"/>
        <v>2012</v>
      </c>
      <c r="AJ1030" t="str">
        <f t="shared" si="65"/>
        <v>Coast TFLs</v>
      </c>
      <c r="AK1030" t="str">
        <f t="shared" si="66"/>
        <v>CoastTFLs</v>
      </c>
      <c r="AL1030" t="str">
        <f t="shared" si="67"/>
        <v>Coast TFLs</v>
      </c>
    </row>
    <row r="1031" spans="1:38">
      <c r="A1031">
        <v>13</v>
      </c>
      <c r="B1031">
        <v>41</v>
      </c>
      <c r="E1031">
        <v>0</v>
      </c>
      <c r="F1031">
        <v>0</v>
      </c>
      <c r="I1031">
        <v>0</v>
      </c>
      <c r="J1031">
        <v>0</v>
      </c>
      <c r="M1031">
        <v>0</v>
      </c>
      <c r="N1031">
        <v>0</v>
      </c>
      <c r="Q1031">
        <v>0</v>
      </c>
      <c r="R1031">
        <v>0</v>
      </c>
      <c r="U1031">
        <v>0</v>
      </c>
      <c r="V1031">
        <v>0</v>
      </c>
      <c r="Y1031">
        <v>0</v>
      </c>
      <c r="Z1031">
        <v>0</v>
      </c>
      <c r="AC1031">
        <v>0</v>
      </c>
      <c r="AD1031">
        <v>0</v>
      </c>
      <c r="AG1031">
        <v>0</v>
      </c>
      <c r="AH1031">
        <v>0</v>
      </c>
      <c r="AI1031">
        <f t="shared" si="64"/>
        <v>2012</v>
      </c>
      <c r="AJ1031" t="str">
        <f t="shared" si="65"/>
        <v>Coast TFLs</v>
      </c>
      <c r="AK1031" t="str">
        <f t="shared" si="66"/>
        <v>CoastTFLs</v>
      </c>
      <c r="AL1031" t="str">
        <f t="shared" si="67"/>
        <v>Coast TFLs</v>
      </c>
    </row>
    <row r="1032" spans="1:38">
      <c r="A1032">
        <v>13</v>
      </c>
      <c r="B1032">
        <v>41</v>
      </c>
      <c r="E1032">
        <v>0</v>
      </c>
      <c r="F1032">
        <v>0</v>
      </c>
      <c r="I1032">
        <v>0</v>
      </c>
      <c r="J1032">
        <v>0</v>
      </c>
      <c r="M1032">
        <v>0</v>
      </c>
      <c r="N1032">
        <v>0</v>
      </c>
      <c r="Q1032">
        <v>0</v>
      </c>
      <c r="R1032">
        <v>0</v>
      </c>
      <c r="U1032">
        <v>0</v>
      </c>
      <c r="V1032">
        <v>0</v>
      </c>
      <c r="Y1032">
        <v>0</v>
      </c>
      <c r="Z1032">
        <v>0</v>
      </c>
      <c r="AC1032">
        <v>0</v>
      </c>
      <c r="AD1032">
        <v>0</v>
      </c>
      <c r="AG1032">
        <v>0</v>
      </c>
      <c r="AH1032">
        <v>0</v>
      </c>
      <c r="AI1032">
        <f t="shared" si="64"/>
        <v>2012</v>
      </c>
      <c r="AJ1032" t="str">
        <f t="shared" si="65"/>
        <v>Coast TFLs</v>
      </c>
      <c r="AK1032" t="str">
        <f t="shared" si="66"/>
        <v>CoastTFLs</v>
      </c>
      <c r="AL1032" t="str">
        <f t="shared" si="67"/>
        <v>Coast TFLs</v>
      </c>
    </row>
    <row r="1033" spans="1:38">
      <c r="A1033">
        <v>13</v>
      </c>
      <c r="B1033">
        <v>41</v>
      </c>
      <c r="E1033">
        <v>0</v>
      </c>
      <c r="F1033">
        <v>0</v>
      </c>
      <c r="I1033">
        <v>0</v>
      </c>
      <c r="J1033">
        <v>0</v>
      </c>
      <c r="M1033">
        <v>0</v>
      </c>
      <c r="N1033">
        <v>0</v>
      </c>
      <c r="Q1033">
        <v>0</v>
      </c>
      <c r="R1033">
        <v>0</v>
      </c>
      <c r="U1033">
        <v>0</v>
      </c>
      <c r="V1033">
        <v>0</v>
      </c>
      <c r="Y1033">
        <v>0</v>
      </c>
      <c r="Z1033">
        <v>0</v>
      </c>
      <c r="AC1033">
        <v>0</v>
      </c>
      <c r="AD1033">
        <v>0</v>
      </c>
      <c r="AG1033">
        <v>0</v>
      </c>
      <c r="AH1033">
        <v>0</v>
      </c>
      <c r="AI1033">
        <f t="shared" si="64"/>
        <v>2012</v>
      </c>
      <c r="AJ1033" t="str">
        <f t="shared" si="65"/>
        <v>Coast TFLs</v>
      </c>
      <c r="AK1033" t="str">
        <f t="shared" si="66"/>
        <v>CoastTFLs</v>
      </c>
      <c r="AL1033" t="str">
        <f t="shared" si="67"/>
        <v>Coast TFLs</v>
      </c>
    </row>
    <row r="1034" spans="1:38">
      <c r="A1034">
        <v>13</v>
      </c>
      <c r="B1034">
        <v>41</v>
      </c>
      <c r="E1034">
        <v>0</v>
      </c>
      <c r="F1034">
        <v>0</v>
      </c>
      <c r="I1034">
        <v>0</v>
      </c>
      <c r="J1034">
        <v>0</v>
      </c>
      <c r="M1034">
        <v>0</v>
      </c>
      <c r="N1034">
        <v>0</v>
      </c>
      <c r="Q1034">
        <v>0</v>
      </c>
      <c r="R1034">
        <v>16</v>
      </c>
      <c r="U1034">
        <v>0</v>
      </c>
      <c r="V1034">
        <v>0</v>
      </c>
      <c r="Y1034">
        <v>0</v>
      </c>
      <c r="Z1034">
        <v>0</v>
      </c>
      <c r="AC1034">
        <v>0</v>
      </c>
      <c r="AD1034">
        <v>0</v>
      </c>
      <c r="AG1034">
        <v>0</v>
      </c>
      <c r="AH1034">
        <v>0</v>
      </c>
      <c r="AI1034">
        <f t="shared" si="64"/>
        <v>2012</v>
      </c>
      <c r="AJ1034" t="str">
        <f t="shared" si="65"/>
        <v>Coast TFLs</v>
      </c>
      <c r="AK1034" t="str">
        <f t="shared" si="66"/>
        <v>CoastTFLs</v>
      </c>
      <c r="AL1034" t="str">
        <f t="shared" si="67"/>
        <v>Coast TFLs</v>
      </c>
    </row>
    <row r="1035" spans="1:38">
      <c r="A1035">
        <v>13</v>
      </c>
      <c r="B1035">
        <v>41</v>
      </c>
      <c r="E1035">
        <v>0</v>
      </c>
      <c r="F1035">
        <v>0</v>
      </c>
      <c r="I1035">
        <v>0</v>
      </c>
      <c r="J1035">
        <v>0</v>
      </c>
      <c r="M1035">
        <v>0</v>
      </c>
      <c r="N1035">
        <v>0</v>
      </c>
      <c r="Q1035">
        <v>0</v>
      </c>
      <c r="R1035">
        <v>0</v>
      </c>
      <c r="U1035">
        <v>0</v>
      </c>
      <c r="V1035">
        <v>0</v>
      </c>
      <c r="Y1035">
        <v>0</v>
      </c>
      <c r="Z1035">
        <v>0</v>
      </c>
      <c r="AC1035">
        <v>0</v>
      </c>
      <c r="AD1035">
        <v>0</v>
      </c>
      <c r="AG1035">
        <v>0</v>
      </c>
      <c r="AH1035">
        <v>0</v>
      </c>
      <c r="AI1035">
        <f t="shared" si="64"/>
        <v>2012</v>
      </c>
      <c r="AJ1035" t="str">
        <f t="shared" si="65"/>
        <v>Coast TFLs</v>
      </c>
      <c r="AK1035" t="str">
        <f t="shared" si="66"/>
        <v>CoastTFLs</v>
      </c>
      <c r="AL1035" t="str">
        <f t="shared" si="67"/>
        <v>Coast TFLs</v>
      </c>
    </row>
    <row r="1036" spans="1:38">
      <c r="A1036">
        <v>13</v>
      </c>
      <c r="B1036">
        <v>41</v>
      </c>
      <c r="E1036">
        <v>0</v>
      </c>
      <c r="F1036">
        <v>0</v>
      </c>
      <c r="I1036">
        <v>0</v>
      </c>
      <c r="J1036">
        <v>0</v>
      </c>
      <c r="M1036">
        <v>0</v>
      </c>
      <c r="N1036">
        <v>0</v>
      </c>
      <c r="Q1036">
        <v>0</v>
      </c>
      <c r="R1036">
        <v>0</v>
      </c>
      <c r="U1036">
        <v>0</v>
      </c>
      <c r="V1036">
        <v>0</v>
      </c>
      <c r="Y1036">
        <v>0</v>
      </c>
      <c r="Z1036">
        <v>0</v>
      </c>
      <c r="AC1036">
        <v>0</v>
      </c>
      <c r="AD1036">
        <v>0</v>
      </c>
      <c r="AG1036">
        <v>0</v>
      </c>
      <c r="AH1036">
        <v>0</v>
      </c>
      <c r="AI1036">
        <f t="shared" si="64"/>
        <v>2012</v>
      </c>
      <c r="AJ1036" t="str">
        <f t="shared" si="65"/>
        <v>Coast TFLs</v>
      </c>
      <c r="AK1036" t="str">
        <f t="shared" si="66"/>
        <v>CoastTFLs</v>
      </c>
      <c r="AL1036" t="str">
        <f t="shared" si="67"/>
        <v>Coast TFLs</v>
      </c>
    </row>
    <row r="1037" spans="1:38">
      <c r="A1037">
        <v>13</v>
      </c>
      <c r="B1037">
        <v>41</v>
      </c>
      <c r="E1037">
        <v>0</v>
      </c>
      <c r="F1037">
        <v>0</v>
      </c>
      <c r="I1037">
        <v>0</v>
      </c>
      <c r="J1037">
        <v>0</v>
      </c>
      <c r="M1037">
        <v>0</v>
      </c>
      <c r="N1037">
        <v>0</v>
      </c>
      <c r="Q1037">
        <v>0</v>
      </c>
      <c r="R1037">
        <v>0</v>
      </c>
      <c r="U1037">
        <v>0</v>
      </c>
      <c r="V1037">
        <v>0</v>
      </c>
      <c r="Y1037">
        <v>0</v>
      </c>
      <c r="Z1037">
        <v>0</v>
      </c>
      <c r="AC1037">
        <v>0</v>
      </c>
      <c r="AD1037">
        <v>0</v>
      </c>
      <c r="AG1037">
        <v>0</v>
      </c>
      <c r="AH1037">
        <v>0</v>
      </c>
      <c r="AI1037">
        <f t="shared" si="64"/>
        <v>2012</v>
      </c>
      <c r="AJ1037" t="str">
        <f t="shared" si="65"/>
        <v>Coast TFLs</v>
      </c>
      <c r="AK1037" t="str">
        <f t="shared" si="66"/>
        <v>CoastTFLs</v>
      </c>
      <c r="AL1037" t="str">
        <f t="shared" si="67"/>
        <v>Coast TFLs</v>
      </c>
    </row>
    <row r="1038" spans="1:38">
      <c r="A1038">
        <v>14</v>
      </c>
      <c r="B1038">
        <v>1</v>
      </c>
      <c r="E1038">
        <v>2274288</v>
      </c>
      <c r="F1038">
        <v>49615184</v>
      </c>
      <c r="I1038">
        <v>119344</v>
      </c>
      <c r="J1038">
        <v>46954944</v>
      </c>
      <c r="M1038">
        <v>151152</v>
      </c>
      <c r="N1038">
        <v>45891040</v>
      </c>
      <c r="Q1038">
        <v>193664</v>
      </c>
      <c r="R1038">
        <v>44934400</v>
      </c>
      <c r="U1038">
        <v>207744</v>
      </c>
      <c r="V1038">
        <v>43398464</v>
      </c>
      <c r="Y1038">
        <v>108720</v>
      </c>
      <c r="Z1038">
        <v>41984304</v>
      </c>
      <c r="AC1038">
        <v>13312</v>
      </c>
      <c r="AD1038">
        <v>41667568</v>
      </c>
      <c r="AG1038">
        <v>2528</v>
      </c>
      <c r="AH1038">
        <v>41534112</v>
      </c>
      <c r="AI1038">
        <f t="shared" si="64"/>
        <v>2013</v>
      </c>
      <c r="AJ1038" t="str">
        <f t="shared" si="65"/>
        <v>Pine Units</v>
      </c>
      <c r="AK1038" t="str">
        <f t="shared" si="66"/>
        <v>100MileHouse</v>
      </c>
      <c r="AL1038" t="str">
        <f t="shared" si="67"/>
        <v>100 Mile House TSA</v>
      </c>
    </row>
    <row r="1039" spans="1:38">
      <c r="A1039">
        <v>14</v>
      </c>
      <c r="B1039">
        <v>2</v>
      </c>
      <c r="E1039">
        <v>378224</v>
      </c>
      <c r="F1039">
        <v>5889760</v>
      </c>
      <c r="I1039">
        <v>111056</v>
      </c>
      <c r="J1039">
        <v>6798384</v>
      </c>
      <c r="M1039">
        <v>197360</v>
      </c>
      <c r="N1039">
        <v>6180896</v>
      </c>
      <c r="Q1039">
        <v>424160</v>
      </c>
      <c r="R1039">
        <v>5533024</v>
      </c>
      <c r="U1039">
        <v>452448</v>
      </c>
      <c r="V1039">
        <v>4915488</v>
      </c>
      <c r="Y1039">
        <v>590480</v>
      </c>
      <c r="Z1039">
        <v>4184496</v>
      </c>
      <c r="AC1039">
        <v>137488</v>
      </c>
      <c r="AD1039">
        <v>2813008</v>
      </c>
      <c r="AG1039">
        <v>45552</v>
      </c>
      <c r="AH1039">
        <v>2489856</v>
      </c>
      <c r="AI1039">
        <f t="shared" si="64"/>
        <v>2013</v>
      </c>
      <c r="AJ1039" t="str">
        <f t="shared" si="65"/>
        <v>Pine Units</v>
      </c>
      <c r="AK1039" t="str">
        <f t="shared" si="66"/>
        <v>Arrow</v>
      </c>
      <c r="AL1039" t="str">
        <f t="shared" si="67"/>
        <v>Arrow TSA</v>
      </c>
    </row>
    <row r="1040" spans="1:38">
      <c r="A1040">
        <v>14</v>
      </c>
      <c r="B1040">
        <v>3</v>
      </c>
      <c r="E1040">
        <v>0</v>
      </c>
      <c r="F1040">
        <v>0</v>
      </c>
      <c r="I1040">
        <v>0</v>
      </c>
      <c r="J1040">
        <v>0</v>
      </c>
      <c r="M1040">
        <v>0</v>
      </c>
      <c r="N1040">
        <v>0</v>
      </c>
      <c r="Q1040">
        <v>0</v>
      </c>
      <c r="R1040">
        <v>0</v>
      </c>
      <c r="U1040">
        <v>0</v>
      </c>
      <c r="V1040">
        <v>0</v>
      </c>
      <c r="Y1040">
        <v>0</v>
      </c>
      <c r="Z1040">
        <v>0</v>
      </c>
      <c r="AC1040">
        <v>0</v>
      </c>
      <c r="AD1040">
        <v>0</v>
      </c>
      <c r="AG1040">
        <v>0</v>
      </c>
      <c r="AH1040">
        <v>0</v>
      </c>
      <c r="AI1040">
        <f t="shared" si="64"/>
        <v>2013</v>
      </c>
      <c r="AJ1040" t="str">
        <f t="shared" si="65"/>
        <v>Non-pine Units</v>
      </c>
      <c r="AK1040" t="str">
        <f t="shared" si="66"/>
        <v>Arrowsmith</v>
      </c>
      <c r="AL1040" t="str">
        <f t="shared" si="67"/>
        <v>Arrowsmith TSA</v>
      </c>
    </row>
    <row r="1041" spans="1:38">
      <c r="A1041">
        <v>14</v>
      </c>
      <c r="B1041">
        <v>4</v>
      </c>
      <c r="E1041">
        <v>1116048</v>
      </c>
      <c r="F1041">
        <v>9062368</v>
      </c>
      <c r="I1041">
        <v>556272</v>
      </c>
      <c r="J1041">
        <v>11348288</v>
      </c>
      <c r="M1041">
        <v>988400</v>
      </c>
      <c r="N1041">
        <v>9756848</v>
      </c>
      <c r="Q1041">
        <v>1617120</v>
      </c>
      <c r="R1041">
        <v>8284928</v>
      </c>
      <c r="U1041">
        <v>1678496</v>
      </c>
      <c r="V1041">
        <v>6489808</v>
      </c>
      <c r="Y1041">
        <v>1791840</v>
      </c>
      <c r="Z1041">
        <v>4645888</v>
      </c>
      <c r="AC1041">
        <v>215792</v>
      </c>
      <c r="AD1041">
        <v>1257728</v>
      </c>
      <c r="AG1041">
        <v>108448</v>
      </c>
      <c r="AH1041">
        <v>1029136</v>
      </c>
      <c r="AI1041">
        <f t="shared" si="64"/>
        <v>2013</v>
      </c>
      <c r="AJ1041" t="str">
        <f t="shared" si="65"/>
        <v>Pine Units</v>
      </c>
      <c r="AK1041" t="str">
        <f t="shared" si="66"/>
        <v>Boundary</v>
      </c>
      <c r="AL1041" t="str">
        <f t="shared" si="67"/>
        <v>Boundary TSA</v>
      </c>
    </row>
    <row r="1042" spans="1:38">
      <c r="A1042">
        <v>14</v>
      </c>
      <c r="B1042">
        <v>5</v>
      </c>
      <c r="E1042">
        <v>928016</v>
      </c>
      <c r="F1042">
        <v>8370480</v>
      </c>
      <c r="I1042">
        <v>265120</v>
      </c>
      <c r="J1042">
        <v>10788928</v>
      </c>
      <c r="M1042">
        <v>701808</v>
      </c>
      <c r="N1042">
        <v>10005344</v>
      </c>
      <c r="Q1042">
        <v>877984</v>
      </c>
      <c r="R1042">
        <v>9424112</v>
      </c>
      <c r="U1042">
        <v>1266080</v>
      </c>
      <c r="V1042">
        <v>8179440</v>
      </c>
      <c r="Y1042">
        <v>1507360</v>
      </c>
      <c r="Z1042">
        <v>7599440</v>
      </c>
      <c r="AC1042">
        <v>1200352</v>
      </c>
      <c r="AD1042">
        <v>7002688</v>
      </c>
      <c r="AG1042">
        <v>1134352</v>
      </c>
      <c r="AH1042">
        <v>6474496</v>
      </c>
      <c r="AI1042">
        <f t="shared" si="64"/>
        <v>2013</v>
      </c>
      <c r="AJ1042" t="str">
        <f t="shared" si="65"/>
        <v>Pine Units</v>
      </c>
      <c r="AK1042" t="str">
        <f t="shared" si="66"/>
        <v>Bulkley</v>
      </c>
      <c r="AL1042" t="str">
        <f t="shared" si="67"/>
        <v>Bulkley TSA</v>
      </c>
    </row>
    <row r="1043" spans="1:38">
      <c r="A1043">
        <v>14</v>
      </c>
      <c r="B1043">
        <v>6</v>
      </c>
      <c r="E1043">
        <v>109680</v>
      </c>
      <c r="F1043">
        <v>416880</v>
      </c>
      <c r="I1043">
        <v>0</v>
      </c>
      <c r="J1043">
        <v>352</v>
      </c>
      <c r="M1043">
        <v>0</v>
      </c>
      <c r="N1043">
        <v>352</v>
      </c>
      <c r="Q1043">
        <v>0</v>
      </c>
      <c r="R1043">
        <v>352</v>
      </c>
      <c r="U1043">
        <v>0</v>
      </c>
      <c r="V1043">
        <v>352</v>
      </c>
      <c r="Y1043">
        <v>5744</v>
      </c>
      <c r="Z1043">
        <v>11520</v>
      </c>
      <c r="AC1043">
        <v>2544</v>
      </c>
      <c r="AD1043">
        <v>7680</v>
      </c>
      <c r="AG1043">
        <v>4352</v>
      </c>
      <c r="AH1043">
        <v>6944</v>
      </c>
      <c r="AI1043">
        <f t="shared" si="64"/>
        <v>2013</v>
      </c>
      <c r="AJ1043" t="str">
        <f t="shared" si="65"/>
        <v>Non-pine Units</v>
      </c>
      <c r="AK1043" t="str">
        <f t="shared" si="66"/>
        <v>Cassiar</v>
      </c>
      <c r="AL1043" t="str">
        <f t="shared" si="67"/>
        <v>Cassiar TSA</v>
      </c>
    </row>
    <row r="1044" spans="1:38">
      <c r="A1044">
        <v>14</v>
      </c>
      <c r="B1044">
        <v>7</v>
      </c>
      <c r="E1044">
        <v>48624</v>
      </c>
      <c r="F1044">
        <v>175904</v>
      </c>
      <c r="I1044">
        <v>84272</v>
      </c>
      <c r="J1044">
        <v>235200</v>
      </c>
      <c r="M1044">
        <v>55744</v>
      </c>
      <c r="N1044">
        <v>143408</v>
      </c>
      <c r="Q1044">
        <v>50064</v>
      </c>
      <c r="R1044">
        <v>102768</v>
      </c>
      <c r="U1044">
        <v>38112</v>
      </c>
      <c r="V1044">
        <v>69744</v>
      </c>
      <c r="Y1044">
        <v>37136</v>
      </c>
      <c r="Z1044">
        <v>64800</v>
      </c>
      <c r="AC1044">
        <v>6880</v>
      </c>
      <c r="AD1044">
        <v>10800</v>
      </c>
      <c r="AG1044">
        <v>7152</v>
      </c>
      <c r="AH1044">
        <v>15808</v>
      </c>
      <c r="AI1044">
        <f t="shared" si="64"/>
        <v>2013</v>
      </c>
      <c r="AJ1044" t="str">
        <f t="shared" si="65"/>
        <v>Non-pine Units</v>
      </c>
      <c r="AK1044" t="str">
        <f t="shared" si="66"/>
        <v>Cranberry</v>
      </c>
      <c r="AL1044" t="str">
        <f t="shared" si="67"/>
        <v>Cranberry TSA</v>
      </c>
    </row>
    <row r="1045" spans="1:38">
      <c r="A1045">
        <v>14</v>
      </c>
      <c r="B1045">
        <v>8</v>
      </c>
      <c r="E1045">
        <v>2001632</v>
      </c>
      <c r="F1045">
        <v>19644848</v>
      </c>
      <c r="I1045">
        <v>1088656</v>
      </c>
      <c r="J1045">
        <v>21801904</v>
      </c>
      <c r="M1045">
        <v>1990208</v>
      </c>
      <c r="N1045">
        <v>18377888</v>
      </c>
      <c r="Q1045">
        <v>3076736</v>
      </c>
      <c r="R1045">
        <v>14673248</v>
      </c>
      <c r="U1045">
        <v>2476528</v>
      </c>
      <c r="V1045">
        <v>11564320</v>
      </c>
      <c r="Y1045">
        <v>2195856</v>
      </c>
      <c r="Z1045">
        <v>8188784</v>
      </c>
      <c r="AC1045">
        <v>552688</v>
      </c>
      <c r="AD1045">
        <v>4794304</v>
      </c>
      <c r="AG1045">
        <v>189600</v>
      </c>
      <c r="AH1045">
        <v>3939632</v>
      </c>
      <c r="AI1045">
        <f t="shared" si="64"/>
        <v>2013</v>
      </c>
      <c r="AJ1045" t="str">
        <f t="shared" si="65"/>
        <v>Pine Units</v>
      </c>
      <c r="AK1045" t="str">
        <f t="shared" si="66"/>
        <v>Cranbrook</v>
      </c>
      <c r="AL1045" t="str">
        <f t="shared" si="67"/>
        <v>Cranbrook TSA</v>
      </c>
    </row>
    <row r="1046" spans="1:38">
      <c r="A1046">
        <v>14</v>
      </c>
      <c r="B1046">
        <v>9</v>
      </c>
      <c r="E1046">
        <v>961424</v>
      </c>
      <c r="F1046">
        <v>6321424</v>
      </c>
      <c r="I1046">
        <v>2758000</v>
      </c>
      <c r="J1046">
        <v>22598576</v>
      </c>
      <c r="M1046">
        <v>3741712</v>
      </c>
      <c r="N1046">
        <v>19366000</v>
      </c>
      <c r="Q1046">
        <v>1362336</v>
      </c>
      <c r="R1046">
        <v>22497744</v>
      </c>
      <c r="U1046">
        <v>2465568</v>
      </c>
      <c r="V1046">
        <v>18865136</v>
      </c>
      <c r="Y1046">
        <v>2490928</v>
      </c>
      <c r="Z1046">
        <v>18485488</v>
      </c>
      <c r="AC1046">
        <v>1704432</v>
      </c>
      <c r="AD1046">
        <v>18072432</v>
      </c>
      <c r="AG1046">
        <v>1005312</v>
      </c>
      <c r="AH1046">
        <v>14477520</v>
      </c>
      <c r="AI1046">
        <f t="shared" si="64"/>
        <v>2013</v>
      </c>
      <c r="AJ1046" t="str">
        <f t="shared" si="65"/>
        <v>Pine Units</v>
      </c>
      <c r="AK1046" t="str">
        <f t="shared" si="66"/>
        <v>DawsonCreek</v>
      </c>
      <c r="AL1046" t="str">
        <f t="shared" si="67"/>
        <v>Dawson Creek TSA</v>
      </c>
    </row>
    <row r="1047" spans="1:38">
      <c r="A1047">
        <v>14</v>
      </c>
      <c r="B1047">
        <v>10</v>
      </c>
      <c r="E1047">
        <v>0</v>
      </c>
      <c r="F1047">
        <v>0</v>
      </c>
      <c r="I1047">
        <v>0</v>
      </c>
      <c r="J1047">
        <v>0</v>
      </c>
      <c r="M1047">
        <v>0</v>
      </c>
      <c r="N1047">
        <v>0</v>
      </c>
      <c r="Q1047">
        <v>0</v>
      </c>
      <c r="R1047">
        <v>0</v>
      </c>
      <c r="U1047">
        <v>0</v>
      </c>
      <c r="V1047">
        <v>0</v>
      </c>
      <c r="Y1047">
        <v>2368</v>
      </c>
      <c r="Z1047">
        <v>3072</v>
      </c>
      <c r="AC1047">
        <v>13120</v>
      </c>
      <c r="AD1047">
        <v>30512</v>
      </c>
      <c r="AG1047">
        <v>108944</v>
      </c>
      <c r="AH1047">
        <v>175344</v>
      </c>
      <c r="AI1047">
        <f t="shared" si="64"/>
        <v>2013</v>
      </c>
      <c r="AJ1047" t="str">
        <f t="shared" si="65"/>
        <v>Non-pine Units</v>
      </c>
      <c r="AK1047" t="str">
        <f t="shared" si="66"/>
        <v>FortNelson</v>
      </c>
      <c r="AL1047" t="str">
        <f t="shared" si="67"/>
        <v>Fort Nelson TSA</v>
      </c>
    </row>
    <row r="1048" spans="1:38">
      <c r="A1048">
        <v>14</v>
      </c>
      <c r="B1048">
        <v>11</v>
      </c>
      <c r="E1048">
        <v>21888</v>
      </c>
      <c r="F1048">
        <v>128128</v>
      </c>
      <c r="I1048">
        <v>25584</v>
      </c>
      <c r="J1048">
        <v>443648</v>
      </c>
      <c r="M1048">
        <v>27408</v>
      </c>
      <c r="N1048">
        <v>409312</v>
      </c>
      <c r="Q1048">
        <v>22528</v>
      </c>
      <c r="R1048">
        <v>421088</v>
      </c>
      <c r="U1048">
        <v>26128</v>
      </c>
      <c r="V1048">
        <v>388192</v>
      </c>
      <c r="Y1048">
        <v>33344</v>
      </c>
      <c r="Z1048">
        <v>341488</v>
      </c>
      <c r="AC1048">
        <v>13920</v>
      </c>
      <c r="AD1048">
        <v>250768</v>
      </c>
      <c r="AG1048">
        <v>10432</v>
      </c>
      <c r="AH1048">
        <v>232512</v>
      </c>
      <c r="AI1048">
        <f t="shared" si="64"/>
        <v>2013</v>
      </c>
      <c r="AJ1048" t="str">
        <f t="shared" si="65"/>
        <v>Non-pine Units</v>
      </c>
      <c r="AK1048" t="str">
        <f t="shared" si="66"/>
        <v>Fraser</v>
      </c>
      <c r="AL1048" t="str">
        <f t="shared" si="67"/>
        <v>Fraser TSA</v>
      </c>
    </row>
    <row r="1049" spans="1:38">
      <c r="A1049">
        <v>14</v>
      </c>
      <c r="B1049">
        <v>12</v>
      </c>
      <c r="E1049">
        <v>4977504</v>
      </c>
      <c r="F1049">
        <v>85427408</v>
      </c>
      <c r="I1049">
        <v>1159104</v>
      </c>
      <c r="J1049">
        <v>96673872</v>
      </c>
      <c r="M1049">
        <v>3010784</v>
      </c>
      <c r="N1049">
        <v>87607984</v>
      </c>
      <c r="Q1049">
        <v>2878896</v>
      </c>
      <c r="R1049">
        <v>86395440</v>
      </c>
      <c r="U1049">
        <v>4259056</v>
      </c>
      <c r="V1049">
        <v>73154384</v>
      </c>
      <c r="Y1049">
        <v>3989072</v>
      </c>
      <c r="Z1049">
        <v>75071968</v>
      </c>
      <c r="AC1049">
        <v>2212144</v>
      </c>
      <c r="AD1049">
        <v>77467392</v>
      </c>
      <c r="AG1049">
        <v>2180960</v>
      </c>
      <c r="AH1049">
        <v>76318304</v>
      </c>
      <c r="AI1049">
        <f t="shared" si="64"/>
        <v>2013</v>
      </c>
      <c r="AJ1049" t="str">
        <f t="shared" si="65"/>
        <v>Pine Units</v>
      </c>
      <c r="AK1049" t="str">
        <f t="shared" si="66"/>
        <v>FtStJames</v>
      </c>
      <c r="AL1049" t="str">
        <f t="shared" si="67"/>
        <v>Ft. St. James Forest District</v>
      </c>
    </row>
    <row r="1050" spans="1:38">
      <c r="A1050">
        <v>14</v>
      </c>
      <c r="B1050">
        <v>13</v>
      </c>
      <c r="E1050">
        <v>274752</v>
      </c>
      <c r="F1050">
        <v>1517456</v>
      </c>
      <c r="I1050">
        <v>2270768</v>
      </c>
      <c r="J1050">
        <v>10949136</v>
      </c>
      <c r="M1050">
        <v>2809808</v>
      </c>
      <c r="N1050">
        <v>8623632</v>
      </c>
      <c r="Q1050">
        <v>3399184</v>
      </c>
      <c r="R1050">
        <v>12237456</v>
      </c>
      <c r="U1050">
        <v>4451696</v>
      </c>
      <c r="V1050">
        <v>13182384</v>
      </c>
      <c r="Y1050">
        <v>4481520</v>
      </c>
      <c r="Z1050">
        <v>18537200</v>
      </c>
      <c r="AC1050">
        <v>1436640</v>
      </c>
      <c r="AD1050">
        <v>12968080</v>
      </c>
      <c r="AG1050">
        <v>2166704</v>
      </c>
      <c r="AH1050">
        <v>14214256</v>
      </c>
      <c r="AI1050">
        <f t="shared" si="64"/>
        <v>2013</v>
      </c>
      <c r="AJ1050" t="str">
        <f t="shared" si="65"/>
        <v>Non-pine Units</v>
      </c>
      <c r="AK1050" t="str">
        <f t="shared" si="66"/>
        <v>FtStJohn</v>
      </c>
      <c r="AL1050" t="str">
        <f t="shared" si="67"/>
        <v>Ft. St. John TSA</v>
      </c>
    </row>
    <row r="1051" spans="1:38">
      <c r="A1051">
        <v>14</v>
      </c>
      <c r="B1051">
        <v>14</v>
      </c>
      <c r="E1051">
        <v>309888</v>
      </c>
      <c r="F1051">
        <v>3371120</v>
      </c>
      <c r="I1051">
        <v>93920</v>
      </c>
      <c r="J1051">
        <v>3977952</v>
      </c>
      <c r="M1051">
        <v>176928</v>
      </c>
      <c r="N1051">
        <v>3514256</v>
      </c>
      <c r="Q1051">
        <v>362224</v>
      </c>
      <c r="R1051">
        <v>2798880</v>
      </c>
      <c r="U1051">
        <v>368896</v>
      </c>
      <c r="V1051">
        <v>2423536</v>
      </c>
      <c r="Y1051">
        <v>337664</v>
      </c>
      <c r="Z1051">
        <v>1837232</v>
      </c>
      <c r="AC1051">
        <v>66752</v>
      </c>
      <c r="AD1051">
        <v>1237888</v>
      </c>
      <c r="AG1051">
        <v>26640</v>
      </c>
      <c r="AH1051">
        <v>1091792</v>
      </c>
      <c r="AI1051">
        <f t="shared" si="64"/>
        <v>2013</v>
      </c>
      <c r="AJ1051" t="str">
        <f t="shared" si="65"/>
        <v>Pine Units</v>
      </c>
      <c r="AK1051" t="str">
        <f t="shared" si="66"/>
        <v>Golden</v>
      </c>
      <c r="AL1051" t="str">
        <f t="shared" si="67"/>
        <v>Golden TSA</v>
      </c>
    </row>
    <row r="1052" spans="1:38">
      <c r="A1052">
        <v>14</v>
      </c>
      <c r="B1052">
        <v>15</v>
      </c>
      <c r="E1052">
        <v>692144</v>
      </c>
      <c r="F1052">
        <v>7383744</v>
      </c>
      <c r="I1052">
        <v>281216</v>
      </c>
      <c r="J1052">
        <v>8433872</v>
      </c>
      <c r="M1052">
        <v>483072</v>
      </c>
      <c r="N1052">
        <v>7263392</v>
      </c>
      <c r="Q1052">
        <v>814352</v>
      </c>
      <c r="R1052">
        <v>6353472</v>
      </c>
      <c r="U1052">
        <v>873968</v>
      </c>
      <c r="V1052">
        <v>5242624</v>
      </c>
      <c r="Y1052">
        <v>840496</v>
      </c>
      <c r="Z1052">
        <v>4087856</v>
      </c>
      <c r="AC1052">
        <v>331712</v>
      </c>
      <c r="AD1052">
        <v>2661984</v>
      </c>
      <c r="AG1052">
        <v>130928</v>
      </c>
      <c r="AH1052">
        <v>2123904</v>
      </c>
      <c r="AI1052">
        <f t="shared" si="64"/>
        <v>2013</v>
      </c>
      <c r="AJ1052" t="str">
        <f t="shared" si="65"/>
        <v>Pine Units</v>
      </c>
      <c r="AK1052" t="str">
        <f t="shared" si="66"/>
        <v>Invermere</v>
      </c>
      <c r="AL1052" t="str">
        <f t="shared" si="67"/>
        <v>Invermere TSA</v>
      </c>
    </row>
    <row r="1053" spans="1:38">
      <c r="A1053">
        <v>14</v>
      </c>
      <c r="B1053">
        <v>16</v>
      </c>
      <c r="E1053">
        <v>3744</v>
      </c>
      <c r="F1053">
        <v>14448</v>
      </c>
      <c r="I1053">
        <v>15824</v>
      </c>
      <c r="J1053">
        <v>48416</v>
      </c>
      <c r="M1053">
        <v>17664</v>
      </c>
      <c r="N1053">
        <v>64672</v>
      </c>
      <c r="Q1053">
        <v>9376</v>
      </c>
      <c r="R1053">
        <v>31712</v>
      </c>
      <c r="U1053">
        <v>29248</v>
      </c>
      <c r="V1053">
        <v>137312</v>
      </c>
      <c r="Y1053">
        <v>22896</v>
      </c>
      <c r="Z1053">
        <v>89088</v>
      </c>
      <c r="AC1053">
        <v>11696</v>
      </c>
      <c r="AD1053">
        <v>70736</v>
      </c>
      <c r="AG1053">
        <v>16432</v>
      </c>
      <c r="AH1053">
        <v>77856</v>
      </c>
      <c r="AI1053">
        <f t="shared" si="64"/>
        <v>2013</v>
      </c>
      <c r="AJ1053" t="str">
        <f t="shared" si="65"/>
        <v>Non-pine Units</v>
      </c>
      <c r="AK1053" t="str">
        <f t="shared" si="66"/>
        <v>Kalum</v>
      </c>
      <c r="AL1053" t="str">
        <f t="shared" si="67"/>
        <v>Kalum TSA</v>
      </c>
    </row>
    <row r="1054" spans="1:38">
      <c r="A1054">
        <v>14</v>
      </c>
      <c r="B1054">
        <v>17</v>
      </c>
      <c r="E1054">
        <v>2912112</v>
      </c>
      <c r="F1054">
        <v>43108736</v>
      </c>
      <c r="I1054">
        <v>499840</v>
      </c>
      <c r="J1054">
        <v>45820784</v>
      </c>
      <c r="M1054">
        <v>760032</v>
      </c>
      <c r="N1054">
        <v>44183952</v>
      </c>
      <c r="Q1054">
        <v>758736</v>
      </c>
      <c r="R1054">
        <v>41939792</v>
      </c>
      <c r="U1054">
        <v>1227904</v>
      </c>
      <c r="V1054">
        <v>37253760</v>
      </c>
      <c r="Y1054">
        <v>1200080</v>
      </c>
      <c r="Z1054">
        <v>32344080</v>
      </c>
      <c r="AC1054">
        <v>137648</v>
      </c>
      <c r="AD1054">
        <v>29222432</v>
      </c>
      <c r="AG1054">
        <v>24784</v>
      </c>
      <c r="AH1054">
        <v>28890976</v>
      </c>
      <c r="AI1054">
        <f t="shared" si="64"/>
        <v>2013</v>
      </c>
      <c r="AJ1054" t="str">
        <f t="shared" si="65"/>
        <v>Pine Units</v>
      </c>
      <c r="AK1054" t="str">
        <f t="shared" si="66"/>
        <v>Kamloops</v>
      </c>
      <c r="AL1054" t="str">
        <f t="shared" si="67"/>
        <v>Kamloops TSA</v>
      </c>
    </row>
    <row r="1055" spans="1:38">
      <c r="A1055">
        <v>14</v>
      </c>
      <c r="B1055">
        <v>18</v>
      </c>
      <c r="E1055">
        <v>0</v>
      </c>
      <c r="F1055">
        <v>0</v>
      </c>
      <c r="I1055">
        <v>0</v>
      </c>
      <c r="J1055">
        <v>0</v>
      </c>
      <c r="M1055">
        <v>0</v>
      </c>
      <c r="N1055">
        <v>0</v>
      </c>
      <c r="Q1055">
        <v>0</v>
      </c>
      <c r="R1055">
        <v>0</v>
      </c>
      <c r="U1055">
        <v>32</v>
      </c>
      <c r="V1055">
        <v>32</v>
      </c>
      <c r="Y1055">
        <v>0</v>
      </c>
      <c r="Z1055">
        <v>0</v>
      </c>
      <c r="AC1055">
        <v>0</v>
      </c>
      <c r="AD1055">
        <v>0</v>
      </c>
      <c r="AG1055">
        <v>0</v>
      </c>
      <c r="AH1055">
        <v>0</v>
      </c>
      <c r="AI1055">
        <f t="shared" si="64"/>
        <v>2013</v>
      </c>
      <c r="AJ1055" t="str">
        <f t="shared" si="65"/>
        <v>Non-pine Units</v>
      </c>
      <c r="AK1055" t="str">
        <f t="shared" si="66"/>
        <v>Kingcome</v>
      </c>
      <c r="AL1055" t="str">
        <f t="shared" si="67"/>
        <v>Kingcome TSA</v>
      </c>
    </row>
    <row r="1056" spans="1:38">
      <c r="A1056">
        <v>14</v>
      </c>
      <c r="B1056">
        <v>19</v>
      </c>
      <c r="E1056">
        <v>212960</v>
      </c>
      <c r="F1056">
        <v>786960</v>
      </c>
      <c r="I1056">
        <v>238944</v>
      </c>
      <c r="J1056">
        <v>1871728</v>
      </c>
      <c r="M1056">
        <v>294848</v>
      </c>
      <c r="N1056">
        <v>1499456</v>
      </c>
      <c r="Q1056">
        <v>371248</v>
      </c>
      <c r="R1056">
        <v>1279872</v>
      </c>
      <c r="U1056">
        <v>334480</v>
      </c>
      <c r="V1056">
        <v>965472</v>
      </c>
      <c r="Y1056">
        <v>332032</v>
      </c>
      <c r="Z1056">
        <v>822448</v>
      </c>
      <c r="AC1056">
        <v>176608</v>
      </c>
      <c r="AD1056">
        <v>586800</v>
      </c>
      <c r="AG1056">
        <v>178672</v>
      </c>
      <c r="AH1056">
        <v>572048</v>
      </c>
      <c r="AI1056">
        <f t="shared" si="64"/>
        <v>2013</v>
      </c>
      <c r="AJ1056" t="str">
        <f t="shared" si="65"/>
        <v>Non-pine Units</v>
      </c>
      <c r="AK1056" t="str">
        <f t="shared" si="66"/>
        <v>Kispiox</v>
      </c>
      <c r="AL1056" t="str">
        <f t="shared" si="67"/>
        <v>Kispiox TSA</v>
      </c>
    </row>
    <row r="1057" spans="1:38">
      <c r="A1057">
        <v>14</v>
      </c>
      <c r="B1057">
        <v>20</v>
      </c>
      <c r="E1057">
        <v>835040</v>
      </c>
      <c r="F1057">
        <v>8286704</v>
      </c>
      <c r="I1057">
        <v>370144</v>
      </c>
      <c r="J1057">
        <v>10195680</v>
      </c>
      <c r="M1057">
        <v>669616</v>
      </c>
      <c r="N1057">
        <v>9043728</v>
      </c>
      <c r="Q1057">
        <v>1146960</v>
      </c>
      <c r="R1057">
        <v>7545104</v>
      </c>
      <c r="U1057">
        <v>1100992</v>
      </c>
      <c r="V1057">
        <v>6047952</v>
      </c>
      <c r="Y1057">
        <v>944992</v>
      </c>
      <c r="Z1057">
        <v>4660400</v>
      </c>
      <c r="AC1057">
        <v>149920</v>
      </c>
      <c r="AD1057">
        <v>2762736</v>
      </c>
      <c r="AG1057">
        <v>73392</v>
      </c>
      <c r="AH1057">
        <v>2473440</v>
      </c>
      <c r="AI1057">
        <f t="shared" si="64"/>
        <v>2013</v>
      </c>
      <c r="AJ1057" t="str">
        <f t="shared" si="65"/>
        <v>Pine Units</v>
      </c>
      <c r="AK1057" t="str">
        <f t="shared" si="66"/>
        <v>KootenayLake</v>
      </c>
      <c r="AL1057" t="str">
        <f t="shared" si="67"/>
        <v>Kootenay Lake TSA</v>
      </c>
    </row>
    <row r="1058" spans="1:38">
      <c r="A1058">
        <v>14</v>
      </c>
      <c r="B1058">
        <v>21</v>
      </c>
      <c r="E1058">
        <v>1983728</v>
      </c>
      <c r="F1058">
        <v>57933824</v>
      </c>
      <c r="I1058">
        <v>126976</v>
      </c>
      <c r="J1058">
        <v>59856432</v>
      </c>
      <c r="M1058">
        <v>144624</v>
      </c>
      <c r="N1058">
        <v>57961456</v>
      </c>
      <c r="Q1058">
        <v>142672</v>
      </c>
      <c r="R1058">
        <v>56913136</v>
      </c>
      <c r="U1058">
        <v>120864</v>
      </c>
      <c r="V1058">
        <v>53171472</v>
      </c>
      <c r="Y1058">
        <v>95104</v>
      </c>
      <c r="Z1058">
        <v>53748272</v>
      </c>
      <c r="AC1058">
        <v>41136</v>
      </c>
      <c r="AD1058">
        <v>54380528</v>
      </c>
      <c r="AG1058">
        <v>23152</v>
      </c>
      <c r="AH1058">
        <v>54029136</v>
      </c>
      <c r="AI1058">
        <f t="shared" si="64"/>
        <v>2013</v>
      </c>
      <c r="AJ1058" t="str">
        <f t="shared" si="65"/>
        <v>Pine Units</v>
      </c>
      <c r="AK1058" t="str">
        <f t="shared" si="66"/>
        <v>Lakes</v>
      </c>
      <c r="AL1058" t="str">
        <f t="shared" si="67"/>
        <v>Lakes TSA</v>
      </c>
    </row>
    <row r="1059" spans="1:38">
      <c r="A1059">
        <v>14</v>
      </c>
      <c r="B1059">
        <v>22</v>
      </c>
      <c r="E1059">
        <v>1176912</v>
      </c>
      <c r="F1059">
        <v>9642240</v>
      </c>
      <c r="I1059">
        <v>628880</v>
      </c>
      <c r="J1059">
        <v>15061120</v>
      </c>
      <c r="M1059">
        <v>666816</v>
      </c>
      <c r="N1059">
        <v>14857328</v>
      </c>
      <c r="Q1059">
        <v>663504</v>
      </c>
      <c r="R1059">
        <v>14475280</v>
      </c>
      <c r="U1059">
        <v>1065632</v>
      </c>
      <c r="V1059">
        <v>11816432</v>
      </c>
      <c r="Y1059">
        <v>1153760</v>
      </c>
      <c r="Z1059">
        <v>9296224</v>
      </c>
      <c r="AC1059">
        <v>382800</v>
      </c>
      <c r="AD1059">
        <v>6037056</v>
      </c>
      <c r="AG1059">
        <v>84976</v>
      </c>
      <c r="AH1059">
        <v>5201248</v>
      </c>
      <c r="AI1059">
        <f t="shared" si="64"/>
        <v>2013</v>
      </c>
      <c r="AJ1059" t="str">
        <f t="shared" si="65"/>
        <v>Pine Units</v>
      </c>
      <c r="AK1059" t="str">
        <f t="shared" si="66"/>
        <v>Lillooet</v>
      </c>
      <c r="AL1059" t="str">
        <f t="shared" si="67"/>
        <v>Lillooet TSA</v>
      </c>
    </row>
    <row r="1060" spans="1:38">
      <c r="A1060">
        <v>14</v>
      </c>
      <c r="B1060">
        <v>23</v>
      </c>
      <c r="E1060">
        <v>7015840</v>
      </c>
      <c r="F1060">
        <v>47528128</v>
      </c>
      <c r="I1060">
        <v>7386112</v>
      </c>
      <c r="J1060">
        <v>82466880</v>
      </c>
      <c r="M1060">
        <v>9093872</v>
      </c>
      <c r="N1060">
        <v>74196544</v>
      </c>
      <c r="Q1060">
        <v>10143632</v>
      </c>
      <c r="R1060">
        <v>71074656</v>
      </c>
      <c r="U1060">
        <v>10707104</v>
      </c>
      <c r="V1060">
        <v>59974848</v>
      </c>
      <c r="Y1060">
        <v>4907488</v>
      </c>
      <c r="Z1060">
        <v>76934272</v>
      </c>
      <c r="AC1060">
        <v>4154576</v>
      </c>
      <c r="AD1060">
        <v>82108752</v>
      </c>
      <c r="AG1060">
        <v>3504208</v>
      </c>
      <c r="AH1060">
        <v>73873184</v>
      </c>
      <c r="AI1060">
        <f t="shared" si="64"/>
        <v>2013</v>
      </c>
      <c r="AJ1060" t="str">
        <f t="shared" si="65"/>
        <v>Pine Units</v>
      </c>
      <c r="AK1060" t="str">
        <f t="shared" si="66"/>
        <v>Mackenzie</v>
      </c>
      <c r="AL1060" t="str">
        <f t="shared" si="67"/>
        <v>Mackenzie TSA</v>
      </c>
    </row>
    <row r="1061" spans="1:38">
      <c r="A1061">
        <v>14</v>
      </c>
      <c r="B1061">
        <v>24</v>
      </c>
      <c r="E1061">
        <v>3906880</v>
      </c>
      <c r="F1061">
        <v>47438128</v>
      </c>
      <c r="I1061">
        <v>1500416</v>
      </c>
      <c r="J1061">
        <v>50562048</v>
      </c>
      <c r="M1061">
        <v>2267312</v>
      </c>
      <c r="N1061">
        <v>47715824</v>
      </c>
      <c r="Q1061">
        <v>2638544</v>
      </c>
      <c r="R1061">
        <v>45724352</v>
      </c>
      <c r="U1061">
        <v>3382528</v>
      </c>
      <c r="V1061">
        <v>37052320</v>
      </c>
      <c r="Y1061">
        <v>2879936</v>
      </c>
      <c r="Z1061">
        <v>30666128</v>
      </c>
      <c r="AC1061">
        <v>1254960</v>
      </c>
      <c r="AD1061">
        <v>21013376</v>
      </c>
      <c r="AG1061">
        <v>146208</v>
      </c>
      <c r="AH1061">
        <v>18012496</v>
      </c>
      <c r="AI1061">
        <f t="shared" si="64"/>
        <v>2013</v>
      </c>
      <c r="AJ1061" t="str">
        <f t="shared" si="65"/>
        <v>Pine Units</v>
      </c>
      <c r="AK1061" t="str">
        <f t="shared" si="66"/>
        <v>Merritt</v>
      </c>
      <c r="AL1061" t="str">
        <f t="shared" si="67"/>
        <v>Merritt TSA</v>
      </c>
    </row>
    <row r="1062" spans="1:38">
      <c r="A1062">
        <v>14</v>
      </c>
      <c r="B1062">
        <v>25</v>
      </c>
      <c r="E1062">
        <v>0</v>
      </c>
      <c r="F1062">
        <v>0</v>
      </c>
      <c r="I1062">
        <v>1888</v>
      </c>
      <c r="J1062">
        <v>37216</v>
      </c>
      <c r="M1062">
        <v>1312</v>
      </c>
      <c r="N1062">
        <v>38480</v>
      </c>
      <c r="Q1062">
        <v>3872</v>
      </c>
      <c r="R1062">
        <v>34224</v>
      </c>
      <c r="U1062">
        <v>5680</v>
      </c>
      <c r="V1062">
        <v>36592</v>
      </c>
      <c r="Y1062">
        <v>1168</v>
      </c>
      <c r="Z1062">
        <v>23472</v>
      </c>
      <c r="AC1062">
        <v>272</v>
      </c>
      <c r="AD1062">
        <v>22160</v>
      </c>
      <c r="AG1062">
        <v>224</v>
      </c>
      <c r="AH1062">
        <v>29568</v>
      </c>
      <c r="AI1062">
        <f t="shared" si="64"/>
        <v>2013</v>
      </c>
      <c r="AJ1062" t="str">
        <f t="shared" si="65"/>
        <v>Non-pine Units</v>
      </c>
      <c r="AK1062" t="str">
        <f t="shared" si="66"/>
        <v>MidCoast</v>
      </c>
      <c r="AL1062" t="str">
        <f t="shared" si="67"/>
        <v>Mid Coast TSA</v>
      </c>
    </row>
    <row r="1063" spans="1:38">
      <c r="A1063">
        <v>14</v>
      </c>
      <c r="B1063">
        <v>26</v>
      </c>
      <c r="E1063">
        <v>3094544</v>
      </c>
      <c r="F1063">
        <v>40280304</v>
      </c>
      <c r="I1063">
        <v>342960</v>
      </c>
      <c r="J1063">
        <v>46298608</v>
      </c>
      <c r="M1063">
        <v>731024</v>
      </c>
      <c r="N1063">
        <v>43569376</v>
      </c>
      <c r="Q1063">
        <v>922576</v>
      </c>
      <c r="R1063">
        <v>40648304</v>
      </c>
      <c r="U1063">
        <v>798880</v>
      </c>
      <c r="V1063">
        <v>38784016</v>
      </c>
      <c r="Y1063">
        <v>1230944</v>
      </c>
      <c r="Z1063">
        <v>35628672</v>
      </c>
      <c r="AC1063">
        <v>1005072</v>
      </c>
      <c r="AD1063">
        <v>34400128</v>
      </c>
      <c r="AG1063">
        <v>970752</v>
      </c>
      <c r="AH1063">
        <v>33754864</v>
      </c>
      <c r="AI1063">
        <f t="shared" si="64"/>
        <v>2013</v>
      </c>
      <c r="AJ1063" t="str">
        <f t="shared" si="65"/>
        <v>Pine Units</v>
      </c>
      <c r="AK1063" t="str">
        <f t="shared" si="66"/>
        <v>Morice</v>
      </c>
      <c r="AL1063" t="str">
        <f t="shared" si="67"/>
        <v>Morice TSA</v>
      </c>
    </row>
    <row r="1064" spans="1:38">
      <c r="A1064">
        <v>14</v>
      </c>
      <c r="B1064">
        <v>27</v>
      </c>
      <c r="E1064">
        <v>76992</v>
      </c>
      <c r="F1064">
        <v>264112</v>
      </c>
      <c r="I1064">
        <v>107728</v>
      </c>
      <c r="J1064">
        <v>340000</v>
      </c>
      <c r="M1064">
        <v>54096</v>
      </c>
      <c r="N1064">
        <v>144144</v>
      </c>
      <c r="Q1064">
        <v>42752</v>
      </c>
      <c r="R1064">
        <v>86112</v>
      </c>
      <c r="U1064">
        <v>37984</v>
      </c>
      <c r="V1064">
        <v>72576</v>
      </c>
      <c r="Y1064">
        <v>30416</v>
      </c>
      <c r="Z1064">
        <v>44480</v>
      </c>
      <c r="AC1064">
        <v>6304</v>
      </c>
      <c r="AD1064">
        <v>15648</v>
      </c>
      <c r="AG1064">
        <v>3856</v>
      </c>
      <c r="AH1064">
        <v>10000</v>
      </c>
      <c r="AI1064">
        <f t="shared" si="64"/>
        <v>2013</v>
      </c>
      <c r="AJ1064" t="str">
        <f t="shared" si="65"/>
        <v>Non-pine Units</v>
      </c>
      <c r="AK1064" t="str">
        <f t="shared" si="66"/>
        <v>Nass</v>
      </c>
      <c r="AL1064" t="str">
        <f t="shared" si="67"/>
        <v>Nass TSA</v>
      </c>
    </row>
    <row r="1065" spans="1:38">
      <c r="A1065">
        <v>14</v>
      </c>
      <c r="B1065">
        <v>28</v>
      </c>
      <c r="E1065">
        <v>0</v>
      </c>
      <c r="F1065">
        <v>0</v>
      </c>
      <c r="I1065">
        <v>0</v>
      </c>
      <c r="J1065">
        <v>0</v>
      </c>
      <c r="M1065">
        <v>0</v>
      </c>
      <c r="N1065">
        <v>0</v>
      </c>
      <c r="Q1065">
        <v>0</v>
      </c>
      <c r="R1065">
        <v>0</v>
      </c>
      <c r="U1065">
        <v>0</v>
      </c>
      <c r="V1065">
        <v>0</v>
      </c>
      <c r="Y1065">
        <v>0</v>
      </c>
      <c r="Z1065">
        <v>0</v>
      </c>
      <c r="AC1065">
        <v>0</v>
      </c>
      <c r="AD1065">
        <v>0</v>
      </c>
      <c r="AG1065">
        <v>0</v>
      </c>
      <c r="AH1065">
        <v>0</v>
      </c>
      <c r="AI1065">
        <f t="shared" si="64"/>
        <v>2013</v>
      </c>
      <c r="AJ1065" t="str">
        <f t="shared" si="65"/>
        <v>Non-pine Units</v>
      </c>
      <c r="AK1065" t="str">
        <f t="shared" si="66"/>
        <v>NorthCoast</v>
      </c>
      <c r="AL1065" t="str">
        <f t="shared" si="67"/>
        <v>North Coast TSA</v>
      </c>
    </row>
    <row r="1066" spans="1:38">
      <c r="A1066">
        <v>14</v>
      </c>
      <c r="B1066">
        <v>29</v>
      </c>
      <c r="E1066">
        <v>3926144</v>
      </c>
      <c r="F1066">
        <v>37739168</v>
      </c>
      <c r="I1066">
        <v>1995536</v>
      </c>
      <c r="J1066">
        <v>42345616</v>
      </c>
      <c r="M1066">
        <v>2937776</v>
      </c>
      <c r="N1066">
        <v>38303024</v>
      </c>
      <c r="Q1066">
        <v>3871936</v>
      </c>
      <c r="R1066">
        <v>35026192</v>
      </c>
      <c r="U1066">
        <v>4162864</v>
      </c>
      <c r="V1066">
        <v>27174352</v>
      </c>
      <c r="Y1066">
        <v>3949408</v>
      </c>
      <c r="Z1066">
        <v>21110576</v>
      </c>
      <c r="AC1066">
        <v>1187264</v>
      </c>
      <c r="AD1066">
        <v>12354192</v>
      </c>
      <c r="AG1066">
        <v>428816</v>
      </c>
      <c r="AH1066">
        <v>10281808</v>
      </c>
      <c r="AI1066">
        <f t="shared" si="64"/>
        <v>2013</v>
      </c>
      <c r="AJ1066" t="str">
        <f t="shared" si="65"/>
        <v>Pine Units</v>
      </c>
      <c r="AK1066" t="str">
        <f t="shared" si="66"/>
        <v>Okanagan</v>
      </c>
      <c r="AL1066" t="str">
        <f t="shared" si="67"/>
        <v>Okanagan TSA</v>
      </c>
    </row>
    <row r="1067" spans="1:38">
      <c r="A1067">
        <v>14</v>
      </c>
      <c r="B1067">
        <v>30</v>
      </c>
      <c r="E1067">
        <v>2356112</v>
      </c>
      <c r="F1067">
        <v>65537200</v>
      </c>
      <c r="I1067">
        <v>186912</v>
      </c>
      <c r="J1067">
        <v>59847248</v>
      </c>
      <c r="M1067">
        <v>246880</v>
      </c>
      <c r="N1067">
        <v>55733600</v>
      </c>
      <c r="Q1067">
        <v>309424</v>
      </c>
      <c r="R1067">
        <v>53405280</v>
      </c>
      <c r="U1067">
        <v>395776</v>
      </c>
      <c r="V1067">
        <v>47985904</v>
      </c>
      <c r="Y1067">
        <v>244640</v>
      </c>
      <c r="Z1067">
        <v>47730608</v>
      </c>
      <c r="AC1067">
        <v>54528</v>
      </c>
      <c r="AD1067">
        <v>49358560</v>
      </c>
      <c r="AG1067">
        <v>17328</v>
      </c>
      <c r="AH1067">
        <v>49101216</v>
      </c>
      <c r="AI1067">
        <f t="shared" si="64"/>
        <v>2013</v>
      </c>
      <c r="AJ1067" t="str">
        <f t="shared" si="65"/>
        <v>Pine Units</v>
      </c>
      <c r="AK1067" t="str">
        <f t="shared" si="66"/>
        <v>PrinceGeorge</v>
      </c>
      <c r="AL1067" t="str">
        <f t="shared" si="67"/>
        <v>Prince George Forest District</v>
      </c>
    </row>
    <row r="1068" spans="1:38">
      <c r="A1068">
        <v>14</v>
      </c>
      <c r="B1068">
        <v>31</v>
      </c>
      <c r="E1068">
        <v>0</v>
      </c>
      <c r="F1068">
        <v>0</v>
      </c>
      <c r="I1068">
        <v>0</v>
      </c>
      <c r="J1068">
        <v>0</v>
      </c>
      <c r="M1068">
        <v>0</v>
      </c>
      <c r="N1068">
        <v>0</v>
      </c>
      <c r="Q1068">
        <v>0</v>
      </c>
      <c r="R1068">
        <v>0</v>
      </c>
      <c r="U1068">
        <v>0</v>
      </c>
      <c r="V1068">
        <v>0</v>
      </c>
      <c r="Y1068">
        <v>0</v>
      </c>
      <c r="Z1068">
        <v>0</v>
      </c>
      <c r="AC1068">
        <v>0</v>
      </c>
      <c r="AD1068">
        <v>0</v>
      </c>
      <c r="AG1068">
        <v>0</v>
      </c>
      <c r="AH1068">
        <v>0</v>
      </c>
      <c r="AI1068">
        <f t="shared" si="64"/>
        <v>2013</v>
      </c>
      <c r="AJ1068" t="str">
        <f t="shared" si="65"/>
        <v>Non-pine Units</v>
      </c>
      <c r="AK1068" t="str">
        <f t="shared" si="66"/>
        <v>QueenCharlotte</v>
      </c>
      <c r="AL1068" t="str">
        <f t="shared" si="67"/>
        <v>Queen Charlotte TSA</v>
      </c>
    </row>
    <row r="1069" spans="1:38">
      <c r="A1069">
        <v>14</v>
      </c>
      <c r="B1069">
        <v>32</v>
      </c>
      <c r="E1069">
        <v>1253664</v>
      </c>
      <c r="F1069">
        <v>100290864</v>
      </c>
      <c r="I1069">
        <v>27536</v>
      </c>
      <c r="J1069">
        <v>92027312</v>
      </c>
      <c r="M1069">
        <v>39472</v>
      </c>
      <c r="N1069">
        <v>91349440</v>
      </c>
      <c r="Q1069">
        <v>47200</v>
      </c>
      <c r="R1069">
        <v>91302656</v>
      </c>
      <c r="U1069">
        <v>31392</v>
      </c>
      <c r="V1069">
        <v>89757808</v>
      </c>
      <c r="Y1069">
        <v>27488</v>
      </c>
      <c r="Z1069">
        <v>89758240</v>
      </c>
      <c r="AC1069">
        <v>1104</v>
      </c>
      <c r="AD1069">
        <v>89751504</v>
      </c>
      <c r="AG1069">
        <v>448</v>
      </c>
      <c r="AH1069">
        <v>89677984</v>
      </c>
      <c r="AI1069">
        <f t="shared" si="64"/>
        <v>2013</v>
      </c>
      <c r="AJ1069" t="str">
        <f t="shared" si="65"/>
        <v>Pine Units</v>
      </c>
      <c r="AK1069" t="str">
        <f t="shared" si="66"/>
        <v>Quesnel</v>
      </c>
      <c r="AL1069" t="str">
        <f t="shared" si="67"/>
        <v>Quesnel TSA</v>
      </c>
    </row>
    <row r="1070" spans="1:38">
      <c r="A1070">
        <v>14</v>
      </c>
      <c r="B1070">
        <v>33</v>
      </c>
      <c r="E1070">
        <v>12496</v>
      </c>
      <c r="F1070">
        <v>35408</v>
      </c>
      <c r="I1070">
        <v>13296</v>
      </c>
      <c r="J1070">
        <v>124768</v>
      </c>
      <c r="M1070">
        <v>15472</v>
      </c>
      <c r="N1070">
        <v>96960</v>
      </c>
      <c r="Q1070">
        <v>20400</v>
      </c>
      <c r="R1070">
        <v>84560</v>
      </c>
      <c r="U1070">
        <v>18464</v>
      </c>
      <c r="V1070">
        <v>73168</v>
      </c>
      <c r="Y1070">
        <v>12080</v>
      </c>
      <c r="Z1070">
        <v>46304</v>
      </c>
      <c r="AC1070">
        <v>2176</v>
      </c>
      <c r="AD1070">
        <v>19232</v>
      </c>
      <c r="AG1070">
        <v>2784</v>
      </c>
      <c r="AH1070">
        <v>14464</v>
      </c>
      <c r="AI1070">
        <f t="shared" si="64"/>
        <v>2013</v>
      </c>
      <c r="AJ1070" t="str">
        <f t="shared" si="65"/>
        <v>Non-pine Units</v>
      </c>
      <c r="AK1070" t="str">
        <f t="shared" si="66"/>
        <v>Revelstoke</v>
      </c>
      <c r="AL1070" t="str">
        <f t="shared" si="67"/>
        <v>Revelstoke TSA</v>
      </c>
    </row>
    <row r="1071" spans="1:38">
      <c r="A1071">
        <v>14</v>
      </c>
      <c r="B1071">
        <v>34</v>
      </c>
      <c r="E1071">
        <v>389504</v>
      </c>
      <c r="F1071">
        <v>4294000</v>
      </c>
      <c r="I1071">
        <v>162896</v>
      </c>
      <c r="J1071">
        <v>4857712</v>
      </c>
      <c r="M1071">
        <v>276688</v>
      </c>
      <c r="N1071">
        <v>4343712</v>
      </c>
      <c r="Q1071">
        <v>298224</v>
      </c>
      <c r="R1071">
        <v>4036112</v>
      </c>
      <c r="U1071">
        <v>327712</v>
      </c>
      <c r="V1071">
        <v>3502944</v>
      </c>
      <c r="Y1071">
        <v>277312</v>
      </c>
      <c r="Z1071">
        <v>3145824</v>
      </c>
      <c r="AC1071">
        <v>125392</v>
      </c>
      <c r="AD1071">
        <v>2679456</v>
      </c>
      <c r="AG1071">
        <v>152608</v>
      </c>
      <c r="AH1071">
        <v>2967296</v>
      </c>
      <c r="AI1071">
        <f t="shared" si="64"/>
        <v>2013</v>
      </c>
      <c r="AJ1071" t="str">
        <f t="shared" si="65"/>
        <v>Pine Units</v>
      </c>
      <c r="AK1071" t="str">
        <f t="shared" si="66"/>
        <v>RobsonValley</v>
      </c>
      <c r="AL1071" t="str">
        <f t="shared" si="67"/>
        <v>Robson Valley TSA</v>
      </c>
    </row>
    <row r="1072" spans="1:38">
      <c r="A1072">
        <v>14</v>
      </c>
      <c r="B1072">
        <v>35</v>
      </c>
      <c r="E1072">
        <v>3312</v>
      </c>
      <c r="F1072">
        <v>45840</v>
      </c>
      <c r="I1072">
        <v>36640</v>
      </c>
      <c r="J1072">
        <v>446976</v>
      </c>
      <c r="M1072">
        <v>23904</v>
      </c>
      <c r="N1072">
        <v>492704</v>
      </c>
      <c r="Q1072">
        <v>28112</v>
      </c>
      <c r="R1072">
        <v>451936</v>
      </c>
      <c r="U1072">
        <v>26784</v>
      </c>
      <c r="V1072">
        <v>386576</v>
      </c>
      <c r="Y1072">
        <v>29008</v>
      </c>
      <c r="Z1072">
        <v>370784</v>
      </c>
      <c r="AC1072">
        <v>13264</v>
      </c>
      <c r="AD1072">
        <v>304992</v>
      </c>
      <c r="AG1072">
        <v>6480</v>
      </c>
      <c r="AH1072">
        <v>296896</v>
      </c>
      <c r="AI1072">
        <f t="shared" si="64"/>
        <v>2013</v>
      </c>
      <c r="AJ1072" t="str">
        <f t="shared" si="65"/>
        <v>Non-pine Units</v>
      </c>
      <c r="AK1072" t="str">
        <f t="shared" si="66"/>
        <v>Soo</v>
      </c>
      <c r="AL1072" t="str">
        <f t="shared" si="67"/>
        <v>Soo TSA</v>
      </c>
    </row>
    <row r="1073" spans="1:38">
      <c r="A1073">
        <v>14</v>
      </c>
      <c r="B1073">
        <v>36</v>
      </c>
      <c r="E1073">
        <v>0</v>
      </c>
      <c r="F1073">
        <v>0</v>
      </c>
      <c r="I1073">
        <v>0</v>
      </c>
      <c r="J1073">
        <v>0</v>
      </c>
      <c r="M1073">
        <v>0</v>
      </c>
      <c r="N1073">
        <v>0</v>
      </c>
      <c r="Q1073">
        <v>0</v>
      </c>
      <c r="R1073">
        <v>0</v>
      </c>
      <c r="U1073">
        <v>0</v>
      </c>
      <c r="V1073">
        <v>0</v>
      </c>
      <c r="Y1073">
        <v>512</v>
      </c>
      <c r="Z1073">
        <v>512</v>
      </c>
      <c r="AC1073">
        <v>0</v>
      </c>
      <c r="AD1073">
        <v>0</v>
      </c>
      <c r="AG1073">
        <v>0</v>
      </c>
      <c r="AH1073">
        <v>0</v>
      </c>
      <c r="AI1073">
        <f t="shared" si="64"/>
        <v>2013</v>
      </c>
      <c r="AJ1073" t="str">
        <f t="shared" si="65"/>
        <v>Non-pine Units</v>
      </c>
      <c r="AK1073" t="str">
        <f t="shared" si="66"/>
        <v>Strathcona</v>
      </c>
      <c r="AL1073" t="str">
        <f t="shared" si="67"/>
        <v>Strathcona TSA</v>
      </c>
    </row>
    <row r="1074" spans="1:38">
      <c r="A1074">
        <v>14</v>
      </c>
      <c r="B1074">
        <v>37</v>
      </c>
      <c r="E1074">
        <v>0</v>
      </c>
      <c r="F1074">
        <v>0</v>
      </c>
      <c r="I1074">
        <v>2416</v>
      </c>
      <c r="J1074">
        <v>7664</v>
      </c>
      <c r="M1074">
        <v>2256</v>
      </c>
      <c r="N1074">
        <v>12992</v>
      </c>
      <c r="Q1074">
        <v>3216</v>
      </c>
      <c r="R1074">
        <v>10944</v>
      </c>
      <c r="U1074">
        <v>6800</v>
      </c>
      <c r="V1074">
        <v>11696</v>
      </c>
      <c r="Y1074">
        <v>2480</v>
      </c>
      <c r="Z1074">
        <v>6608</v>
      </c>
      <c r="AC1074">
        <v>1296</v>
      </c>
      <c r="AD1074">
        <v>2848</v>
      </c>
      <c r="AG1074">
        <v>1376</v>
      </c>
      <c r="AH1074">
        <v>2576</v>
      </c>
      <c r="AI1074">
        <f t="shared" si="64"/>
        <v>2013</v>
      </c>
      <c r="AJ1074" t="str">
        <f t="shared" si="65"/>
        <v>Non-pine Units</v>
      </c>
      <c r="AK1074" t="str">
        <f t="shared" si="66"/>
        <v>SunshineCoast</v>
      </c>
      <c r="AL1074" t="str">
        <f t="shared" si="67"/>
        <v>Sunshine Coast TSA</v>
      </c>
    </row>
    <row r="1075" spans="1:38">
      <c r="A1075">
        <v>14</v>
      </c>
      <c r="B1075">
        <v>38</v>
      </c>
      <c r="E1075">
        <v>1818976</v>
      </c>
      <c r="F1075">
        <v>86291648</v>
      </c>
      <c r="I1075">
        <v>56080</v>
      </c>
      <c r="J1075">
        <v>79274848</v>
      </c>
      <c r="M1075">
        <v>93424</v>
      </c>
      <c r="N1075">
        <v>75395232</v>
      </c>
      <c r="Q1075">
        <v>122816</v>
      </c>
      <c r="R1075">
        <v>74543344</v>
      </c>
      <c r="U1075">
        <v>58752</v>
      </c>
      <c r="V1075">
        <v>70487168</v>
      </c>
      <c r="Y1075">
        <v>29808</v>
      </c>
      <c r="Z1075">
        <v>70973792</v>
      </c>
      <c r="AC1075">
        <v>3264</v>
      </c>
      <c r="AD1075">
        <v>71623824</v>
      </c>
      <c r="AG1075">
        <v>2704</v>
      </c>
      <c r="AH1075">
        <v>71336672</v>
      </c>
      <c r="AI1075">
        <f t="shared" si="64"/>
        <v>2013</v>
      </c>
      <c r="AJ1075" t="str">
        <f t="shared" si="65"/>
        <v>Pine Units</v>
      </c>
      <c r="AK1075" t="str">
        <f t="shared" si="66"/>
        <v>Vanderhoof</v>
      </c>
      <c r="AL1075" t="str">
        <f t="shared" si="67"/>
        <v>Vanderhoof Forest District</v>
      </c>
    </row>
    <row r="1076" spans="1:38">
      <c r="A1076">
        <v>14</v>
      </c>
      <c r="B1076">
        <v>39</v>
      </c>
      <c r="E1076">
        <v>4409136</v>
      </c>
      <c r="F1076">
        <v>117545952</v>
      </c>
      <c r="I1076">
        <v>1207712</v>
      </c>
      <c r="J1076">
        <v>112778208</v>
      </c>
      <c r="M1076">
        <v>965744</v>
      </c>
      <c r="N1076">
        <v>110408256</v>
      </c>
      <c r="Q1076">
        <v>679632</v>
      </c>
      <c r="R1076">
        <v>110903136</v>
      </c>
      <c r="U1076">
        <v>1145632</v>
      </c>
      <c r="V1076">
        <v>94164128</v>
      </c>
      <c r="Y1076">
        <v>626048</v>
      </c>
      <c r="Z1076">
        <v>90012496</v>
      </c>
      <c r="AC1076">
        <v>78016</v>
      </c>
      <c r="AD1076">
        <v>86985136</v>
      </c>
      <c r="AG1076">
        <v>25680</v>
      </c>
      <c r="AH1076">
        <v>86460432</v>
      </c>
      <c r="AI1076">
        <f t="shared" si="64"/>
        <v>2013</v>
      </c>
      <c r="AJ1076" t="str">
        <f t="shared" si="65"/>
        <v>Pine Units</v>
      </c>
      <c r="AK1076" t="str">
        <f t="shared" si="66"/>
        <v>WilliamsLake</v>
      </c>
      <c r="AL1076" t="str">
        <f t="shared" si="67"/>
        <v>Williams Lake TSA</v>
      </c>
    </row>
    <row r="1077" spans="1:38">
      <c r="A1077">
        <v>14</v>
      </c>
      <c r="B1077">
        <v>40</v>
      </c>
      <c r="E1077">
        <v>15648</v>
      </c>
      <c r="F1077">
        <v>1715040</v>
      </c>
      <c r="I1077">
        <v>1456</v>
      </c>
      <c r="J1077">
        <v>1664480</v>
      </c>
      <c r="M1077">
        <v>1616</v>
      </c>
      <c r="N1077">
        <v>1581088</v>
      </c>
      <c r="Q1077">
        <v>1648</v>
      </c>
      <c r="R1077">
        <v>1559712</v>
      </c>
      <c r="U1077">
        <v>464</v>
      </c>
      <c r="V1077">
        <v>1510352</v>
      </c>
      <c r="Y1077">
        <v>0</v>
      </c>
      <c r="Z1077">
        <v>1554336</v>
      </c>
      <c r="AC1077">
        <v>48</v>
      </c>
      <c r="AD1077">
        <v>1554352</v>
      </c>
      <c r="AG1077">
        <v>0</v>
      </c>
      <c r="AH1077">
        <v>1448608</v>
      </c>
      <c r="AI1077">
        <f t="shared" si="64"/>
        <v>2013</v>
      </c>
      <c r="AJ1077" t="str">
        <f t="shared" si="65"/>
        <v>Interior TFLs</v>
      </c>
      <c r="AK1077" t="str">
        <f t="shared" si="66"/>
        <v>InteriorTFLs</v>
      </c>
      <c r="AL1077" t="str">
        <f t="shared" si="67"/>
        <v>Interior TFLs</v>
      </c>
    </row>
    <row r="1078" spans="1:38">
      <c r="A1078">
        <v>14</v>
      </c>
      <c r="B1078">
        <v>40</v>
      </c>
      <c r="E1078">
        <v>260032</v>
      </c>
      <c r="F1078">
        <v>14927360</v>
      </c>
      <c r="I1078">
        <v>7360</v>
      </c>
      <c r="J1078">
        <v>15199344</v>
      </c>
      <c r="M1078">
        <v>36304</v>
      </c>
      <c r="N1078">
        <v>14528848</v>
      </c>
      <c r="Q1078">
        <v>35472</v>
      </c>
      <c r="R1078">
        <v>14032016</v>
      </c>
      <c r="U1078">
        <v>29008</v>
      </c>
      <c r="V1078">
        <v>13247184</v>
      </c>
      <c r="Y1078">
        <v>11712</v>
      </c>
      <c r="Z1078">
        <v>13395568</v>
      </c>
      <c r="AC1078">
        <v>288</v>
      </c>
      <c r="AD1078">
        <v>13293360</v>
      </c>
      <c r="AG1078">
        <v>0</v>
      </c>
      <c r="AH1078">
        <v>12969408</v>
      </c>
      <c r="AI1078">
        <f t="shared" si="64"/>
        <v>2013</v>
      </c>
      <c r="AJ1078" t="str">
        <f t="shared" si="65"/>
        <v>Interior TFLs</v>
      </c>
      <c r="AK1078" t="str">
        <f t="shared" si="66"/>
        <v>InteriorTFLs</v>
      </c>
      <c r="AL1078" t="str">
        <f t="shared" si="67"/>
        <v>Interior TFLs</v>
      </c>
    </row>
    <row r="1079" spans="1:38">
      <c r="A1079">
        <v>14</v>
      </c>
      <c r="B1079">
        <v>40</v>
      </c>
      <c r="E1079">
        <v>0</v>
      </c>
      <c r="F1079">
        <v>48</v>
      </c>
      <c r="I1079">
        <v>288</v>
      </c>
      <c r="J1079">
        <v>752</v>
      </c>
      <c r="M1079">
        <v>64</v>
      </c>
      <c r="N1079">
        <v>256</v>
      </c>
      <c r="Q1079">
        <v>144</v>
      </c>
      <c r="R1079">
        <v>528</v>
      </c>
      <c r="U1079">
        <v>64</v>
      </c>
      <c r="V1079">
        <v>320</v>
      </c>
      <c r="Y1079">
        <v>48</v>
      </c>
      <c r="Z1079">
        <v>544</v>
      </c>
      <c r="AC1079">
        <v>32</v>
      </c>
      <c r="AD1079">
        <v>224</v>
      </c>
      <c r="AG1079">
        <v>0</v>
      </c>
      <c r="AH1079">
        <v>176</v>
      </c>
      <c r="AI1079">
        <f t="shared" si="64"/>
        <v>2013</v>
      </c>
      <c r="AJ1079" t="str">
        <f t="shared" si="65"/>
        <v>Interior TFLs</v>
      </c>
      <c r="AK1079" t="str">
        <f t="shared" si="66"/>
        <v>InteriorTFLs</v>
      </c>
      <c r="AL1079" t="str">
        <f t="shared" si="67"/>
        <v>Interior TFLs</v>
      </c>
    </row>
    <row r="1080" spans="1:38">
      <c r="A1080">
        <v>14</v>
      </c>
      <c r="B1080">
        <v>40</v>
      </c>
      <c r="E1080">
        <v>55072</v>
      </c>
      <c r="F1080">
        <v>3386816</v>
      </c>
      <c r="I1080">
        <v>3200</v>
      </c>
      <c r="J1080">
        <v>3434208</v>
      </c>
      <c r="M1080">
        <v>3840</v>
      </c>
      <c r="N1080">
        <v>3190656</v>
      </c>
      <c r="Q1080">
        <v>2672</v>
      </c>
      <c r="R1080">
        <v>3149376</v>
      </c>
      <c r="U1080">
        <v>3520</v>
      </c>
      <c r="V1080">
        <v>2793776</v>
      </c>
      <c r="Y1080">
        <v>288</v>
      </c>
      <c r="Z1080">
        <v>2889136</v>
      </c>
      <c r="AC1080">
        <v>1248</v>
      </c>
      <c r="AD1080">
        <v>2898080</v>
      </c>
      <c r="AG1080">
        <v>96</v>
      </c>
      <c r="AH1080">
        <v>2816208</v>
      </c>
      <c r="AI1080">
        <f t="shared" si="64"/>
        <v>2013</v>
      </c>
      <c r="AJ1080" t="str">
        <f t="shared" si="65"/>
        <v>Interior TFLs</v>
      </c>
      <c r="AK1080" t="str">
        <f t="shared" si="66"/>
        <v>InteriorTFLs</v>
      </c>
      <c r="AL1080" t="str">
        <f t="shared" si="67"/>
        <v>Interior TFLs</v>
      </c>
    </row>
    <row r="1081" spans="1:38">
      <c r="A1081">
        <v>14</v>
      </c>
      <c r="B1081">
        <v>40</v>
      </c>
      <c r="E1081">
        <v>13648</v>
      </c>
      <c r="F1081">
        <v>57600</v>
      </c>
      <c r="I1081">
        <v>5904</v>
      </c>
      <c r="J1081">
        <v>124288</v>
      </c>
      <c r="M1081">
        <v>14496</v>
      </c>
      <c r="N1081">
        <v>115792</v>
      </c>
      <c r="Q1081">
        <v>8352</v>
      </c>
      <c r="R1081">
        <v>102080</v>
      </c>
      <c r="U1081">
        <v>8256</v>
      </c>
      <c r="V1081">
        <v>110384</v>
      </c>
      <c r="Y1081">
        <v>10448</v>
      </c>
      <c r="Z1081">
        <v>65056</v>
      </c>
      <c r="AC1081">
        <v>208</v>
      </c>
      <c r="AD1081">
        <v>48320</v>
      </c>
      <c r="AG1081">
        <v>128</v>
      </c>
      <c r="AH1081">
        <v>52320</v>
      </c>
      <c r="AI1081">
        <f t="shared" si="64"/>
        <v>2013</v>
      </c>
      <c r="AJ1081" t="str">
        <f t="shared" si="65"/>
        <v>Interior TFLs</v>
      </c>
      <c r="AK1081" t="str">
        <f t="shared" si="66"/>
        <v>InteriorTFLs</v>
      </c>
      <c r="AL1081" t="str">
        <f t="shared" si="67"/>
        <v>Interior TFLs</v>
      </c>
    </row>
    <row r="1082" spans="1:38">
      <c r="A1082">
        <v>14</v>
      </c>
      <c r="B1082">
        <v>40</v>
      </c>
      <c r="E1082">
        <v>122496</v>
      </c>
      <c r="F1082">
        <v>2201984</v>
      </c>
      <c r="I1082">
        <v>7408</v>
      </c>
      <c r="J1082">
        <v>2350192</v>
      </c>
      <c r="M1082">
        <v>13744</v>
      </c>
      <c r="N1082">
        <v>2108352</v>
      </c>
      <c r="Q1082">
        <v>21728</v>
      </c>
      <c r="R1082">
        <v>1918688</v>
      </c>
      <c r="U1082">
        <v>42752</v>
      </c>
      <c r="V1082">
        <v>1682112</v>
      </c>
      <c r="Y1082">
        <v>25488</v>
      </c>
      <c r="Z1082">
        <v>1639520</v>
      </c>
      <c r="AC1082">
        <v>5088</v>
      </c>
      <c r="AD1082">
        <v>1532736</v>
      </c>
      <c r="AG1082">
        <v>160</v>
      </c>
      <c r="AH1082">
        <v>1450400</v>
      </c>
      <c r="AI1082">
        <f t="shared" si="64"/>
        <v>2013</v>
      </c>
      <c r="AJ1082" t="str">
        <f t="shared" si="65"/>
        <v>Interior TFLs</v>
      </c>
      <c r="AK1082" t="str">
        <f t="shared" si="66"/>
        <v>InteriorTFLs</v>
      </c>
      <c r="AL1082" t="str">
        <f t="shared" si="67"/>
        <v>Interior TFLs</v>
      </c>
    </row>
    <row r="1083" spans="1:38">
      <c r="A1083">
        <v>14</v>
      </c>
      <c r="B1083">
        <v>40</v>
      </c>
      <c r="E1083">
        <v>350112</v>
      </c>
      <c r="F1083">
        <v>3863856</v>
      </c>
      <c r="I1083">
        <v>25568</v>
      </c>
      <c r="J1083">
        <v>4659520</v>
      </c>
      <c r="M1083">
        <v>39968</v>
      </c>
      <c r="N1083">
        <v>3999216</v>
      </c>
      <c r="Q1083">
        <v>35376</v>
      </c>
      <c r="R1083">
        <v>3698768</v>
      </c>
      <c r="U1083">
        <v>55200</v>
      </c>
      <c r="V1083">
        <v>3286816</v>
      </c>
      <c r="Y1083">
        <v>37088</v>
      </c>
      <c r="Z1083">
        <v>2933472</v>
      </c>
      <c r="AC1083">
        <v>1136</v>
      </c>
      <c r="AD1083">
        <v>2818672</v>
      </c>
      <c r="AG1083">
        <v>208</v>
      </c>
      <c r="AH1083">
        <v>2788416</v>
      </c>
      <c r="AI1083">
        <f t="shared" si="64"/>
        <v>2013</v>
      </c>
      <c r="AJ1083" t="str">
        <f t="shared" si="65"/>
        <v>Interior TFLs</v>
      </c>
      <c r="AK1083" t="str">
        <f t="shared" si="66"/>
        <v>InteriorTFLs</v>
      </c>
      <c r="AL1083" t="str">
        <f t="shared" si="67"/>
        <v>Interior TFLs</v>
      </c>
    </row>
    <row r="1084" spans="1:38">
      <c r="A1084">
        <v>14</v>
      </c>
      <c r="B1084">
        <v>40</v>
      </c>
      <c r="E1084">
        <v>160</v>
      </c>
      <c r="F1084">
        <v>944</v>
      </c>
      <c r="I1084">
        <v>4256</v>
      </c>
      <c r="J1084">
        <v>16416</v>
      </c>
      <c r="M1084">
        <v>1200</v>
      </c>
      <c r="N1084">
        <v>12000</v>
      </c>
      <c r="Q1084">
        <v>8192</v>
      </c>
      <c r="R1084">
        <v>14192</v>
      </c>
      <c r="U1084">
        <v>160</v>
      </c>
      <c r="V1084">
        <v>14912</v>
      </c>
      <c r="Y1084">
        <v>11280</v>
      </c>
      <c r="Z1084">
        <v>17328</v>
      </c>
      <c r="AC1084">
        <v>0</v>
      </c>
      <c r="AD1084">
        <v>5936</v>
      </c>
      <c r="AG1084">
        <v>352</v>
      </c>
      <c r="AH1084">
        <v>3936</v>
      </c>
      <c r="AI1084">
        <f t="shared" si="64"/>
        <v>2013</v>
      </c>
      <c r="AJ1084" t="str">
        <f t="shared" si="65"/>
        <v>Interior TFLs</v>
      </c>
      <c r="AK1084" t="str">
        <f t="shared" si="66"/>
        <v>InteriorTFLs</v>
      </c>
      <c r="AL1084" t="str">
        <f t="shared" si="67"/>
        <v>Interior TFLs</v>
      </c>
    </row>
    <row r="1085" spans="1:38">
      <c r="A1085">
        <v>14</v>
      </c>
      <c r="B1085">
        <v>40</v>
      </c>
      <c r="E1085">
        <v>0</v>
      </c>
      <c r="F1085">
        <v>0</v>
      </c>
      <c r="I1085">
        <v>3552</v>
      </c>
      <c r="J1085">
        <v>20624</v>
      </c>
      <c r="M1085">
        <v>3504</v>
      </c>
      <c r="N1085">
        <v>25136</v>
      </c>
      <c r="Q1085">
        <v>4928</v>
      </c>
      <c r="R1085">
        <v>18880</v>
      </c>
      <c r="U1085">
        <v>1104</v>
      </c>
      <c r="V1085">
        <v>51216</v>
      </c>
      <c r="Y1085">
        <v>1328</v>
      </c>
      <c r="Z1085">
        <v>32784</v>
      </c>
      <c r="AC1085">
        <v>432</v>
      </c>
      <c r="AD1085">
        <v>25536</v>
      </c>
      <c r="AG1085">
        <v>576</v>
      </c>
      <c r="AH1085">
        <v>22080</v>
      </c>
      <c r="AI1085">
        <f t="shared" si="64"/>
        <v>2013</v>
      </c>
      <c r="AJ1085" t="str">
        <f t="shared" si="65"/>
        <v>Interior TFLs</v>
      </c>
      <c r="AK1085" t="str">
        <f t="shared" si="66"/>
        <v>InteriorTFLs</v>
      </c>
      <c r="AL1085" t="str">
        <f t="shared" si="67"/>
        <v>Interior TFLs</v>
      </c>
    </row>
    <row r="1086" spans="1:38">
      <c r="A1086">
        <v>14</v>
      </c>
      <c r="B1086">
        <v>40</v>
      </c>
      <c r="E1086">
        <v>46800</v>
      </c>
      <c r="F1086">
        <v>856368</v>
      </c>
      <c r="I1086">
        <v>12704</v>
      </c>
      <c r="J1086">
        <v>875168</v>
      </c>
      <c r="M1086">
        <v>23024</v>
      </c>
      <c r="N1086">
        <v>811472</v>
      </c>
      <c r="Q1086">
        <v>39952</v>
      </c>
      <c r="R1086">
        <v>751632</v>
      </c>
      <c r="U1086">
        <v>36336</v>
      </c>
      <c r="V1086">
        <v>715120</v>
      </c>
      <c r="Y1086">
        <v>37984</v>
      </c>
      <c r="Z1086">
        <v>672336</v>
      </c>
      <c r="AC1086">
        <v>7584</v>
      </c>
      <c r="AD1086">
        <v>574464</v>
      </c>
      <c r="AG1086">
        <v>752</v>
      </c>
      <c r="AH1086">
        <v>548144</v>
      </c>
      <c r="AI1086">
        <f t="shared" si="64"/>
        <v>2013</v>
      </c>
      <c r="AJ1086" t="str">
        <f t="shared" si="65"/>
        <v>Interior TFLs</v>
      </c>
      <c r="AK1086" t="str">
        <f t="shared" si="66"/>
        <v>InteriorTFLs</v>
      </c>
      <c r="AL1086" t="str">
        <f t="shared" si="67"/>
        <v>Interior TFLs</v>
      </c>
    </row>
    <row r="1087" spans="1:38">
      <c r="A1087">
        <v>14</v>
      </c>
      <c r="B1087">
        <v>40</v>
      </c>
      <c r="E1087">
        <v>187536</v>
      </c>
      <c r="F1087">
        <v>1347024</v>
      </c>
      <c r="I1087">
        <v>253248</v>
      </c>
      <c r="J1087">
        <v>1621568</v>
      </c>
      <c r="M1087">
        <v>321568</v>
      </c>
      <c r="N1087">
        <v>1307360</v>
      </c>
      <c r="Q1087">
        <v>369984</v>
      </c>
      <c r="R1087">
        <v>1083184</v>
      </c>
      <c r="U1087">
        <v>307680</v>
      </c>
      <c r="V1087">
        <v>690544</v>
      </c>
      <c r="Y1087">
        <v>265408</v>
      </c>
      <c r="Z1087">
        <v>445776</v>
      </c>
      <c r="AC1087">
        <v>8640</v>
      </c>
      <c r="AD1087">
        <v>52208</v>
      </c>
      <c r="AG1087">
        <v>2688</v>
      </c>
      <c r="AH1087">
        <v>44704</v>
      </c>
      <c r="AI1087">
        <f t="shared" si="64"/>
        <v>2013</v>
      </c>
      <c r="AJ1087" t="str">
        <f t="shared" si="65"/>
        <v>Interior TFLs</v>
      </c>
      <c r="AK1087" t="str">
        <f t="shared" si="66"/>
        <v>InteriorTFLs</v>
      </c>
      <c r="AL1087" t="str">
        <f t="shared" si="67"/>
        <v>Interior TFLs</v>
      </c>
    </row>
    <row r="1088" spans="1:38">
      <c r="A1088">
        <v>14</v>
      </c>
      <c r="B1088">
        <v>40</v>
      </c>
      <c r="E1088">
        <v>74144</v>
      </c>
      <c r="F1088">
        <v>3132592</v>
      </c>
      <c r="I1088">
        <v>4560</v>
      </c>
      <c r="J1088">
        <v>3051104</v>
      </c>
      <c r="M1088">
        <v>20992</v>
      </c>
      <c r="N1088">
        <v>2848480</v>
      </c>
      <c r="Q1088">
        <v>14928</v>
      </c>
      <c r="R1088">
        <v>2804512</v>
      </c>
      <c r="U1088">
        <v>13792</v>
      </c>
      <c r="V1088">
        <v>2593136</v>
      </c>
      <c r="Y1088">
        <v>10640</v>
      </c>
      <c r="Z1088">
        <v>2579488</v>
      </c>
      <c r="AC1088">
        <v>4832</v>
      </c>
      <c r="AD1088">
        <v>2546800</v>
      </c>
      <c r="AG1088">
        <v>3280</v>
      </c>
      <c r="AH1088">
        <v>2477376</v>
      </c>
      <c r="AI1088">
        <f t="shared" si="64"/>
        <v>2013</v>
      </c>
      <c r="AJ1088" t="str">
        <f t="shared" si="65"/>
        <v>Interior TFLs</v>
      </c>
      <c r="AK1088" t="str">
        <f t="shared" si="66"/>
        <v>InteriorTFLs</v>
      </c>
      <c r="AL1088" t="str">
        <f t="shared" si="67"/>
        <v>Interior TFLs</v>
      </c>
    </row>
    <row r="1089" spans="1:38">
      <c r="A1089">
        <v>14</v>
      </c>
      <c r="B1089">
        <v>40</v>
      </c>
      <c r="E1089">
        <v>49760</v>
      </c>
      <c r="F1089">
        <v>1173376</v>
      </c>
      <c r="I1089">
        <v>11760</v>
      </c>
      <c r="J1089">
        <v>1018144</v>
      </c>
      <c r="M1089">
        <v>21392</v>
      </c>
      <c r="N1089">
        <v>1018432</v>
      </c>
      <c r="Q1089">
        <v>24112</v>
      </c>
      <c r="R1089">
        <v>918016</v>
      </c>
      <c r="U1089">
        <v>22752</v>
      </c>
      <c r="V1089">
        <v>820544</v>
      </c>
      <c r="Y1089">
        <v>17648</v>
      </c>
      <c r="Z1089">
        <v>797744</v>
      </c>
      <c r="AC1089">
        <v>2288</v>
      </c>
      <c r="AD1089">
        <v>804624</v>
      </c>
      <c r="AG1089">
        <v>3424</v>
      </c>
      <c r="AH1089">
        <v>750320</v>
      </c>
      <c r="AI1089">
        <f t="shared" si="64"/>
        <v>2013</v>
      </c>
      <c r="AJ1089" t="str">
        <f t="shared" si="65"/>
        <v>Interior TFLs</v>
      </c>
      <c r="AK1089" t="str">
        <f t="shared" si="66"/>
        <v>InteriorTFLs</v>
      </c>
      <c r="AL1089" t="str">
        <f t="shared" si="67"/>
        <v>Interior TFLs</v>
      </c>
    </row>
    <row r="1090" spans="1:38">
      <c r="A1090">
        <v>14</v>
      </c>
      <c r="B1090">
        <v>40</v>
      </c>
      <c r="E1090">
        <v>426624</v>
      </c>
      <c r="F1090">
        <v>6697632</v>
      </c>
      <c r="I1090">
        <v>81888</v>
      </c>
      <c r="J1090">
        <v>7465184</v>
      </c>
      <c r="M1090">
        <v>122848</v>
      </c>
      <c r="N1090">
        <v>6651344</v>
      </c>
      <c r="Q1090">
        <v>129296</v>
      </c>
      <c r="R1090">
        <v>6131360</v>
      </c>
      <c r="U1090">
        <v>174560</v>
      </c>
      <c r="V1090">
        <v>5234656</v>
      </c>
      <c r="Y1090">
        <v>215184</v>
      </c>
      <c r="Z1090">
        <v>4662896</v>
      </c>
      <c r="AC1090">
        <v>89840</v>
      </c>
      <c r="AD1090">
        <v>4033824</v>
      </c>
      <c r="AG1090">
        <v>15056</v>
      </c>
      <c r="AH1090">
        <v>3719680</v>
      </c>
      <c r="AI1090">
        <f t="shared" ref="AI1090:AI1153" si="68">A1090+1999</f>
        <v>2013</v>
      </c>
      <c r="AJ1090" t="str">
        <f t="shared" ref="AJ1090:AJ1153" si="69">VLOOKUP(B1090,$AO$2:$AS$42,4)</f>
        <v>Interior TFLs</v>
      </c>
      <c r="AK1090" t="str">
        <f t="shared" ref="AK1090:AK1153" si="70">VLOOKUP(B1090,$AO$2:$AT$42,2)</f>
        <v>InteriorTFLs</v>
      </c>
      <c r="AL1090" t="str">
        <f t="shared" ref="AL1090:AL1153" si="71">VLOOKUP(B1090,$AO$2:$AT$42,3)</f>
        <v>Interior TFLs</v>
      </c>
    </row>
    <row r="1091" spans="1:38">
      <c r="A1091">
        <v>14</v>
      </c>
      <c r="B1091">
        <v>40</v>
      </c>
      <c r="E1091">
        <v>265616</v>
      </c>
      <c r="F1091">
        <v>2565664</v>
      </c>
      <c r="I1091">
        <v>91728</v>
      </c>
      <c r="J1091">
        <v>2802976</v>
      </c>
      <c r="M1091">
        <v>208912</v>
      </c>
      <c r="N1091">
        <v>2578368</v>
      </c>
      <c r="Q1091">
        <v>336912</v>
      </c>
      <c r="R1091">
        <v>1769872</v>
      </c>
      <c r="U1091">
        <v>341840</v>
      </c>
      <c r="V1091">
        <v>1428048</v>
      </c>
      <c r="Y1091">
        <v>262848</v>
      </c>
      <c r="Z1091">
        <v>953056</v>
      </c>
      <c r="AC1091">
        <v>56416</v>
      </c>
      <c r="AD1091">
        <v>503312</v>
      </c>
      <c r="AG1091">
        <v>15200</v>
      </c>
      <c r="AH1091">
        <v>384688</v>
      </c>
      <c r="AI1091">
        <f t="shared" si="68"/>
        <v>2013</v>
      </c>
      <c r="AJ1091" t="str">
        <f t="shared" si="69"/>
        <v>Interior TFLs</v>
      </c>
      <c r="AK1091" t="str">
        <f t="shared" si="70"/>
        <v>InteriorTFLs</v>
      </c>
      <c r="AL1091" t="str">
        <f t="shared" si="71"/>
        <v>Interior TFLs</v>
      </c>
    </row>
    <row r="1092" spans="1:38">
      <c r="A1092">
        <v>14</v>
      </c>
      <c r="B1092">
        <v>40</v>
      </c>
      <c r="E1092">
        <v>54992</v>
      </c>
      <c r="F1092">
        <v>228624</v>
      </c>
      <c r="I1092">
        <v>69936</v>
      </c>
      <c r="J1092">
        <v>230400</v>
      </c>
      <c r="M1092">
        <v>55424</v>
      </c>
      <c r="N1092">
        <v>162144</v>
      </c>
      <c r="Q1092">
        <v>40384</v>
      </c>
      <c r="R1092">
        <v>95056</v>
      </c>
      <c r="U1092">
        <v>46112</v>
      </c>
      <c r="V1092">
        <v>132800</v>
      </c>
      <c r="Y1092">
        <v>29072</v>
      </c>
      <c r="Z1092">
        <v>130928</v>
      </c>
      <c r="AC1092">
        <v>8304</v>
      </c>
      <c r="AD1092">
        <v>131520</v>
      </c>
      <c r="AG1092">
        <v>17440</v>
      </c>
      <c r="AH1092">
        <v>147488</v>
      </c>
      <c r="AI1092">
        <f t="shared" si="68"/>
        <v>2013</v>
      </c>
      <c r="AJ1092" t="str">
        <f t="shared" si="69"/>
        <v>Interior TFLs</v>
      </c>
      <c r="AK1092" t="str">
        <f t="shared" si="70"/>
        <v>InteriorTFLs</v>
      </c>
      <c r="AL1092" t="str">
        <f t="shared" si="71"/>
        <v>Interior TFLs</v>
      </c>
    </row>
    <row r="1093" spans="1:38">
      <c r="A1093">
        <v>14</v>
      </c>
      <c r="B1093">
        <v>40</v>
      </c>
      <c r="E1093">
        <v>254256</v>
      </c>
      <c r="F1093">
        <v>1799008</v>
      </c>
      <c r="I1093">
        <v>111808</v>
      </c>
      <c r="J1093">
        <v>2539072</v>
      </c>
      <c r="M1093">
        <v>249632</v>
      </c>
      <c r="N1093">
        <v>2109872</v>
      </c>
      <c r="Q1093">
        <v>381504</v>
      </c>
      <c r="R1093">
        <v>1754960</v>
      </c>
      <c r="U1093">
        <v>389312</v>
      </c>
      <c r="V1093">
        <v>1390320</v>
      </c>
      <c r="Y1093">
        <v>369088</v>
      </c>
      <c r="Z1093">
        <v>982464</v>
      </c>
      <c r="AC1093">
        <v>57696</v>
      </c>
      <c r="AD1093">
        <v>198224</v>
      </c>
      <c r="AG1093">
        <v>24976</v>
      </c>
      <c r="AH1093">
        <v>153936</v>
      </c>
      <c r="AI1093">
        <f t="shared" si="68"/>
        <v>2013</v>
      </c>
      <c r="AJ1093" t="str">
        <f t="shared" si="69"/>
        <v>Interior TFLs</v>
      </c>
      <c r="AK1093" t="str">
        <f t="shared" si="70"/>
        <v>InteriorTFLs</v>
      </c>
      <c r="AL1093" t="str">
        <f t="shared" si="71"/>
        <v>Interior TFLs</v>
      </c>
    </row>
    <row r="1094" spans="1:38">
      <c r="A1094">
        <v>14</v>
      </c>
      <c r="B1094">
        <v>40</v>
      </c>
      <c r="E1094">
        <v>600784</v>
      </c>
      <c r="F1094">
        <v>6510400</v>
      </c>
      <c r="I1094">
        <v>233856</v>
      </c>
      <c r="J1094">
        <v>7907984</v>
      </c>
      <c r="M1094">
        <v>396368</v>
      </c>
      <c r="N1094">
        <v>6797088</v>
      </c>
      <c r="Q1094">
        <v>661328</v>
      </c>
      <c r="R1094">
        <v>5920224</v>
      </c>
      <c r="U1094">
        <v>599632</v>
      </c>
      <c r="V1094">
        <v>5208016</v>
      </c>
      <c r="Y1094">
        <v>632080</v>
      </c>
      <c r="Z1094">
        <v>4396432</v>
      </c>
      <c r="AC1094">
        <v>132576</v>
      </c>
      <c r="AD1094">
        <v>3057712</v>
      </c>
      <c r="AG1094">
        <v>50752</v>
      </c>
      <c r="AH1094">
        <v>2758000</v>
      </c>
      <c r="AI1094">
        <f t="shared" si="68"/>
        <v>2013</v>
      </c>
      <c r="AJ1094" t="str">
        <f t="shared" si="69"/>
        <v>Interior TFLs</v>
      </c>
      <c r="AK1094" t="str">
        <f t="shared" si="70"/>
        <v>InteriorTFLs</v>
      </c>
      <c r="AL1094" t="str">
        <f t="shared" si="71"/>
        <v>Interior TFLs</v>
      </c>
    </row>
    <row r="1095" spans="1:38">
      <c r="A1095">
        <v>14</v>
      </c>
      <c r="B1095">
        <v>40</v>
      </c>
      <c r="E1095">
        <v>1622688</v>
      </c>
      <c r="F1095">
        <v>11430304</v>
      </c>
      <c r="I1095">
        <v>1569536</v>
      </c>
      <c r="J1095">
        <v>21563120</v>
      </c>
      <c r="M1095">
        <v>2093728</v>
      </c>
      <c r="N1095">
        <v>19657088</v>
      </c>
      <c r="Q1095">
        <v>668560</v>
      </c>
      <c r="R1095">
        <v>21137872</v>
      </c>
      <c r="U1095">
        <v>1922384</v>
      </c>
      <c r="V1095">
        <v>16618864</v>
      </c>
      <c r="Y1095">
        <v>984784</v>
      </c>
      <c r="Z1095">
        <v>18262192</v>
      </c>
      <c r="AC1095">
        <v>514784</v>
      </c>
      <c r="AD1095">
        <v>20319968</v>
      </c>
      <c r="AG1095">
        <v>301216</v>
      </c>
      <c r="AH1095">
        <v>17687680</v>
      </c>
      <c r="AI1095">
        <f t="shared" si="68"/>
        <v>2013</v>
      </c>
      <c r="AJ1095" t="str">
        <f t="shared" si="69"/>
        <v>Interior TFLs</v>
      </c>
      <c r="AK1095" t="str">
        <f t="shared" si="70"/>
        <v>InteriorTFLs</v>
      </c>
      <c r="AL1095" t="str">
        <f t="shared" si="71"/>
        <v>Interior TFLs</v>
      </c>
    </row>
    <row r="1096" spans="1:38">
      <c r="A1096">
        <v>14</v>
      </c>
      <c r="B1096">
        <v>41</v>
      </c>
      <c r="E1096">
        <v>0</v>
      </c>
      <c r="F1096">
        <v>0</v>
      </c>
      <c r="I1096">
        <v>0</v>
      </c>
      <c r="J1096">
        <v>0</v>
      </c>
      <c r="M1096">
        <v>0</v>
      </c>
      <c r="N1096">
        <v>0</v>
      </c>
      <c r="Q1096">
        <v>0</v>
      </c>
      <c r="R1096">
        <v>0</v>
      </c>
      <c r="U1096">
        <v>0</v>
      </c>
      <c r="V1096">
        <v>0</v>
      </c>
      <c r="Y1096">
        <v>0</v>
      </c>
      <c r="Z1096">
        <v>0</v>
      </c>
      <c r="AC1096">
        <v>0</v>
      </c>
      <c r="AD1096">
        <v>0</v>
      </c>
      <c r="AG1096">
        <v>0</v>
      </c>
      <c r="AH1096">
        <v>0</v>
      </c>
      <c r="AI1096">
        <f t="shared" si="68"/>
        <v>2013</v>
      </c>
      <c r="AJ1096" t="str">
        <f t="shared" si="69"/>
        <v>Coast TFLs</v>
      </c>
      <c r="AK1096" t="str">
        <f t="shared" si="70"/>
        <v>CoastTFLs</v>
      </c>
      <c r="AL1096" t="str">
        <f t="shared" si="71"/>
        <v>Coast TFLs</v>
      </c>
    </row>
    <row r="1097" spans="1:38">
      <c r="A1097">
        <v>14</v>
      </c>
      <c r="B1097">
        <v>41</v>
      </c>
      <c r="E1097">
        <v>0</v>
      </c>
      <c r="F1097">
        <v>0</v>
      </c>
      <c r="I1097">
        <v>0</v>
      </c>
      <c r="J1097">
        <v>0</v>
      </c>
      <c r="M1097">
        <v>0</v>
      </c>
      <c r="N1097">
        <v>0</v>
      </c>
      <c r="Q1097">
        <v>224</v>
      </c>
      <c r="R1097">
        <v>224</v>
      </c>
      <c r="U1097">
        <v>16</v>
      </c>
      <c r="V1097">
        <v>32</v>
      </c>
      <c r="Y1097">
        <v>16</v>
      </c>
      <c r="Z1097">
        <v>16</v>
      </c>
      <c r="AC1097">
        <v>0</v>
      </c>
      <c r="AD1097">
        <v>0</v>
      </c>
      <c r="AG1097">
        <v>0</v>
      </c>
      <c r="AH1097">
        <v>0</v>
      </c>
      <c r="AI1097">
        <f t="shared" si="68"/>
        <v>2013</v>
      </c>
      <c r="AJ1097" t="str">
        <f t="shared" si="69"/>
        <v>Coast TFLs</v>
      </c>
      <c r="AK1097" t="str">
        <f t="shared" si="70"/>
        <v>CoastTFLs</v>
      </c>
      <c r="AL1097" t="str">
        <f t="shared" si="71"/>
        <v>Coast TFLs</v>
      </c>
    </row>
    <row r="1098" spans="1:38">
      <c r="A1098">
        <v>14</v>
      </c>
      <c r="B1098">
        <v>41</v>
      </c>
      <c r="E1098">
        <v>0</v>
      </c>
      <c r="F1098">
        <v>0</v>
      </c>
      <c r="I1098">
        <v>0</v>
      </c>
      <c r="J1098">
        <v>0</v>
      </c>
      <c r="M1098">
        <v>0</v>
      </c>
      <c r="N1098">
        <v>0</v>
      </c>
      <c r="Q1098">
        <v>0</v>
      </c>
      <c r="R1098">
        <v>0</v>
      </c>
      <c r="U1098">
        <v>0</v>
      </c>
      <c r="V1098">
        <v>0</v>
      </c>
      <c r="Y1098">
        <v>0</v>
      </c>
      <c r="Z1098">
        <v>0</v>
      </c>
      <c r="AC1098">
        <v>0</v>
      </c>
      <c r="AD1098">
        <v>0</v>
      </c>
      <c r="AG1098">
        <v>0</v>
      </c>
      <c r="AH1098">
        <v>0</v>
      </c>
      <c r="AI1098">
        <f t="shared" si="68"/>
        <v>2013</v>
      </c>
      <c r="AJ1098" t="str">
        <f t="shared" si="69"/>
        <v>Coast TFLs</v>
      </c>
      <c r="AK1098" t="str">
        <f t="shared" si="70"/>
        <v>CoastTFLs</v>
      </c>
      <c r="AL1098" t="str">
        <f t="shared" si="71"/>
        <v>Coast TFLs</v>
      </c>
    </row>
    <row r="1099" spans="1:38">
      <c r="A1099">
        <v>14</v>
      </c>
      <c r="B1099">
        <v>41</v>
      </c>
      <c r="E1099">
        <v>0</v>
      </c>
      <c r="F1099">
        <v>0</v>
      </c>
      <c r="I1099">
        <v>0</v>
      </c>
      <c r="J1099">
        <v>0</v>
      </c>
      <c r="M1099">
        <v>0</v>
      </c>
      <c r="N1099">
        <v>0</v>
      </c>
      <c r="Q1099">
        <v>0</v>
      </c>
      <c r="R1099">
        <v>0</v>
      </c>
      <c r="U1099">
        <v>4688</v>
      </c>
      <c r="V1099">
        <v>8656</v>
      </c>
      <c r="Y1099">
        <v>0</v>
      </c>
      <c r="Z1099">
        <v>0</v>
      </c>
      <c r="AC1099">
        <v>0</v>
      </c>
      <c r="AD1099">
        <v>0</v>
      </c>
      <c r="AG1099">
        <v>0</v>
      </c>
      <c r="AH1099">
        <v>0</v>
      </c>
      <c r="AI1099">
        <f t="shared" si="68"/>
        <v>2013</v>
      </c>
      <c r="AJ1099" t="str">
        <f t="shared" si="69"/>
        <v>Coast TFLs</v>
      </c>
      <c r="AK1099" t="str">
        <f t="shared" si="70"/>
        <v>CoastTFLs</v>
      </c>
      <c r="AL1099" t="str">
        <f t="shared" si="71"/>
        <v>Coast TFLs</v>
      </c>
    </row>
    <row r="1100" spans="1:38">
      <c r="A1100">
        <v>14</v>
      </c>
      <c r="B1100">
        <v>41</v>
      </c>
      <c r="E1100">
        <v>0</v>
      </c>
      <c r="F1100">
        <v>0</v>
      </c>
      <c r="I1100">
        <v>0</v>
      </c>
      <c r="J1100">
        <v>0</v>
      </c>
      <c r="M1100">
        <v>0</v>
      </c>
      <c r="N1100">
        <v>0</v>
      </c>
      <c r="Q1100">
        <v>0</v>
      </c>
      <c r="R1100">
        <v>0</v>
      </c>
      <c r="U1100">
        <v>0</v>
      </c>
      <c r="V1100">
        <v>0</v>
      </c>
      <c r="Y1100">
        <v>0</v>
      </c>
      <c r="Z1100">
        <v>0</v>
      </c>
      <c r="AC1100">
        <v>0</v>
      </c>
      <c r="AD1100">
        <v>0</v>
      </c>
      <c r="AG1100">
        <v>0</v>
      </c>
      <c r="AH1100">
        <v>0</v>
      </c>
      <c r="AI1100">
        <f t="shared" si="68"/>
        <v>2013</v>
      </c>
      <c r="AJ1100" t="str">
        <f t="shared" si="69"/>
        <v>Coast TFLs</v>
      </c>
      <c r="AK1100" t="str">
        <f t="shared" si="70"/>
        <v>CoastTFLs</v>
      </c>
      <c r="AL1100" t="str">
        <f t="shared" si="71"/>
        <v>Coast TFLs</v>
      </c>
    </row>
    <row r="1101" spans="1:38">
      <c r="A1101">
        <v>14</v>
      </c>
      <c r="B1101">
        <v>41</v>
      </c>
      <c r="E1101">
        <v>0</v>
      </c>
      <c r="F1101">
        <v>0</v>
      </c>
      <c r="I1101">
        <v>0</v>
      </c>
      <c r="J1101">
        <v>0</v>
      </c>
      <c r="M1101">
        <v>0</v>
      </c>
      <c r="N1101">
        <v>0</v>
      </c>
      <c r="Q1101">
        <v>0</v>
      </c>
      <c r="R1101">
        <v>0</v>
      </c>
      <c r="U1101">
        <v>0</v>
      </c>
      <c r="V1101">
        <v>0</v>
      </c>
      <c r="Y1101">
        <v>0</v>
      </c>
      <c r="Z1101">
        <v>0</v>
      </c>
      <c r="AC1101">
        <v>0</v>
      </c>
      <c r="AD1101">
        <v>0</v>
      </c>
      <c r="AG1101">
        <v>0</v>
      </c>
      <c r="AH1101">
        <v>0</v>
      </c>
      <c r="AI1101">
        <f t="shared" si="68"/>
        <v>2013</v>
      </c>
      <c r="AJ1101" t="str">
        <f t="shared" si="69"/>
        <v>Coast TFLs</v>
      </c>
      <c r="AK1101" t="str">
        <f t="shared" si="70"/>
        <v>CoastTFLs</v>
      </c>
      <c r="AL1101" t="str">
        <f t="shared" si="71"/>
        <v>Coast TFLs</v>
      </c>
    </row>
    <row r="1102" spans="1:38">
      <c r="A1102">
        <v>14</v>
      </c>
      <c r="B1102">
        <v>41</v>
      </c>
      <c r="E1102">
        <v>0</v>
      </c>
      <c r="F1102">
        <v>0</v>
      </c>
      <c r="I1102">
        <v>272</v>
      </c>
      <c r="J1102">
        <v>752</v>
      </c>
      <c r="M1102">
        <v>944</v>
      </c>
      <c r="N1102">
        <v>3888</v>
      </c>
      <c r="Q1102">
        <v>0</v>
      </c>
      <c r="R1102">
        <v>4688</v>
      </c>
      <c r="U1102">
        <v>816</v>
      </c>
      <c r="V1102">
        <v>4032</v>
      </c>
      <c r="Y1102">
        <v>0</v>
      </c>
      <c r="Z1102">
        <v>1600</v>
      </c>
      <c r="AC1102">
        <v>0</v>
      </c>
      <c r="AD1102">
        <v>96</v>
      </c>
      <c r="AG1102">
        <v>0</v>
      </c>
      <c r="AH1102">
        <v>0</v>
      </c>
      <c r="AI1102">
        <f t="shared" si="68"/>
        <v>2013</v>
      </c>
      <c r="AJ1102" t="str">
        <f t="shared" si="69"/>
        <v>Coast TFLs</v>
      </c>
      <c r="AK1102" t="str">
        <f t="shared" si="70"/>
        <v>CoastTFLs</v>
      </c>
      <c r="AL1102" t="str">
        <f t="shared" si="71"/>
        <v>Coast TFLs</v>
      </c>
    </row>
    <row r="1103" spans="1:38">
      <c r="A1103">
        <v>14</v>
      </c>
      <c r="B1103">
        <v>41</v>
      </c>
      <c r="E1103">
        <v>0</v>
      </c>
      <c r="F1103">
        <v>0</v>
      </c>
      <c r="I1103">
        <v>0</v>
      </c>
      <c r="J1103">
        <v>0</v>
      </c>
      <c r="M1103">
        <v>0</v>
      </c>
      <c r="N1103">
        <v>0</v>
      </c>
      <c r="Q1103">
        <v>0</v>
      </c>
      <c r="R1103">
        <v>0</v>
      </c>
      <c r="U1103">
        <v>0</v>
      </c>
      <c r="V1103">
        <v>0</v>
      </c>
      <c r="Y1103">
        <v>0</v>
      </c>
      <c r="Z1103">
        <v>0</v>
      </c>
      <c r="AC1103">
        <v>0</v>
      </c>
      <c r="AD1103">
        <v>0</v>
      </c>
      <c r="AG1103">
        <v>0</v>
      </c>
      <c r="AH1103">
        <v>0</v>
      </c>
      <c r="AI1103">
        <f t="shared" si="68"/>
        <v>2013</v>
      </c>
      <c r="AJ1103" t="str">
        <f t="shared" si="69"/>
        <v>Coast TFLs</v>
      </c>
      <c r="AK1103" t="str">
        <f t="shared" si="70"/>
        <v>CoastTFLs</v>
      </c>
      <c r="AL1103" t="str">
        <f t="shared" si="71"/>
        <v>Coast TFLs</v>
      </c>
    </row>
    <row r="1104" spans="1:38">
      <c r="A1104">
        <v>14</v>
      </c>
      <c r="B1104">
        <v>41</v>
      </c>
      <c r="E1104">
        <v>0</v>
      </c>
      <c r="F1104">
        <v>0</v>
      </c>
      <c r="I1104">
        <v>0</v>
      </c>
      <c r="J1104">
        <v>0</v>
      </c>
      <c r="M1104">
        <v>0</v>
      </c>
      <c r="N1104">
        <v>1888</v>
      </c>
      <c r="Q1104">
        <v>0</v>
      </c>
      <c r="R1104">
        <v>0</v>
      </c>
      <c r="U1104">
        <v>0</v>
      </c>
      <c r="V1104">
        <v>0</v>
      </c>
      <c r="Y1104">
        <v>0</v>
      </c>
      <c r="Z1104">
        <v>0</v>
      </c>
      <c r="AC1104">
        <v>0</v>
      </c>
      <c r="AD1104">
        <v>0</v>
      </c>
      <c r="AG1104">
        <v>0</v>
      </c>
      <c r="AH1104">
        <v>0</v>
      </c>
      <c r="AI1104">
        <f t="shared" si="68"/>
        <v>2013</v>
      </c>
      <c r="AJ1104" t="str">
        <f t="shared" si="69"/>
        <v>Coast TFLs</v>
      </c>
      <c r="AK1104" t="str">
        <f t="shared" si="70"/>
        <v>CoastTFLs</v>
      </c>
      <c r="AL1104" t="str">
        <f t="shared" si="71"/>
        <v>Coast TFLs</v>
      </c>
    </row>
    <row r="1105" spans="1:38">
      <c r="A1105">
        <v>14</v>
      </c>
      <c r="B1105">
        <v>41</v>
      </c>
      <c r="E1105">
        <v>0</v>
      </c>
      <c r="F1105">
        <v>0</v>
      </c>
      <c r="I1105">
        <v>0</v>
      </c>
      <c r="J1105">
        <v>0</v>
      </c>
      <c r="M1105">
        <v>0</v>
      </c>
      <c r="N1105">
        <v>0</v>
      </c>
      <c r="Q1105">
        <v>0</v>
      </c>
      <c r="R1105">
        <v>0</v>
      </c>
      <c r="U1105">
        <v>0</v>
      </c>
      <c r="V1105">
        <v>0</v>
      </c>
      <c r="Y1105">
        <v>0</v>
      </c>
      <c r="Z1105">
        <v>0</v>
      </c>
      <c r="AC1105">
        <v>0</v>
      </c>
      <c r="AD1105">
        <v>0</v>
      </c>
      <c r="AG1105">
        <v>0</v>
      </c>
      <c r="AH1105">
        <v>0</v>
      </c>
      <c r="AI1105">
        <f t="shared" si="68"/>
        <v>2013</v>
      </c>
      <c r="AJ1105" t="str">
        <f t="shared" si="69"/>
        <v>Coast TFLs</v>
      </c>
      <c r="AK1105" t="str">
        <f t="shared" si="70"/>
        <v>CoastTFLs</v>
      </c>
      <c r="AL1105" t="str">
        <f t="shared" si="71"/>
        <v>Coast TFLs</v>
      </c>
    </row>
    <row r="1106" spans="1:38">
      <c r="A1106">
        <v>14</v>
      </c>
      <c r="B1106">
        <v>41</v>
      </c>
      <c r="E1106">
        <v>0</v>
      </c>
      <c r="F1106">
        <v>0</v>
      </c>
      <c r="I1106">
        <v>0</v>
      </c>
      <c r="J1106">
        <v>0</v>
      </c>
      <c r="M1106">
        <v>0</v>
      </c>
      <c r="N1106">
        <v>0</v>
      </c>
      <c r="Q1106">
        <v>0</v>
      </c>
      <c r="R1106">
        <v>0</v>
      </c>
      <c r="U1106">
        <v>0</v>
      </c>
      <c r="V1106">
        <v>0</v>
      </c>
      <c r="Y1106">
        <v>0</v>
      </c>
      <c r="Z1106">
        <v>0</v>
      </c>
      <c r="AC1106">
        <v>0</v>
      </c>
      <c r="AD1106">
        <v>0</v>
      </c>
      <c r="AG1106">
        <v>0</v>
      </c>
      <c r="AH1106">
        <v>0</v>
      </c>
      <c r="AI1106">
        <f t="shared" si="68"/>
        <v>2013</v>
      </c>
      <c r="AJ1106" t="str">
        <f t="shared" si="69"/>
        <v>Coast TFLs</v>
      </c>
      <c r="AK1106" t="str">
        <f t="shared" si="70"/>
        <v>CoastTFLs</v>
      </c>
      <c r="AL1106" t="str">
        <f t="shared" si="71"/>
        <v>Coast TFLs</v>
      </c>
    </row>
    <row r="1107" spans="1:38">
      <c r="A1107">
        <v>14</v>
      </c>
      <c r="B1107">
        <v>41</v>
      </c>
      <c r="E1107">
        <v>0</v>
      </c>
      <c r="F1107">
        <v>0</v>
      </c>
      <c r="I1107">
        <v>0</v>
      </c>
      <c r="J1107">
        <v>0</v>
      </c>
      <c r="M1107">
        <v>0</v>
      </c>
      <c r="N1107">
        <v>0</v>
      </c>
      <c r="Q1107">
        <v>0</v>
      </c>
      <c r="R1107">
        <v>0</v>
      </c>
      <c r="U1107">
        <v>0</v>
      </c>
      <c r="V1107">
        <v>0</v>
      </c>
      <c r="Y1107">
        <v>0</v>
      </c>
      <c r="Z1107">
        <v>0</v>
      </c>
      <c r="AC1107">
        <v>0</v>
      </c>
      <c r="AD1107">
        <v>0</v>
      </c>
      <c r="AG1107">
        <v>0</v>
      </c>
      <c r="AH1107">
        <v>0</v>
      </c>
      <c r="AI1107">
        <f t="shared" si="68"/>
        <v>2013</v>
      </c>
      <c r="AJ1107" t="str">
        <f t="shared" si="69"/>
        <v>Coast TFLs</v>
      </c>
      <c r="AK1107" t="str">
        <f t="shared" si="70"/>
        <v>CoastTFLs</v>
      </c>
      <c r="AL1107" t="str">
        <f t="shared" si="71"/>
        <v>Coast TFLs</v>
      </c>
    </row>
    <row r="1108" spans="1:38">
      <c r="A1108">
        <v>14</v>
      </c>
      <c r="B1108">
        <v>41</v>
      </c>
      <c r="E1108">
        <v>0</v>
      </c>
      <c r="F1108">
        <v>0</v>
      </c>
      <c r="I1108">
        <v>0</v>
      </c>
      <c r="J1108">
        <v>0</v>
      </c>
      <c r="M1108">
        <v>0</v>
      </c>
      <c r="N1108">
        <v>0</v>
      </c>
      <c r="Q1108">
        <v>0</v>
      </c>
      <c r="R1108">
        <v>16</v>
      </c>
      <c r="U1108">
        <v>0</v>
      </c>
      <c r="V1108">
        <v>0</v>
      </c>
      <c r="Y1108">
        <v>0</v>
      </c>
      <c r="Z1108">
        <v>0</v>
      </c>
      <c r="AC1108">
        <v>0</v>
      </c>
      <c r="AD1108">
        <v>0</v>
      </c>
      <c r="AG1108">
        <v>0</v>
      </c>
      <c r="AH1108">
        <v>0</v>
      </c>
      <c r="AI1108">
        <f t="shared" si="68"/>
        <v>2013</v>
      </c>
      <c r="AJ1108" t="str">
        <f t="shared" si="69"/>
        <v>Coast TFLs</v>
      </c>
      <c r="AK1108" t="str">
        <f t="shared" si="70"/>
        <v>CoastTFLs</v>
      </c>
      <c r="AL1108" t="str">
        <f t="shared" si="71"/>
        <v>Coast TFLs</v>
      </c>
    </row>
    <row r="1109" spans="1:38">
      <c r="A1109">
        <v>14</v>
      </c>
      <c r="B1109">
        <v>41</v>
      </c>
      <c r="E1109">
        <v>0</v>
      </c>
      <c r="F1109">
        <v>0</v>
      </c>
      <c r="I1109">
        <v>0</v>
      </c>
      <c r="J1109">
        <v>0</v>
      </c>
      <c r="M1109">
        <v>0</v>
      </c>
      <c r="N1109">
        <v>0</v>
      </c>
      <c r="Q1109">
        <v>0</v>
      </c>
      <c r="R1109">
        <v>0</v>
      </c>
      <c r="U1109">
        <v>0</v>
      </c>
      <c r="V1109">
        <v>0</v>
      </c>
      <c r="Y1109">
        <v>0</v>
      </c>
      <c r="Z1109">
        <v>0</v>
      </c>
      <c r="AC1109">
        <v>0</v>
      </c>
      <c r="AD1109">
        <v>0</v>
      </c>
      <c r="AG1109">
        <v>0</v>
      </c>
      <c r="AH1109">
        <v>0</v>
      </c>
      <c r="AI1109">
        <f t="shared" si="68"/>
        <v>2013</v>
      </c>
      <c r="AJ1109" t="str">
        <f t="shared" si="69"/>
        <v>Coast TFLs</v>
      </c>
      <c r="AK1109" t="str">
        <f t="shared" si="70"/>
        <v>CoastTFLs</v>
      </c>
      <c r="AL1109" t="str">
        <f t="shared" si="71"/>
        <v>Coast TFLs</v>
      </c>
    </row>
    <row r="1110" spans="1:38">
      <c r="A1110">
        <v>14</v>
      </c>
      <c r="B1110">
        <v>41</v>
      </c>
      <c r="E1110">
        <v>0</v>
      </c>
      <c r="F1110">
        <v>0</v>
      </c>
      <c r="I1110">
        <v>0</v>
      </c>
      <c r="J1110">
        <v>0</v>
      </c>
      <c r="M1110">
        <v>0</v>
      </c>
      <c r="N1110">
        <v>0</v>
      </c>
      <c r="Q1110">
        <v>0</v>
      </c>
      <c r="R1110">
        <v>0</v>
      </c>
      <c r="U1110">
        <v>0</v>
      </c>
      <c r="V1110">
        <v>0</v>
      </c>
      <c r="Y1110">
        <v>0</v>
      </c>
      <c r="Z1110">
        <v>0</v>
      </c>
      <c r="AC1110">
        <v>0</v>
      </c>
      <c r="AD1110">
        <v>0</v>
      </c>
      <c r="AG1110">
        <v>0</v>
      </c>
      <c r="AH1110">
        <v>0</v>
      </c>
      <c r="AI1110">
        <f t="shared" si="68"/>
        <v>2013</v>
      </c>
      <c r="AJ1110" t="str">
        <f t="shared" si="69"/>
        <v>Coast TFLs</v>
      </c>
      <c r="AK1110" t="str">
        <f t="shared" si="70"/>
        <v>CoastTFLs</v>
      </c>
      <c r="AL1110" t="str">
        <f t="shared" si="71"/>
        <v>Coast TFLs</v>
      </c>
    </row>
    <row r="1111" spans="1:38">
      <c r="A1111">
        <v>14</v>
      </c>
      <c r="B1111">
        <v>41</v>
      </c>
      <c r="E1111">
        <v>0</v>
      </c>
      <c r="F1111">
        <v>0</v>
      </c>
      <c r="I1111">
        <v>0</v>
      </c>
      <c r="J1111">
        <v>0</v>
      </c>
      <c r="M1111">
        <v>0</v>
      </c>
      <c r="N1111">
        <v>0</v>
      </c>
      <c r="Q1111">
        <v>0</v>
      </c>
      <c r="R1111">
        <v>0</v>
      </c>
      <c r="U1111">
        <v>0</v>
      </c>
      <c r="V1111">
        <v>0</v>
      </c>
      <c r="Y1111">
        <v>0</v>
      </c>
      <c r="Z1111">
        <v>0</v>
      </c>
      <c r="AC1111">
        <v>0</v>
      </c>
      <c r="AD1111">
        <v>0</v>
      </c>
      <c r="AG1111">
        <v>0</v>
      </c>
      <c r="AH1111">
        <v>0</v>
      </c>
      <c r="AI1111">
        <f t="shared" si="68"/>
        <v>2013</v>
      </c>
      <c r="AJ1111" t="str">
        <f t="shared" si="69"/>
        <v>Coast TFLs</v>
      </c>
      <c r="AK1111" t="str">
        <f t="shared" si="70"/>
        <v>CoastTFLs</v>
      </c>
      <c r="AL1111" t="str">
        <f t="shared" si="71"/>
        <v>Coast TFLs</v>
      </c>
    </row>
    <row r="1112" spans="1:38">
      <c r="A1112">
        <v>15</v>
      </c>
      <c r="B1112">
        <v>1</v>
      </c>
      <c r="E1112">
        <v>1731792</v>
      </c>
      <c r="F1112">
        <v>51346976</v>
      </c>
      <c r="I1112">
        <v>73008</v>
      </c>
      <c r="J1112">
        <v>47027952</v>
      </c>
      <c r="M1112">
        <v>119248</v>
      </c>
      <c r="N1112">
        <v>46010288</v>
      </c>
      <c r="Q1112">
        <v>151760</v>
      </c>
      <c r="R1112">
        <v>45086160</v>
      </c>
      <c r="U1112">
        <v>183104</v>
      </c>
      <c r="V1112">
        <v>43581568</v>
      </c>
      <c r="Y1112">
        <v>140576</v>
      </c>
      <c r="Z1112">
        <v>42124880</v>
      </c>
      <c r="AC1112">
        <v>19616</v>
      </c>
      <c r="AD1112">
        <v>41687184</v>
      </c>
      <c r="AG1112">
        <v>3536</v>
      </c>
      <c r="AH1112">
        <v>41537648</v>
      </c>
      <c r="AI1112">
        <f t="shared" si="68"/>
        <v>2014</v>
      </c>
      <c r="AJ1112" t="str">
        <f t="shared" si="69"/>
        <v>Pine Units</v>
      </c>
      <c r="AK1112" t="str">
        <f t="shared" si="70"/>
        <v>100MileHouse</v>
      </c>
      <c r="AL1112" t="str">
        <f t="shared" si="71"/>
        <v>100 Mile House TSA</v>
      </c>
    </row>
    <row r="1113" spans="1:38">
      <c r="A1113">
        <v>15</v>
      </c>
      <c r="B1113">
        <v>2</v>
      </c>
      <c r="E1113">
        <v>328160</v>
      </c>
      <c r="F1113">
        <v>6217920</v>
      </c>
      <c r="I1113">
        <v>58896</v>
      </c>
      <c r="J1113">
        <v>6857280</v>
      </c>
      <c r="M1113">
        <v>119104</v>
      </c>
      <c r="N1113">
        <v>6300000</v>
      </c>
      <c r="Q1113">
        <v>237632</v>
      </c>
      <c r="R1113">
        <v>5770656</v>
      </c>
      <c r="U1113">
        <v>293776</v>
      </c>
      <c r="V1113">
        <v>5209264</v>
      </c>
      <c r="Y1113">
        <v>466336</v>
      </c>
      <c r="Z1113">
        <v>4650832</v>
      </c>
      <c r="AC1113">
        <v>156272</v>
      </c>
      <c r="AD1113">
        <v>2969280</v>
      </c>
      <c r="AG1113">
        <v>68560</v>
      </c>
      <c r="AH1113">
        <v>2558416</v>
      </c>
      <c r="AI1113">
        <f t="shared" si="68"/>
        <v>2014</v>
      </c>
      <c r="AJ1113" t="str">
        <f t="shared" si="69"/>
        <v>Pine Units</v>
      </c>
      <c r="AK1113" t="str">
        <f t="shared" si="70"/>
        <v>Arrow</v>
      </c>
      <c r="AL1113" t="str">
        <f t="shared" si="71"/>
        <v>Arrow TSA</v>
      </c>
    </row>
    <row r="1114" spans="1:38">
      <c r="A1114">
        <v>15</v>
      </c>
      <c r="B1114">
        <v>3</v>
      </c>
      <c r="E1114">
        <v>0</v>
      </c>
      <c r="F1114">
        <v>0</v>
      </c>
      <c r="I1114">
        <v>0</v>
      </c>
      <c r="J1114">
        <v>0</v>
      </c>
      <c r="M1114">
        <v>0</v>
      </c>
      <c r="N1114">
        <v>0</v>
      </c>
      <c r="Q1114">
        <v>0</v>
      </c>
      <c r="R1114">
        <v>0</v>
      </c>
      <c r="U1114">
        <v>0</v>
      </c>
      <c r="V1114">
        <v>0</v>
      </c>
      <c r="Y1114">
        <v>0</v>
      </c>
      <c r="Z1114">
        <v>0</v>
      </c>
      <c r="AC1114">
        <v>0</v>
      </c>
      <c r="AD1114">
        <v>0</v>
      </c>
      <c r="AG1114">
        <v>0</v>
      </c>
      <c r="AH1114">
        <v>0</v>
      </c>
      <c r="AI1114">
        <f t="shared" si="68"/>
        <v>2014</v>
      </c>
      <c r="AJ1114" t="str">
        <f t="shared" si="69"/>
        <v>Non-pine Units</v>
      </c>
      <c r="AK1114" t="str">
        <f t="shared" si="70"/>
        <v>Arrowsmith</v>
      </c>
      <c r="AL1114" t="str">
        <f t="shared" si="71"/>
        <v>Arrowsmith TSA</v>
      </c>
    </row>
    <row r="1115" spans="1:38">
      <c r="A1115">
        <v>15</v>
      </c>
      <c r="B1115">
        <v>4</v>
      </c>
      <c r="E1115">
        <v>915392</v>
      </c>
      <c r="F1115">
        <v>9977760</v>
      </c>
      <c r="I1115">
        <v>290304</v>
      </c>
      <c r="J1115">
        <v>11638592</v>
      </c>
      <c r="M1115">
        <v>574704</v>
      </c>
      <c r="N1115">
        <v>10331552</v>
      </c>
      <c r="Q1115">
        <v>1038752</v>
      </c>
      <c r="R1115">
        <v>9323680</v>
      </c>
      <c r="U1115">
        <v>1273296</v>
      </c>
      <c r="V1115">
        <v>7763104</v>
      </c>
      <c r="Y1115">
        <v>1687136</v>
      </c>
      <c r="Z1115">
        <v>6333024</v>
      </c>
      <c r="AC1115">
        <v>300688</v>
      </c>
      <c r="AD1115">
        <v>1558416</v>
      </c>
      <c r="AG1115">
        <v>130528</v>
      </c>
      <c r="AH1115">
        <v>1159664</v>
      </c>
      <c r="AI1115">
        <f t="shared" si="68"/>
        <v>2014</v>
      </c>
      <c r="AJ1115" t="str">
        <f t="shared" si="69"/>
        <v>Pine Units</v>
      </c>
      <c r="AK1115" t="str">
        <f t="shared" si="70"/>
        <v>Boundary</v>
      </c>
      <c r="AL1115" t="str">
        <f t="shared" si="71"/>
        <v>Boundary TSA</v>
      </c>
    </row>
    <row r="1116" spans="1:38">
      <c r="A1116">
        <v>15</v>
      </c>
      <c r="B1116">
        <v>5</v>
      </c>
      <c r="E1116">
        <v>803232</v>
      </c>
      <c r="F1116">
        <v>9173712</v>
      </c>
      <c r="I1116">
        <v>114544</v>
      </c>
      <c r="J1116">
        <v>10903472</v>
      </c>
      <c r="M1116">
        <v>394560</v>
      </c>
      <c r="N1116">
        <v>10399904</v>
      </c>
      <c r="Q1116">
        <v>461616</v>
      </c>
      <c r="R1116">
        <v>9885728</v>
      </c>
      <c r="U1116">
        <v>751776</v>
      </c>
      <c r="V1116">
        <v>8931216</v>
      </c>
      <c r="Y1116">
        <v>932784</v>
      </c>
      <c r="Z1116">
        <v>8532224</v>
      </c>
      <c r="AC1116">
        <v>765280</v>
      </c>
      <c r="AD1116">
        <v>7767968</v>
      </c>
      <c r="AG1116">
        <v>781552</v>
      </c>
      <c r="AH1116">
        <v>7256048</v>
      </c>
      <c r="AI1116">
        <f t="shared" si="68"/>
        <v>2014</v>
      </c>
      <c r="AJ1116" t="str">
        <f t="shared" si="69"/>
        <v>Pine Units</v>
      </c>
      <c r="AK1116" t="str">
        <f t="shared" si="70"/>
        <v>Bulkley</v>
      </c>
      <c r="AL1116" t="str">
        <f t="shared" si="71"/>
        <v>Bulkley TSA</v>
      </c>
    </row>
    <row r="1117" spans="1:38">
      <c r="A1117">
        <v>15</v>
      </c>
      <c r="B1117">
        <v>6</v>
      </c>
      <c r="E1117">
        <v>102016</v>
      </c>
      <c r="F1117">
        <v>518896</v>
      </c>
      <c r="I1117">
        <v>0</v>
      </c>
      <c r="J1117">
        <v>352</v>
      </c>
      <c r="M1117">
        <v>0</v>
      </c>
      <c r="N1117">
        <v>352</v>
      </c>
      <c r="Q1117">
        <v>0</v>
      </c>
      <c r="R1117">
        <v>352</v>
      </c>
      <c r="U1117">
        <v>0</v>
      </c>
      <c r="V1117">
        <v>352</v>
      </c>
      <c r="Y1117">
        <v>2512</v>
      </c>
      <c r="Z1117">
        <v>14032</v>
      </c>
      <c r="AC1117">
        <v>5536</v>
      </c>
      <c r="AD1117">
        <v>13216</v>
      </c>
      <c r="AG1117">
        <v>8576</v>
      </c>
      <c r="AH1117">
        <v>15520</v>
      </c>
      <c r="AI1117">
        <f t="shared" si="68"/>
        <v>2014</v>
      </c>
      <c r="AJ1117" t="str">
        <f t="shared" si="69"/>
        <v>Non-pine Units</v>
      </c>
      <c r="AK1117" t="str">
        <f t="shared" si="70"/>
        <v>Cassiar</v>
      </c>
      <c r="AL1117" t="str">
        <f t="shared" si="71"/>
        <v>Cassiar TSA</v>
      </c>
    </row>
    <row r="1118" spans="1:38">
      <c r="A1118">
        <v>15</v>
      </c>
      <c r="B1118">
        <v>7</v>
      </c>
      <c r="E1118">
        <v>50384</v>
      </c>
      <c r="F1118">
        <v>226288</v>
      </c>
      <c r="I1118">
        <v>67632</v>
      </c>
      <c r="J1118">
        <v>302832</v>
      </c>
      <c r="M1118">
        <v>70176</v>
      </c>
      <c r="N1118">
        <v>213584</v>
      </c>
      <c r="Q1118">
        <v>56736</v>
      </c>
      <c r="R1118">
        <v>159504</v>
      </c>
      <c r="U1118">
        <v>54608</v>
      </c>
      <c r="V1118">
        <v>124352</v>
      </c>
      <c r="Y1118">
        <v>45248</v>
      </c>
      <c r="Z1118">
        <v>110048</v>
      </c>
      <c r="AC1118">
        <v>6544</v>
      </c>
      <c r="AD1118">
        <v>17344</v>
      </c>
      <c r="AG1118">
        <v>6976</v>
      </c>
      <c r="AH1118">
        <v>22784</v>
      </c>
      <c r="AI1118">
        <f t="shared" si="68"/>
        <v>2014</v>
      </c>
      <c r="AJ1118" t="str">
        <f t="shared" si="69"/>
        <v>Non-pine Units</v>
      </c>
      <c r="AK1118" t="str">
        <f t="shared" si="70"/>
        <v>Cranberry</v>
      </c>
      <c r="AL1118" t="str">
        <f t="shared" si="71"/>
        <v>Cranberry TSA</v>
      </c>
    </row>
    <row r="1119" spans="1:38">
      <c r="A1119">
        <v>15</v>
      </c>
      <c r="B1119">
        <v>8</v>
      </c>
      <c r="E1119">
        <v>1615904</v>
      </c>
      <c r="F1119">
        <v>21260752</v>
      </c>
      <c r="I1119">
        <v>631344</v>
      </c>
      <c r="J1119">
        <v>22433248</v>
      </c>
      <c r="M1119">
        <v>1416816</v>
      </c>
      <c r="N1119">
        <v>19794704</v>
      </c>
      <c r="Q1119">
        <v>2328880</v>
      </c>
      <c r="R1119">
        <v>17002128</v>
      </c>
      <c r="U1119">
        <v>2271872</v>
      </c>
      <c r="V1119">
        <v>13836192</v>
      </c>
      <c r="Y1119">
        <v>2332768</v>
      </c>
      <c r="Z1119">
        <v>10521552</v>
      </c>
      <c r="AC1119">
        <v>608432</v>
      </c>
      <c r="AD1119">
        <v>5402736</v>
      </c>
      <c r="AG1119">
        <v>236976</v>
      </c>
      <c r="AH1119">
        <v>4176608</v>
      </c>
      <c r="AI1119">
        <f t="shared" si="68"/>
        <v>2014</v>
      </c>
      <c r="AJ1119" t="str">
        <f t="shared" si="69"/>
        <v>Pine Units</v>
      </c>
      <c r="AK1119" t="str">
        <f t="shared" si="70"/>
        <v>Cranbrook</v>
      </c>
      <c r="AL1119" t="str">
        <f t="shared" si="71"/>
        <v>Cranbrook TSA</v>
      </c>
    </row>
    <row r="1120" spans="1:38">
      <c r="A1120">
        <v>15</v>
      </c>
      <c r="B1120">
        <v>9</v>
      </c>
      <c r="E1120">
        <v>801616</v>
      </c>
      <c r="F1120">
        <v>7123040</v>
      </c>
      <c r="I1120">
        <v>1528464</v>
      </c>
      <c r="J1120">
        <v>24127040</v>
      </c>
      <c r="M1120">
        <v>2372032</v>
      </c>
      <c r="N1120">
        <v>21738032</v>
      </c>
      <c r="Q1120">
        <v>733808</v>
      </c>
      <c r="R1120">
        <v>23231552</v>
      </c>
      <c r="U1120">
        <v>1519120</v>
      </c>
      <c r="V1120">
        <v>20384256</v>
      </c>
      <c r="Y1120">
        <v>1601216</v>
      </c>
      <c r="Z1120">
        <v>20086704</v>
      </c>
      <c r="AC1120">
        <v>1149344</v>
      </c>
      <c r="AD1120">
        <v>19221776</v>
      </c>
      <c r="AG1120">
        <v>796576</v>
      </c>
      <c r="AH1120">
        <v>15274096</v>
      </c>
      <c r="AI1120">
        <f t="shared" si="68"/>
        <v>2014</v>
      </c>
      <c r="AJ1120" t="str">
        <f t="shared" si="69"/>
        <v>Pine Units</v>
      </c>
      <c r="AK1120" t="str">
        <f t="shared" si="70"/>
        <v>DawsonCreek</v>
      </c>
      <c r="AL1120" t="str">
        <f t="shared" si="71"/>
        <v>Dawson Creek TSA</v>
      </c>
    </row>
    <row r="1121" spans="1:38">
      <c r="A1121">
        <v>15</v>
      </c>
      <c r="B1121">
        <v>10</v>
      </c>
      <c r="E1121">
        <v>0</v>
      </c>
      <c r="F1121">
        <v>0</v>
      </c>
      <c r="I1121">
        <v>0</v>
      </c>
      <c r="J1121">
        <v>0</v>
      </c>
      <c r="M1121">
        <v>0</v>
      </c>
      <c r="N1121">
        <v>0</v>
      </c>
      <c r="Q1121">
        <v>0</v>
      </c>
      <c r="R1121">
        <v>0</v>
      </c>
      <c r="U1121">
        <v>0</v>
      </c>
      <c r="V1121">
        <v>0</v>
      </c>
      <c r="Y1121">
        <v>3648</v>
      </c>
      <c r="Z1121">
        <v>6720</v>
      </c>
      <c r="AC1121">
        <v>11776</v>
      </c>
      <c r="AD1121">
        <v>42288</v>
      </c>
      <c r="AG1121">
        <v>137232</v>
      </c>
      <c r="AH1121">
        <v>312576</v>
      </c>
      <c r="AI1121">
        <f t="shared" si="68"/>
        <v>2014</v>
      </c>
      <c r="AJ1121" t="str">
        <f t="shared" si="69"/>
        <v>Non-pine Units</v>
      </c>
      <c r="AK1121" t="str">
        <f t="shared" si="70"/>
        <v>FortNelson</v>
      </c>
      <c r="AL1121" t="str">
        <f t="shared" si="71"/>
        <v>Fort Nelson TSA</v>
      </c>
    </row>
    <row r="1122" spans="1:38">
      <c r="A1122">
        <v>15</v>
      </c>
      <c r="B1122">
        <v>11</v>
      </c>
      <c r="E1122">
        <v>22304</v>
      </c>
      <c r="F1122">
        <v>150432</v>
      </c>
      <c r="I1122">
        <v>20048</v>
      </c>
      <c r="J1122">
        <v>463696</v>
      </c>
      <c r="M1122">
        <v>22240</v>
      </c>
      <c r="N1122">
        <v>431552</v>
      </c>
      <c r="Q1122">
        <v>14192</v>
      </c>
      <c r="R1122">
        <v>435280</v>
      </c>
      <c r="U1122">
        <v>21104</v>
      </c>
      <c r="V1122">
        <v>409296</v>
      </c>
      <c r="Y1122">
        <v>26320</v>
      </c>
      <c r="Z1122">
        <v>367808</v>
      </c>
      <c r="AC1122">
        <v>16928</v>
      </c>
      <c r="AD1122">
        <v>267696</v>
      </c>
      <c r="AG1122">
        <v>5840</v>
      </c>
      <c r="AH1122">
        <v>238352</v>
      </c>
      <c r="AI1122">
        <f t="shared" si="68"/>
        <v>2014</v>
      </c>
      <c r="AJ1122" t="str">
        <f t="shared" si="69"/>
        <v>Non-pine Units</v>
      </c>
      <c r="AK1122" t="str">
        <f t="shared" si="70"/>
        <v>Fraser</v>
      </c>
      <c r="AL1122" t="str">
        <f t="shared" si="71"/>
        <v>Fraser TSA</v>
      </c>
    </row>
    <row r="1123" spans="1:38">
      <c r="A1123">
        <v>15</v>
      </c>
      <c r="B1123">
        <v>12</v>
      </c>
      <c r="E1123">
        <v>3971664</v>
      </c>
      <c r="F1123">
        <v>89399072</v>
      </c>
      <c r="I1123">
        <v>567504</v>
      </c>
      <c r="J1123">
        <v>97241376</v>
      </c>
      <c r="M1123">
        <v>1725168</v>
      </c>
      <c r="N1123">
        <v>89333152</v>
      </c>
      <c r="Q1123">
        <v>1765120</v>
      </c>
      <c r="R1123">
        <v>88160560</v>
      </c>
      <c r="U1123">
        <v>3156128</v>
      </c>
      <c r="V1123">
        <v>76310512</v>
      </c>
      <c r="Y1123">
        <v>2628416</v>
      </c>
      <c r="Z1123">
        <v>77700384</v>
      </c>
      <c r="AC1123">
        <v>1077440</v>
      </c>
      <c r="AD1123">
        <v>78544832</v>
      </c>
      <c r="AG1123">
        <v>1138256</v>
      </c>
      <c r="AH1123">
        <v>77456560</v>
      </c>
      <c r="AI1123">
        <f t="shared" si="68"/>
        <v>2014</v>
      </c>
      <c r="AJ1123" t="str">
        <f t="shared" si="69"/>
        <v>Pine Units</v>
      </c>
      <c r="AK1123" t="str">
        <f t="shared" si="70"/>
        <v>FtStJames</v>
      </c>
      <c r="AL1123" t="str">
        <f t="shared" si="71"/>
        <v>Ft. St. James Forest District</v>
      </c>
    </row>
    <row r="1124" spans="1:38">
      <c r="A1124">
        <v>15</v>
      </c>
      <c r="B1124">
        <v>13</v>
      </c>
      <c r="E1124">
        <v>253200</v>
      </c>
      <c r="F1124">
        <v>1770656</v>
      </c>
      <c r="I1124">
        <v>1523840</v>
      </c>
      <c r="J1124">
        <v>12472976</v>
      </c>
      <c r="M1124">
        <v>2190432</v>
      </c>
      <c r="N1124">
        <v>10814064</v>
      </c>
      <c r="Q1124">
        <v>2730144</v>
      </c>
      <c r="R1124">
        <v>14967600</v>
      </c>
      <c r="U1124">
        <v>3762960</v>
      </c>
      <c r="V1124">
        <v>16945344</v>
      </c>
      <c r="Y1124">
        <v>3252928</v>
      </c>
      <c r="Z1124">
        <v>21790128</v>
      </c>
      <c r="AC1124">
        <v>913552</v>
      </c>
      <c r="AD1124">
        <v>13881632</v>
      </c>
      <c r="AG1124">
        <v>1439536</v>
      </c>
      <c r="AH1124">
        <v>15653792</v>
      </c>
      <c r="AI1124">
        <f t="shared" si="68"/>
        <v>2014</v>
      </c>
      <c r="AJ1124" t="str">
        <f t="shared" si="69"/>
        <v>Non-pine Units</v>
      </c>
      <c r="AK1124" t="str">
        <f t="shared" si="70"/>
        <v>FtStJohn</v>
      </c>
      <c r="AL1124" t="str">
        <f t="shared" si="71"/>
        <v>Ft. St. John TSA</v>
      </c>
    </row>
    <row r="1125" spans="1:38">
      <c r="A1125">
        <v>15</v>
      </c>
      <c r="B1125">
        <v>14</v>
      </c>
      <c r="E1125">
        <v>241168</v>
      </c>
      <c r="F1125">
        <v>3612288</v>
      </c>
      <c r="I1125">
        <v>51904</v>
      </c>
      <c r="J1125">
        <v>4029856</v>
      </c>
      <c r="M1125">
        <v>102896</v>
      </c>
      <c r="N1125">
        <v>3617152</v>
      </c>
      <c r="Q1125">
        <v>246848</v>
      </c>
      <c r="R1125">
        <v>3045728</v>
      </c>
      <c r="U1125">
        <v>288112</v>
      </c>
      <c r="V1125">
        <v>2711648</v>
      </c>
      <c r="Y1125">
        <v>357920</v>
      </c>
      <c r="Z1125">
        <v>2195152</v>
      </c>
      <c r="AC1125">
        <v>88208</v>
      </c>
      <c r="AD1125">
        <v>1326096</v>
      </c>
      <c r="AG1125">
        <v>26336</v>
      </c>
      <c r="AH1125">
        <v>1118128</v>
      </c>
      <c r="AI1125">
        <f t="shared" si="68"/>
        <v>2014</v>
      </c>
      <c r="AJ1125" t="str">
        <f t="shared" si="69"/>
        <v>Pine Units</v>
      </c>
      <c r="AK1125" t="str">
        <f t="shared" si="70"/>
        <v>Golden</v>
      </c>
      <c r="AL1125" t="str">
        <f t="shared" si="71"/>
        <v>Golden TSA</v>
      </c>
    </row>
    <row r="1126" spans="1:38">
      <c r="A1126">
        <v>15</v>
      </c>
      <c r="B1126">
        <v>15</v>
      </c>
      <c r="E1126">
        <v>558608</v>
      </c>
      <c r="F1126">
        <v>7942352</v>
      </c>
      <c r="I1126">
        <v>141104</v>
      </c>
      <c r="J1126">
        <v>8574976</v>
      </c>
      <c r="M1126">
        <v>316224</v>
      </c>
      <c r="N1126">
        <v>7579616</v>
      </c>
      <c r="Q1126">
        <v>470784</v>
      </c>
      <c r="R1126">
        <v>6824256</v>
      </c>
      <c r="U1126">
        <v>660912</v>
      </c>
      <c r="V1126">
        <v>5903536</v>
      </c>
      <c r="Y1126">
        <v>721344</v>
      </c>
      <c r="Z1126">
        <v>4809200</v>
      </c>
      <c r="AC1126">
        <v>370464</v>
      </c>
      <c r="AD1126">
        <v>3032448</v>
      </c>
      <c r="AG1126">
        <v>151840</v>
      </c>
      <c r="AH1126">
        <v>2275744</v>
      </c>
      <c r="AI1126">
        <f t="shared" si="68"/>
        <v>2014</v>
      </c>
      <c r="AJ1126" t="str">
        <f t="shared" si="69"/>
        <v>Pine Units</v>
      </c>
      <c r="AK1126" t="str">
        <f t="shared" si="70"/>
        <v>Invermere</v>
      </c>
      <c r="AL1126" t="str">
        <f t="shared" si="71"/>
        <v>Invermere TSA</v>
      </c>
    </row>
    <row r="1127" spans="1:38">
      <c r="A1127">
        <v>15</v>
      </c>
      <c r="B1127">
        <v>16</v>
      </c>
      <c r="E1127">
        <v>2464</v>
      </c>
      <c r="F1127">
        <v>16912</v>
      </c>
      <c r="I1127">
        <v>17632</v>
      </c>
      <c r="J1127">
        <v>66048</v>
      </c>
      <c r="M1127">
        <v>21760</v>
      </c>
      <c r="N1127">
        <v>86432</v>
      </c>
      <c r="Q1127">
        <v>13104</v>
      </c>
      <c r="R1127">
        <v>44816</v>
      </c>
      <c r="U1127">
        <v>24624</v>
      </c>
      <c r="V1127">
        <v>161936</v>
      </c>
      <c r="Y1127">
        <v>33760</v>
      </c>
      <c r="Z1127">
        <v>122848</v>
      </c>
      <c r="AC1127">
        <v>13904</v>
      </c>
      <c r="AD1127">
        <v>84640</v>
      </c>
      <c r="AG1127">
        <v>16976</v>
      </c>
      <c r="AH1127">
        <v>94832</v>
      </c>
      <c r="AI1127">
        <f t="shared" si="68"/>
        <v>2014</v>
      </c>
      <c r="AJ1127" t="str">
        <f t="shared" si="69"/>
        <v>Non-pine Units</v>
      </c>
      <c r="AK1127" t="str">
        <f t="shared" si="70"/>
        <v>Kalum</v>
      </c>
      <c r="AL1127" t="str">
        <f t="shared" si="71"/>
        <v>Kalum TSA</v>
      </c>
    </row>
    <row r="1128" spans="1:38">
      <c r="A1128">
        <v>15</v>
      </c>
      <c r="B1128">
        <v>17</v>
      </c>
      <c r="E1128">
        <v>2340112</v>
      </c>
      <c r="F1128">
        <v>45448848</v>
      </c>
      <c r="I1128">
        <v>260832</v>
      </c>
      <c r="J1128">
        <v>46081616</v>
      </c>
      <c r="M1128">
        <v>483664</v>
      </c>
      <c r="N1128">
        <v>44667616</v>
      </c>
      <c r="Q1128">
        <v>498752</v>
      </c>
      <c r="R1128">
        <v>42438544</v>
      </c>
      <c r="U1128">
        <v>929408</v>
      </c>
      <c r="V1128">
        <v>38183168</v>
      </c>
      <c r="Y1128">
        <v>1298048</v>
      </c>
      <c r="Z1128">
        <v>33642128</v>
      </c>
      <c r="AC1128">
        <v>182576</v>
      </c>
      <c r="AD1128">
        <v>29405008</v>
      </c>
      <c r="AG1128">
        <v>44784</v>
      </c>
      <c r="AH1128">
        <v>28935760</v>
      </c>
      <c r="AI1128">
        <f t="shared" si="68"/>
        <v>2014</v>
      </c>
      <c r="AJ1128" t="str">
        <f t="shared" si="69"/>
        <v>Pine Units</v>
      </c>
      <c r="AK1128" t="str">
        <f t="shared" si="70"/>
        <v>Kamloops</v>
      </c>
      <c r="AL1128" t="str">
        <f t="shared" si="71"/>
        <v>Kamloops TSA</v>
      </c>
    </row>
    <row r="1129" spans="1:38">
      <c r="A1129">
        <v>15</v>
      </c>
      <c r="B1129">
        <v>18</v>
      </c>
      <c r="E1129">
        <v>0</v>
      </c>
      <c r="F1129">
        <v>0</v>
      </c>
      <c r="I1129">
        <v>0</v>
      </c>
      <c r="J1129">
        <v>0</v>
      </c>
      <c r="M1129">
        <v>0</v>
      </c>
      <c r="N1129">
        <v>0</v>
      </c>
      <c r="Q1129">
        <v>0</v>
      </c>
      <c r="R1129">
        <v>0</v>
      </c>
      <c r="U1129">
        <v>0</v>
      </c>
      <c r="V1129">
        <v>32</v>
      </c>
      <c r="Y1129">
        <v>0</v>
      </c>
      <c r="Z1129">
        <v>0</v>
      </c>
      <c r="AC1129">
        <v>0</v>
      </c>
      <c r="AD1129">
        <v>0</v>
      </c>
      <c r="AG1129">
        <v>0</v>
      </c>
      <c r="AH1129">
        <v>0</v>
      </c>
      <c r="AI1129">
        <f t="shared" si="68"/>
        <v>2014</v>
      </c>
      <c r="AJ1129" t="str">
        <f t="shared" si="69"/>
        <v>Non-pine Units</v>
      </c>
      <c r="AK1129" t="str">
        <f t="shared" si="70"/>
        <v>Kingcome</v>
      </c>
      <c r="AL1129" t="str">
        <f t="shared" si="71"/>
        <v>Kingcome TSA</v>
      </c>
    </row>
    <row r="1130" spans="1:38">
      <c r="A1130">
        <v>15</v>
      </c>
      <c r="B1130">
        <v>19</v>
      </c>
      <c r="E1130">
        <v>227040</v>
      </c>
      <c r="F1130">
        <v>1014000</v>
      </c>
      <c r="I1130">
        <v>175936</v>
      </c>
      <c r="J1130">
        <v>2047664</v>
      </c>
      <c r="M1130">
        <v>225168</v>
      </c>
      <c r="N1130">
        <v>1724624</v>
      </c>
      <c r="Q1130">
        <v>285920</v>
      </c>
      <c r="R1130">
        <v>1565792</v>
      </c>
      <c r="U1130">
        <v>312880</v>
      </c>
      <c r="V1130">
        <v>1278352</v>
      </c>
      <c r="Y1130">
        <v>313344</v>
      </c>
      <c r="Z1130">
        <v>1135792</v>
      </c>
      <c r="AC1130">
        <v>188240</v>
      </c>
      <c r="AD1130">
        <v>775040</v>
      </c>
      <c r="AG1130">
        <v>172400</v>
      </c>
      <c r="AH1130">
        <v>744448</v>
      </c>
      <c r="AI1130">
        <f t="shared" si="68"/>
        <v>2014</v>
      </c>
      <c r="AJ1130" t="str">
        <f t="shared" si="69"/>
        <v>Non-pine Units</v>
      </c>
      <c r="AK1130" t="str">
        <f t="shared" si="70"/>
        <v>Kispiox</v>
      </c>
      <c r="AL1130" t="str">
        <f t="shared" si="71"/>
        <v>Kispiox TSA</v>
      </c>
    </row>
    <row r="1131" spans="1:38">
      <c r="A1131">
        <v>15</v>
      </c>
      <c r="B1131">
        <v>20</v>
      </c>
      <c r="E1131">
        <v>688896</v>
      </c>
      <c r="F1131">
        <v>8975600</v>
      </c>
      <c r="I1131">
        <v>193952</v>
      </c>
      <c r="J1131">
        <v>10389632</v>
      </c>
      <c r="M1131">
        <v>399744</v>
      </c>
      <c r="N1131">
        <v>9443472</v>
      </c>
      <c r="Q1131">
        <v>747776</v>
      </c>
      <c r="R1131">
        <v>8292880</v>
      </c>
      <c r="U1131">
        <v>947792</v>
      </c>
      <c r="V1131">
        <v>6995744</v>
      </c>
      <c r="Y1131">
        <v>937968</v>
      </c>
      <c r="Z1131">
        <v>5598368</v>
      </c>
      <c r="AC1131">
        <v>177840</v>
      </c>
      <c r="AD1131">
        <v>2940576</v>
      </c>
      <c r="AG1131">
        <v>85680</v>
      </c>
      <c r="AH1131">
        <v>2559120</v>
      </c>
      <c r="AI1131">
        <f t="shared" si="68"/>
        <v>2014</v>
      </c>
      <c r="AJ1131" t="str">
        <f t="shared" si="69"/>
        <v>Pine Units</v>
      </c>
      <c r="AK1131" t="str">
        <f t="shared" si="70"/>
        <v>KootenayLake</v>
      </c>
      <c r="AL1131" t="str">
        <f t="shared" si="71"/>
        <v>Kootenay Lake TSA</v>
      </c>
    </row>
    <row r="1132" spans="1:38">
      <c r="A1132">
        <v>15</v>
      </c>
      <c r="B1132">
        <v>21</v>
      </c>
      <c r="E1132">
        <v>1568816</v>
      </c>
      <c r="F1132">
        <v>59502640</v>
      </c>
      <c r="I1132">
        <v>84128</v>
      </c>
      <c r="J1132">
        <v>59940560</v>
      </c>
      <c r="M1132">
        <v>93296</v>
      </c>
      <c r="N1132">
        <v>58054752</v>
      </c>
      <c r="Q1132">
        <v>112336</v>
      </c>
      <c r="R1132">
        <v>57025472</v>
      </c>
      <c r="U1132">
        <v>104544</v>
      </c>
      <c r="V1132">
        <v>53276016</v>
      </c>
      <c r="Y1132">
        <v>75088</v>
      </c>
      <c r="Z1132">
        <v>53823360</v>
      </c>
      <c r="AC1132">
        <v>33712</v>
      </c>
      <c r="AD1132">
        <v>54414240</v>
      </c>
      <c r="AG1132">
        <v>25024</v>
      </c>
      <c r="AH1132">
        <v>54054160</v>
      </c>
      <c r="AI1132">
        <f t="shared" si="68"/>
        <v>2014</v>
      </c>
      <c r="AJ1132" t="str">
        <f t="shared" si="69"/>
        <v>Pine Units</v>
      </c>
      <c r="AK1132" t="str">
        <f t="shared" si="70"/>
        <v>Lakes</v>
      </c>
      <c r="AL1132" t="str">
        <f t="shared" si="71"/>
        <v>Lakes TSA</v>
      </c>
    </row>
    <row r="1133" spans="1:38">
      <c r="A1133">
        <v>15</v>
      </c>
      <c r="B1133">
        <v>22</v>
      </c>
      <c r="E1133">
        <v>952592</v>
      </c>
      <c r="F1133">
        <v>10594832</v>
      </c>
      <c r="I1133">
        <v>337712</v>
      </c>
      <c r="J1133">
        <v>15398832</v>
      </c>
      <c r="M1133">
        <v>422896</v>
      </c>
      <c r="N1133">
        <v>15280224</v>
      </c>
      <c r="Q1133">
        <v>403280</v>
      </c>
      <c r="R1133">
        <v>14878560</v>
      </c>
      <c r="U1133">
        <v>695136</v>
      </c>
      <c r="V1133">
        <v>12511568</v>
      </c>
      <c r="Y1133">
        <v>878672</v>
      </c>
      <c r="Z1133">
        <v>10174896</v>
      </c>
      <c r="AC1133">
        <v>408176</v>
      </c>
      <c r="AD1133">
        <v>6445232</v>
      </c>
      <c r="AG1133">
        <v>89472</v>
      </c>
      <c r="AH1133">
        <v>5290720</v>
      </c>
      <c r="AI1133">
        <f t="shared" si="68"/>
        <v>2014</v>
      </c>
      <c r="AJ1133" t="str">
        <f t="shared" si="69"/>
        <v>Pine Units</v>
      </c>
      <c r="AK1133" t="str">
        <f t="shared" si="70"/>
        <v>Lillooet</v>
      </c>
      <c r="AL1133" t="str">
        <f t="shared" si="71"/>
        <v>Lillooet TSA</v>
      </c>
    </row>
    <row r="1134" spans="1:38">
      <c r="A1134">
        <v>15</v>
      </c>
      <c r="B1134">
        <v>23</v>
      </c>
      <c r="E1134">
        <v>5911488</v>
      </c>
      <c r="F1134">
        <v>53439616</v>
      </c>
      <c r="I1134">
        <v>4126016</v>
      </c>
      <c r="J1134">
        <v>86592896</v>
      </c>
      <c r="M1134">
        <v>5723600</v>
      </c>
      <c r="N1134">
        <v>79920144</v>
      </c>
      <c r="Q1134">
        <v>6336176</v>
      </c>
      <c r="R1134">
        <v>77410832</v>
      </c>
      <c r="U1134">
        <v>7454448</v>
      </c>
      <c r="V1134">
        <v>67429296</v>
      </c>
      <c r="Y1134">
        <v>2730560</v>
      </c>
      <c r="Z1134">
        <v>79664832</v>
      </c>
      <c r="AC1134">
        <v>2134192</v>
      </c>
      <c r="AD1134">
        <v>84242944</v>
      </c>
      <c r="AG1134">
        <v>2032752</v>
      </c>
      <c r="AH1134">
        <v>75905936</v>
      </c>
      <c r="AI1134">
        <f t="shared" si="68"/>
        <v>2014</v>
      </c>
      <c r="AJ1134" t="str">
        <f t="shared" si="69"/>
        <v>Pine Units</v>
      </c>
      <c r="AK1134" t="str">
        <f t="shared" si="70"/>
        <v>Mackenzie</v>
      </c>
      <c r="AL1134" t="str">
        <f t="shared" si="71"/>
        <v>Mackenzie TSA</v>
      </c>
    </row>
    <row r="1135" spans="1:38">
      <c r="A1135">
        <v>15</v>
      </c>
      <c r="B1135">
        <v>24</v>
      </c>
      <c r="E1135">
        <v>3041072</v>
      </c>
      <c r="F1135">
        <v>50479200</v>
      </c>
      <c r="I1135">
        <v>705536</v>
      </c>
      <c r="J1135">
        <v>51267584</v>
      </c>
      <c r="M1135">
        <v>1267536</v>
      </c>
      <c r="N1135">
        <v>48983360</v>
      </c>
      <c r="Q1135">
        <v>1450096</v>
      </c>
      <c r="R1135">
        <v>47174448</v>
      </c>
      <c r="U1135">
        <v>2226928</v>
      </c>
      <c r="V1135">
        <v>39279248</v>
      </c>
      <c r="Y1135">
        <v>2134816</v>
      </c>
      <c r="Z1135">
        <v>32800944</v>
      </c>
      <c r="AC1135">
        <v>1307104</v>
      </c>
      <c r="AD1135">
        <v>22320480</v>
      </c>
      <c r="AG1135">
        <v>135056</v>
      </c>
      <c r="AH1135">
        <v>18147552</v>
      </c>
      <c r="AI1135">
        <f t="shared" si="68"/>
        <v>2014</v>
      </c>
      <c r="AJ1135" t="str">
        <f t="shared" si="69"/>
        <v>Pine Units</v>
      </c>
      <c r="AK1135" t="str">
        <f t="shared" si="70"/>
        <v>Merritt</v>
      </c>
      <c r="AL1135" t="str">
        <f t="shared" si="71"/>
        <v>Merritt TSA</v>
      </c>
    </row>
    <row r="1136" spans="1:38">
      <c r="A1136">
        <v>15</v>
      </c>
      <c r="B1136">
        <v>25</v>
      </c>
      <c r="E1136">
        <v>0</v>
      </c>
      <c r="F1136">
        <v>0</v>
      </c>
      <c r="I1136">
        <v>1488</v>
      </c>
      <c r="J1136">
        <v>38704</v>
      </c>
      <c r="M1136">
        <v>768</v>
      </c>
      <c r="N1136">
        <v>39248</v>
      </c>
      <c r="Q1136">
        <v>1888</v>
      </c>
      <c r="R1136">
        <v>36112</v>
      </c>
      <c r="U1136">
        <v>10624</v>
      </c>
      <c r="V1136">
        <v>47216</v>
      </c>
      <c r="Y1136">
        <v>3664</v>
      </c>
      <c r="Z1136">
        <v>27136</v>
      </c>
      <c r="AC1136">
        <v>0</v>
      </c>
      <c r="AD1136">
        <v>22160</v>
      </c>
      <c r="AG1136">
        <v>80</v>
      </c>
      <c r="AH1136">
        <v>29648</v>
      </c>
      <c r="AI1136">
        <f t="shared" si="68"/>
        <v>2014</v>
      </c>
      <c r="AJ1136" t="str">
        <f t="shared" si="69"/>
        <v>Non-pine Units</v>
      </c>
      <c r="AK1136" t="str">
        <f t="shared" si="70"/>
        <v>MidCoast</v>
      </c>
      <c r="AL1136" t="str">
        <f t="shared" si="71"/>
        <v>Mid Coast TSA</v>
      </c>
    </row>
    <row r="1137" spans="1:38">
      <c r="A1137">
        <v>15</v>
      </c>
      <c r="B1137">
        <v>26</v>
      </c>
      <c r="E1137">
        <v>2419520</v>
      </c>
      <c r="F1137">
        <v>42699824</v>
      </c>
      <c r="I1137">
        <v>162144</v>
      </c>
      <c r="J1137">
        <v>46460752</v>
      </c>
      <c r="M1137">
        <v>378192</v>
      </c>
      <c r="N1137">
        <v>43947568</v>
      </c>
      <c r="Q1137">
        <v>506544</v>
      </c>
      <c r="R1137">
        <v>41154848</v>
      </c>
      <c r="U1137">
        <v>490944</v>
      </c>
      <c r="V1137">
        <v>39274960</v>
      </c>
      <c r="Y1137">
        <v>786768</v>
      </c>
      <c r="Z1137">
        <v>36415440</v>
      </c>
      <c r="AC1137">
        <v>707408</v>
      </c>
      <c r="AD1137">
        <v>35107536</v>
      </c>
      <c r="AG1137">
        <v>624016</v>
      </c>
      <c r="AH1137">
        <v>34378880</v>
      </c>
      <c r="AI1137">
        <f t="shared" si="68"/>
        <v>2014</v>
      </c>
      <c r="AJ1137" t="str">
        <f t="shared" si="69"/>
        <v>Pine Units</v>
      </c>
      <c r="AK1137" t="str">
        <f t="shared" si="70"/>
        <v>Morice</v>
      </c>
      <c r="AL1137" t="str">
        <f t="shared" si="71"/>
        <v>Morice TSA</v>
      </c>
    </row>
    <row r="1138" spans="1:38">
      <c r="A1138">
        <v>15</v>
      </c>
      <c r="B1138">
        <v>27</v>
      </c>
      <c r="E1138">
        <v>105264</v>
      </c>
      <c r="F1138">
        <v>369376</v>
      </c>
      <c r="I1138">
        <v>92944</v>
      </c>
      <c r="J1138">
        <v>432944</v>
      </c>
      <c r="M1138">
        <v>82576</v>
      </c>
      <c r="N1138">
        <v>226720</v>
      </c>
      <c r="Q1138">
        <v>61888</v>
      </c>
      <c r="R1138">
        <v>148000</v>
      </c>
      <c r="U1138">
        <v>48144</v>
      </c>
      <c r="V1138">
        <v>120720</v>
      </c>
      <c r="Y1138">
        <v>54400</v>
      </c>
      <c r="Z1138">
        <v>98880</v>
      </c>
      <c r="AC1138">
        <v>13376</v>
      </c>
      <c r="AD1138">
        <v>29024</v>
      </c>
      <c r="AG1138">
        <v>8000</v>
      </c>
      <c r="AH1138">
        <v>18000</v>
      </c>
      <c r="AI1138">
        <f t="shared" si="68"/>
        <v>2014</v>
      </c>
      <c r="AJ1138" t="str">
        <f t="shared" si="69"/>
        <v>Non-pine Units</v>
      </c>
      <c r="AK1138" t="str">
        <f t="shared" si="70"/>
        <v>Nass</v>
      </c>
      <c r="AL1138" t="str">
        <f t="shared" si="71"/>
        <v>Nass TSA</v>
      </c>
    </row>
    <row r="1139" spans="1:38">
      <c r="A1139">
        <v>15</v>
      </c>
      <c r="B1139">
        <v>28</v>
      </c>
      <c r="E1139">
        <v>0</v>
      </c>
      <c r="F1139">
        <v>0</v>
      </c>
      <c r="I1139">
        <v>0</v>
      </c>
      <c r="J1139">
        <v>0</v>
      </c>
      <c r="M1139">
        <v>0</v>
      </c>
      <c r="N1139">
        <v>0</v>
      </c>
      <c r="Q1139">
        <v>0</v>
      </c>
      <c r="R1139">
        <v>0</v>
      </c>
      <c r="U1139">
        <v>0</v>
      </c>
      <c r="V1139">
        <v>0</v>
      </c>
      <c r="Y1139">
        <v>0</v>
      </c>
      <c r="Z1139">
        <v>0</v>
      </c>
      <c r="AC1139">
        <v>0</v>
      </c>
      <c r="AD1139">
        <v>0</v>
      </c>
      <c r="AG1139">
        <v>0</v>
      </c>
      <c r="AH1139">
        <v>0</v>
      </c>
      <c r="AI1139">
        <f t="shared" si="68"/>
        <v>2014</v>
      </c>
      <c r="AJ1139" t="str">
        <f t="shared" si="69"/>
        <v>Non-pine Units</v>
      </c>
      <c r="AK1139" t="str">
        <f t="shared" si="70"/>
        <v>NorthCoast</v>
      </c>
      <c r="AL1139" t="str">
        <f t="shared" si="71"/>
        <v>North Coast TSA</v>
      </c>
    </row>
    <row r="1140" spans="1:38">
      <c r="A1140">
        <v>15</v>
      </c>
      <c r="B1140">
        <v>29</v>
      </c>
      <c r="E1140">
        <v>3175872</v>
      </c>
      <c r="F1140">
        <v>40915040</v>
      </c>
      <c r="I1140">
        <v>968608</v>
      </c>
      <c r="J1140">
        <v>43314224</v>
      </c>
      <c r="M1140">
        <v>1710832</v>
      </c>
      <c r="N1140">
        <v>40013856</v>
      </c>
      <c r="Q1140">
        <v>2354336</v>
      </c>
      <c r="R1140">
        <v>37380528</v>
      </c>
      <c r="U1140">
        <v>2985712</v>
      </c>
      <c r="V1140">
        <v>30160064</v>
      </c>
      <c r="Y1140">
        <v>3553568</v>
      </c>
      <c r="Z1140">
        <v>24664144</v>
      </c>
      <c r="AC1140">
        <v>1277632</v>
      </c>
      <c r="AD1140">
        <v>13631824</v>
      </c>
      <c r="AG1140">
        <v>447792</v>
      </c>
      <c r="AH1140">
        <v>10729600</v>
      </c>
      <c r="AI1140">
        <f t="shared" si="68"/>
        <v>2014</v>
      </c>
      <c r="AJ1140" t="str">
        <f t="shared" si="69"/>
        <v>Pine Units</v>
      </c>
      <c r="AK1140" t="str">
        <f t="shared" si="70"/>
        <v>Okanagan</v>
      </c>
      <c r="AL1140" t="str">
        <f t="shared" si="71"/>
        <v>Okanagan TSA</v>
      </c>
    </row>
    <row r="1141" spans="1:38">
      <c r="A1141">
        <v>15</v>
      </c>
      <c r="B1141">
        <v>30</v>
      </c>
      <c r="E1141">
        <v>1839584</v>
      </c>
      <c r="F1141">
        <v>67376784</v>
      </c>
      <c r="I1141">
        <v>119424</v>
      </c>
      <c r="J1141">
        <v>59966672</v>
      </c>
      <c r="M1141">
        <v>157776</v>
      </c>
      <c r="N1141">
        <v>55891376</v>
      </c>
      <c r="Q1141">
        <v>230272</v>
      </c>
      <c r="R1141">
        <v>53635552</v>
      </c>
      <c r="U1141">
        <v>369008</v>
      </c>
      <c r="V1141">
        <v>48354912</v>
      </c>
      <c r="Y1141">
        <v>253920</v>
      </c>
      <c r="Z1141">
        <v>47984528</v>
      </c>
      <c r="AC1141">
        <v>48112</v>
      </c>
      <c r="AD1141">
        <v>49406672</v>
      </c>
      <c r="AG1141">
        <v>17824</v>
      </c>
      <c r="AH1141">
        <v>49119040</v>
      </c>
      <c r="AI1141">
        <f t="shared" si="68"/>
        <v>2014</v>
      </c>
      <c r="AJ1141" t="str">
        <f t="shared" si="69"/>
        <v>Pine Units</v>
      </c>
      <c r="AK1141" t="str">
        <f t="shared" si="70"/>
        <v>PrinceGeorge</v>
      </c>
      <c r="AL1141" t="str">
        <f t="shared" si="71"/>
        <v>Prince George Forest District</v>
      </c>
    </row>
    <row r="1142" spans="1:38">
      <c r="A1142">
        <v>15</v>
      </c>
      <c r="B1142">
        <v>31</v>
      </c>
      <c r="E1142">
        <v>0</v>
      </c>
      <c r="F1142">
        <v>0</v>
      </c>
      <c r="I1142">
        <v>0</v>
      </c>
      <c r="J1142">
        <v>0</v>
      </c>
      <c r="M1142">
        <v>0</v>
      </c>
      <c r="N1142">
        <v>0</v>
      </c>
      <c r="Q1142">
        <v>0</v>
      </c>
      <c r="R1142">
        <v>0</v>
      </c>
      <c r="U1142">
        <v>0</v>
      </c>
      <c r="V1142">
        <v>0</v>
      </c>
      <c r="Y1142">
        <v>0</v>
      </c>
      <c r="Z1142">
        <v>0</v>
      </c>
      <c r="AC1142">
        <v>0</v>
      </c>
      <c r="AD1142">
        <v>0</v>
      </c>
      <c r="AG1142">
        <v>0</v>
      </c>
      <c r="AH1142">
        <v>0</v>
      </c>
      <c r="AI1142">
        <f t="shared" si="68"/>
        <v>2014</v>
      </c>
      <c r="AJ1142" t="str">
        <f t="shared" si="69"/>
        <v>Non-pine Units</v>
      </c>
      <c r="AK1142" t="str">
        <f t="shared" si="70"/>
        <v>QueenCharlotte</v>
      </c>
      <c r="AL1142" t="str">
        <f t="shared" si="71"/>
        <v>Queen Charlotte TSA</v>
      </c>
    </row>
    <row r="1143" spans="1:38">
      <c r="A1143">
        <v>15</v>
      </c>
      <c r="B1143">
        <v>32</v>
      </c>
      <c r="E1143">
        <v>1072960</v>
      </c>
      <c r="F1143">
        <v>101363824</v>
      </c>
      <c r="I1143">
        <v>20432</v>
      </c>
      <c r="J1143">
        <v>92047744</v>
      </c>
      <c r="M1143">
        <v>24720</v>
      </c>
      <c r="N1143">
        <v>91374160</v>
      </c>
      <c r="Q1143">
        <v>33344</v>
      </c>
      <c r="R1143">
        <v>91336000</v>
      </c>
      <c r="U1143">
        <v>30160</v>
      </c>
      <c r="V1143">
        <v>89787968</v>
      </c>
      <c r="Y1143">
        <v>37792</v>
      </c>
      <c r="Z1143">
        <v>89796032</v>
      </c>
      <c r="AC1143">
        <v>1360</v>
      </c>
      <c r="AD1143">
        <v>89752864</v>
      </c>
      <c r="AG1143">
        <v>544</v>
      </c>
      <c r="AH1143">
        <v>89678528</v>
      </c>
      <c r="AI1143">
        <f t="shared" si="68"/>
        <v>2014</v>
      </c>
      <c r="AJ1143" t="str">
        <f t="shared" si="69"/>
        <v>Pine Units</v>
      </c>
      <c r="AK1143" t="str">
        <f t="shared" si="70"/>
        <v>Quesnel</v>
      </c>
      <c r="AL1143" t="str">
        <f t="shared" si="71"/>
        <v>Quesnel TSA</v>
      </c>
    </row>
    <row r="1144" spans="1:38">
      <c r="A1144">
        <v>15</v>
      </c>
      <c r="B1144">
        <v>33</v>
      </c>
      <c r="E1144">
        <v>14096</v>
      </c>
      <c r="F1144">
        <v>49504</v>
      </c>
      <c r="I1144">
        <v>9312</v>
      </c>
      <c r="J1144">
        <v>134080</v>
      </c>
      <c r="M1144">
        <v>15824</v>
      </c>
      <c r="N1144">
        <v>112784</v>
      </c>
      <c r="Q1144">
        <v>17904</v>
      </c>
      <c r="R1144">
        <v>102464</v>
      </c>
      <c r="U1144">
        <v>12976</v>
      </c>
      <c r="V1144">
        <v>86144</v>
      </c>
      <c r="Y1144">
        <v>15568</v>
      </c>
      <c r="Z1144">
        <v>61872</v>
      </c>
      <c r="AC1144">
        <v>2192</v>
      </c>
      <c r="AD1144">
        <v>21424</v>
      </c>
      <c r="AG1144">
        <v>1424</v>
      </c>
      <c r="AH1144">
        <v>15888</v>
      </c>
      <c r="AI1144">
        <f t="shared" si="68"/>
        <v>2014</v>
      </c>
      <c r="AJ1144" t="str">
        <f t="shared" si="69"/>
        <v>Non-pine Units</v>
      </c>
      <c r="AK1144" t="str">
        <f t="shared" si="70"/>
        <v>Revelstoke</v>
      </c>
      <c r="AL1144" t="str">
        <f t="shared" si="71"/>
        <v>Revelstoke TSA</v>
      </c>
    </row>
    <row r="1145" spans="1:38">
      <c r="A1145">
        <v>15</v>
      </c>
      <c r="B1145">
        <v>34</v>
      </c>
      <c r="E1145">
        <v>311840</v>
      </c>
      <c r="F1145">
        <v>4605840</v>
      </c>
      <c r="I1145">
        <v>80784</v>
      </c>
      <c r="J1145">
        <v>4938496</v>
      </c>
      <c r="M1145">
        <v>174080</v>
      </c>
      <c r="N1145">
        <v>4517792</v>
      </c>
      <c r="Q1145">
        <v>190880</v>
      </c>
      <c r="R1145">
        <v>4226992</v>
      </c>
      <c r="U1145">
        <v>218960</v>
      </c>
      <c r="V1145">
        <v>3721904</v>
      </c>
      <c r="Y1145">
        <v>225440</v>
      </c>
      <c r="Z1145">
        <v>3371264</v>
      </c>
      <c r="AC1145">
        <v>83360</v>
      </c>
      <c r="AD1145">
        <v>2762816</v>
      </c>
      <c r="AG1145">
        <v>106448</v>
      </c>
      <c r="AH1145">
        <v>3073744</v>
      </c>
      <c r="AI1145">
        <f t="shared" si="68"/>
        <v>2014</v>
      </c>
      <c r="AJ1145" t="str">
        <f t="shared" si="69"/>
        <v>Pine Units</v>
      </c>
      <c r="AK1145" t="str">
        <f t="shared" si="70"/>
        <v>RobsonValley</v>
      </c>
      <c r="AL1145" t="str">
        <f t="shared" si="71"/>
        <v>Robson Valley TSA</v>
      </c>
    </row>
    <row r="1146" spans="1:38">
      <c r="A1146">
        <v>15</v>
      </c>
      <c r="B1146">
        <v>35</v>
      </c>
      <c r="E1146">
        <v>3184</v>
      </c>
      <c r="F1146">
        <v>49024</v>
      </c>
      <c r="I1146">
        <v>19200</v>
      </c>
      <c r="J1146">
        <v>466176</v>
      </c>
      <c r="M1146">
        <v>14224</v>
      </c>
      <c r="N1146">
        <v>506928</v>
      </c>
      <c r="Q1146">
        <v>22912</v>
      </c>
      <c r="R1146">
        <v>474848</v>
      </c>
      <c r="U1146">
        <v>29504</v>
      </c>
      <c r="V1146">
        <v>416080</v>
      </c>
      <c r="Y1146">
        <v>25232</v>
      </c>
      <c r="Z1146">
        <v>396016</v>
      </c>
      <c r="AC1146">
        <v>10272</v>
      </c>
      <c r="AD1146">
        <v>315264</v>
      </c>
      <c r="AG1146">
        <v>6960</v>
      </c>
      <c r="AH1146">
        <v>303856</v>
      </c>
      <c r="AI1146">
        <f t="shared" si="68"/>
        <v>2014</v>
      </c>
      <c r="AJ1146" t="str">
        <f t="shared" si="69"/>
        <v>Non-pine Units</v>
      </c>
      <c r="AK1146" t="str">
        <f t="shared" si="70"/>
        <v>Soo</v>
      </c>
      <c r="AL1146" t="str">
        <f t="shared" si="71"/>
        <v>Soo TSA</v>
      </c>
    </row>
    <row r="1147" spans="1:38">
      <c r="A1147">
        <v>15</v>
      </c>
      <c r="B1147">
        <v>36</v>
      </c>
      <c r="E1147">
        <v>0</v>
      </c>
      <c r="F1147">
        <v>0</v>
      </c>
      <c r="I1147">
        <v>0</v>
      </c>
      <c r="J1147">
        <v>0</v>
      </c>
      <c r="M1147">
        <v>0</v>
      </c>
      <c r="N1147">
        <v>0</v>
      </c>
      <c r="Q1147">
        <v>0</v>
      </c>
      <c r="R1147">
        <v>0</v>
      </c>
      <c r="U1147">
        <v>0</v>
      </c>
      <c r="V1147">
        <v>0</v>
      </c>
      <c r="Y1147">
        <v>0</v>
      </c>
      <c r="Z1147">
        <v>512</v>
      </c>
      <c r="AC1147">
        <v>0</v>
      </c>
      <c r="AD1147">
        <v>0</v>
      </c>
      <c r="AG1147">
        <v>0</v>
      </c>
      <c r="AH1147">
        <v>0</v>
      </c>
      <c r="AI1147">
        <f t="shared" si="68"/>
        <v>2014</v>
      </c>
      <c r="AJ1147" t="str">
        <f t="shared" si="69"/>
        <v>Non-pine Units</v>
      </c>
      <c r="AK1147" t="str">
        <f t="shared" si="70"/>
        <v>Strathcona</v>
      </c>
      <c r="AL1147" t="str">
        <f t="shared" si="71"/>
        <v>Strathcona TSA</v>
      </c>
    </row>
    <row r="1148" spans="1:38">
      <c r="A1148">
        <v>15</v>
      </c>
      <c r="B1148">
        <v>37</v>
      </c>
      <c r="E1148">
        <v>0</v>
      </c>
      <c r="F1148">
        <v>0</v>
      </c>
      <c r="I1148">
        <v>2128</v>
      </c>
      <c r="J1148">
        <v>9792</v>
      </c>
      <c r="M1148">
        <v>1936</v>
      </c>
      <c r="N1148">
        <v>14928</v>
      </c>
      <c r="Q1148">
        <v>3632</v>
      </c>
      <c r="R1148">
        <v>14576</v>
      </c>
      <c r="U1148">
        <v>6192</v>
      </c>
      <c r="V1148">
        <v>17888</v>
      </c>
      <c r="Y1148">
        <v>3200</v>
      </c>
      <c r="Z1148">
        <v>9808</v>
      </c>
      <c r="AC1148">
        <v>912</v>
      </c>
      <c r="AD1148">
        <v>3760</v>
      </c>
      <c r="AG1148">
        <v>1344</v>
      </c>
      <c r="AH1148">
        <v>3920</v>
      </c>
      <c r="AI1148">
        <f t="shared" si="68"/>
        <v>2014</v>
      </c>
      <c r="AJ1148" t="str">
        <f t="shared" si="69"/>
        <v>Non-pine Units</v>
      </c>
      <c r="AK1148" t="str">
        <f t="shared" si="70"/>
        <v>SunshineCoast</v>
      </c>
      <c r="AL1148" t="str">
        <f t="shared" si="71"/>
        <v>Sunshine Coast TSA</v>
      </c>
    </row>
    <row r="1149" spans="1:38">
      <c r="A1149">
        <v>15</v>
      </c>
      <c r="B1149">
        <v>38</v>
      </c>
      <c r="E1149">
        <v>1437968</v>
      </c>
      <c r="F1149">
        <v>87729616</v>
      </c>
      <c r="I1149">
        <v>30224</v>
      </c>
      <c r="J1149">
        <v>79305072</v>
      </c>
      <c r="M1149">
        <v>54352</v>
      </c>
      <c r="N1149">
        <v>75449584</v>
      </c>
      <c r="Q1149">
        <v>82960</v>
      </c>
      <c r="R1149">
        <v>74626304</v>
      </c>
      <c r="U1149">
        <v>53696</v>
      </c>
      <c r="V1149">
        <v>70540864</v>
      </c>
      <c r="Y1149">
        <v>30928</v>
      </c>
      <c r="Z1149">
        <v>71004720</v>
      </c>
      <c r="AC1149">
        <v>1776</v>
      </c>
      <c r="AD1149">
        <v>71625600</v>
      </c>
      <c r="AG1149">
        <v>2016</v>
      </c>
      <c r="AH1149">
        <v>71338688</v>
      </c>
      <c r="AI1149">
        <f t="shared" si="68"/>
        <v>2014</v>
      </c>
      <c r="AJ1149" t="str">
        <f t="shared" si="69"/>
        <v>Pine Units</v>
      </c>
      <c r="AK1149" t="str">
        <f t="shared" si="70"/>
        <v>Vanderhoof</v>
      </c>
      <c r="AL1149" t="str">
        <f t="shared" si="71"/>
        <v>Vanderhoof Forest District</v>
      </c>
    </row>
    <row r="1150" spans="1:38">
      <c r="A1150">
        <v>15</v>
      </c>
      <c r="B1150">
        <v>39</v>
      </c>
      <c r="E1150">
        <v>3411472</v>
      </c>
      <c r="F1150">
        <v>120957424</v>
      </c>
      <c r="I1150">
        <v>635408</v>
      </c>
      <c r="J1150">
        <v>113413616</v>
      </c>
      <c r="M1150">
        <v>488288</v>
      </c>
      <c r="N1150">
        <v>110896544</v>
      </c>
      <c r="Q1150">
        <v>386288</v>
      </c>
      <c r="R1150">
        <v>111289424</v>
      </c>
      <c r="U1150">
        <v>856048</v>
      </c>
      <c r="V1150">
        <v>95020176</v>
      </c>
      <c r="Y1150">
        <v>572304</v>
      </c>
      <c r="Z1150">
        <v>90584800</v>
      </c>
      <c r="AC1150">
        <v>76256</v>
      </c>
      <c r="AD1150">
        <v>87061392</v>
      </c>
      <c r="AG1150">
        <v>28784</v>
      </c>
      <c r="AH1150">
        <v>86489216</v>
      </c>
      <c r="AI1150">
        <f t="shared" si="68"/>
        <v>2014</v>
      </c>
      <c r="AJ1150" t="str">
        <f t="shared" si="69"/>
        <v>Pine Units</v>
      </c>
      <c r="AK1150" t="str">
        <f t="shared" si="70"/>
        <v>WilliamsLake</v>
      </c>
      <c r="AL1150" t="str">
        <f t="shared" si="71"/>
        <v>Williams Lake TSA</v>
      </c>
    </row>
    <row r="1151" spans="1:38">
      <c r="A1151">
        <v>15</v>
      </c>
      <c r="B1151">
        <v>40</v>
      </c>
      <c r="E1151">
        <v>97376</v>
      </c>
      <c r="F1151">
        <v>2299360</v>
      </c>
      <c r="I1151">
        <v>4256</v>
      </c>
      <c r="J1151">
        <v>2354448</v>
      </c>
      <c r="M1151">
        <v>7920</v>
      </c>
      <c r="N1151">
        <v>2116272</v>
      </c>
      <c r="Q1151">
        <v>17760</v>
      </c>
      <c r="R1151">
        <v>1936448</v>
      </c>
      <c r="U1151">
        <v>29904</v>
      </c>
      <c r="V1151">
        <v>1712016</v>
      </c>
      <c r="Y1151">
        <v>31312</v>
      </c>
      <c r="Z1151">
        <v>1670832</v>
      </c>
      <c r="AC1151">
        <v>4224</v>
      </c>
      <c r="AD1151">
        <v>1536960</v>
      </c>
      <c r="AG1151">
        <v>0</v>
      </c>
      <c r="AH1151">
        <v>1450400</v>
      </c>
      <c r="AI1151">
        <f t="shared" si="68"/>
        <v>2014</v>
      </c>
      <c r="AJ1151" t="str">
        <f t="shared" si="69"/>
        <v>Interior TFLs</v>
      </c>
      <c r="AK1151" t="str">
        <f t="shared" si="70"/>
        <v>InteriorTFLs</v>
      </c>
      <c r="AL1151" t="str">
        <f t="shared" si="71"/>
        <v>Interior TFLs</v>
      </c>
    </row>
    <row r="1152" spans="1:38">
      <c r="A1152">
        <v>15</v>
      </c>
      <c r="B1152">
        <v>40</v>
      </c>
      <c r="E1152">
        <v>11648</v>
      </c>
      <c r="F1152">
        <v>1726688</v>
      </c>
      <c r="I1152">
        <v>32</v>
      </c>
      <c r="J1152">
        <v>1664512</v>
      </c>
      <c r="M1152">
        <v>16</v>
      </c>
      <c r="N1152">
        <v>1581104</v>
      </c>
      <c r="Q1152">
        <v>448</v>
      </c>
      <c r="R1152">
        <v>1560160</v>
      </c>
      <c r="U1152">
        <v>1888</v>
      </c>
      <c r="V1152">
        <v>1512240</v>
      </c>
      <c r="Y1152">
        <v>272</v>
      </c>
      <c r="Z1152">
        <v>1554608</v>
      </c>
      <c r="AC1152">
        <v>0</v>
      </c>
      <c r="AD1152">
        <v>1554352</v>
      </c>
      <c r="AG1152">
        <v>0</v>
      </c>
      <c r="AH1152">
        <v>1448608</v>
      </c>
      <c r="AI1152">
        <f t="shared" si="68"/>
        <v>2014</v>
      </c>
      <c r="AJ1152" t="str">
        <f t="shared" si="69"/>
        <v>Interior TFLs</v>
      </c>
      <c r="AK1152" t="str">
        <f t="shared" si="70"/>
        <v>InteriorTFLs</v>
      </c>
      <c r="AL1152" t="str">
        <f t="shared" si="71"/>
        <v>Interior TFLs</v>
      </c>
    </row>
    <row r="1153" spans="1:38">
      <c r="A1153">
        <v>15</v>
      </c>
      <c r="B1153">
        <v>40</v>
      </c>
      <c r="E1153">
        <v>43552</v>
      </c>
      <c r="F1153">
        <v>3430368</v>
      </c>
      <c r="I1153">
        <v>4480</v>
      </c>
      <c r="J1153">
        <v>3438688</v>
      </c>
      <c r="M1153">
        <v>6800</v>
      </c>
      <c r="N1153">
        <v>3197456</v>
      </c>
      <c r="Q1153">
        <v>3056</v>
      </c>
      <c r="R1153">
        <v>3152432</v>
      </c>
      <c r="U1153">
        <v>3552</v>
      </c>
      <c r="V1153">
        <v>2797328</v>
      </c>
      <c r="Y1153">
        <v>448</v>
      </c>
      <c r="Z1153">
        <v>2889584</v>
      </c>
      <c r="AC1153">
        <v>240</v>
      </c>
      <c r="AD1153">
        <v>2898320</v>
      </c>
      <c r="AG1153">
        <v>0</v>
      </c>
      <c r="AH1153">
        <v>2816208</v>
      </c>
      <c r="AI1153">
        <f t="shared" si="68"/>
        <v>2014</v>
      </c>
      <c r="AJ1153" t="str">
        <f t="shared" si="69"/>
        <v>Interior TFLs</v>
      </c>
      <c r="AK1153" t="str">
        <f t="shared" si="70"/>
        <v>InteriorTFLs</v>
      </c>
      <c r="AL1153" t="str">
        <f t="shared" si="71"/>
        <v>Interior TFLs</v>
      </c>
    </row>
    <row r="1154" spans="1:38">
      <c r="A1154">
        <v>15</v>
      </c>
      <c r="B1154">
        <v>40</v>
      </c>
      <c r="E1154">
        <v>0</v>
      </c>
      <c r="F1154">
        <v>48</v>
      </c>
      <c r="I1154">
        <v>112</v>
      </c>
      <c r="J1154">
        <v>864</v>
      </c>
      <c r="M1154">
        <v>0</v>
      </c>
      <c r="N1154">
        <v>256</v>
      </c>
      <c r="Q1154">
        <v>96</v>
      </c>
      <c r="R1154">
        <v>624</v>
      </c>
      <c r="U1154">
        <v>128</v>
      </c>
      <c r="V1154">
        <v>448</v>
      </c>
      <c r="Y1154">
        <v>464</v>
      </c>
      <c r="Z1154">
        <v>1008</v>
      </c>
      <c r="AC1154">
        <v>0</v>
      </c>
      <c r="AD1154">
        <v>224</v>
      </c>
      <c r="AG1154">
        <v>0</v>
      </c>
      <c r="AH1154">
        <v>176</v>
      </c>
      <c r="AI1154">
        <f t="shared" ref="AI1154:AI1217" si="72">A1154+1999</f>
        <v>2014</v>
      </c>
      <c r="AJ1154" t="str">
        <f t="shared" ref="AJ1154:AJ1217" si="73">VLOOKUP(B1154,$AO$2:$AS$42,4)</f>
        <v>Interior TFLs</v>
      </c>
      <c r="AK1154" t="str">
        <f t="shared" ref="AK1154:AK1217" si="74">VLOOKUP(B1154,$AO$2:$AT$42,2)</f>
        <v>InteriorTFLs</v>
      </c>
      <c r="AL1154" t="str">
        <f t="shared" ref="AL1154:AL1217" si="75">VLOOKUP(B1154,$AO$2:$AT$42,3)</f>
        <v>Interior TFLs</v>
      </c>
    </row>
    <row r="1155" spans="1:38">
      <c r="A1155">
        <v>15</v>
      </c>
      <c r="B1155">
        <v>40</v>
      </c>
      <c r="E1155">
        <v>32</v>
      </c>
      <c r="F1155">
        <v>976</v>
      </c>
      <c r="I1155">
        <v>576</v>
      </c>
      <c r="J1155">
        <v>16992</v>
      </c>
      <c r="M1155">
        <v>416</v>
      </c>
      <c r="N1155">
        <v>12416</v>
      </c>
      <c r="Q1155">
        <v>4528</v>
      </c>
      <c r="R1155">
        <v>18720</v>
      </c>
      <c r="U1155">
        <v>4528</v>
      </c>
      <c r="V1155">
        <v>19440</v>
      </c>
      <c r="Y1155">
        <v>3088</v>
      </c>
      <c r="Z1155">
        <v>20416</v>
      </c>
      <c r="AC1155">
        <v>0</v>
      </c>
      <c r="AD1155">
        <v>5936</v>
      </c>
      <c r="AG1155">
        <v>192</v>
      </c>
      <c r="AH1155">
        <v>4128</v>
      </c>
      <c r="AI1155">
        <f t="shared" si="72"/>
        <v>2014</v>
      </c>
      <c r="AJ1155" t="str">
        <f t="shared" si="73"/>
        <v>Interior TFLs</v>
      </c>
      <c r="AK1155" t="str">
        <f t="shared" si="74"/>
        <v>InteriorTFLs</v>
      </c>
      <c r="AL1155" t="str">
        <f t="shared" si="75"/>
        <v>Interior TFLs</v>
      </c>
    </row>
    <row r="1156" spans="1:38">
      <c r="A1156">
        <v>15</v>
      </c>
      <c r="B1156">
        <v>40</v>
      </c>
      <c r="E1156">
        <v>18576</v>
      </c>
      <c r="F1156">
        <v>76176</v>
      </c>
      <c r="I1156">
        <v>6064</v>
      </c>
      <c r="J1156">
        <v>130352</v>
      </c>
      <c r="M1156">
        <v>5376</v>
      </c>
      <c r="N1156">
        <v>121168</v>
      </c>
      <c r="Q1156">
        <v>8416</v>
      </c>
      <c r="R1156">
        <v>110496</v>
      </c>
      <c r="U1156">
        <v>9776</v>
      </c>
      <c r="V1156">
        <v>120160</v>
      </c>
      <c r="Y1156">
        <v>20320</v>
      </c>
      <c r="Z1156">
        <v>85376</v>
      </c>
      <c r="AC1156">
        <v>1424</v>
      </c>
      <c r="AD1156">
        <v>49744</v>
      </c>
      <c r="AG1156">
        <v>272</v>
      </c>
      <c r="AH1156">
        <v>52592</v>
      </c>
      <c r="AI1156">
        <f t="shared" si="72"/>
        <v>2014</v>
      </c>
      <c r="AJ1156" t="str">
        <f t="shared" si="73"/>
        <v>Interior TFLs</v>
      </c>
      <c r="AK1156" t="str">
        <f t="shared" si="74"/>
        <v>InteriorTFLs</v>
      </c>
      <c r="AL1156" t="str">
        <f t="shared" si="75"/>
        <v>Interior TFLs</v>
      </c>
    </row>
    <row r="1157" spans="1:38">
      <c r="A1157">
        <v>15</v>
      </c>
      <c r="B1157">
        <v>40</v>
      </c>
      <c r="E1157">
        <v>178992</v>
      </c>
      <c r="F1157">
        <v>15106352</v>
      </c>
      <c r="I1157">
        <v>7680</v>
      </c>
      <c r="J1157">
        <v>15207024</v>
      </c>
      <c r="M1157">
        <v>33584</v>
      </c>
      <c r="N1157">
        <v>14562432</v>
      </c>
      <c r="Q1157">
        <v>29504</v>
      </c>
      <c r="R1157">
        <v>14061520</v>
      </c>
      <c r="U1157">
        <v>33056</v>
      </c>
      <c r="V1157">
        <v>13280240</v>
      </c>
      <c r="Y1157">
        <v>13424</v>
      </c>
      <c r="Z1157">
        <v>13408992</v>
      </c>
      <c r="AC1157">
        <v>2560</v>
      </c>
      <c r="AD1157">
        <v>13295920</v>
      </c>
      <c r="AG1157">
        <v>928</v>
      </c>
      <c r="AH1157">
        <v>12970336</v>
      </c>
      <c r="AI1157">
        <f t="shared" si="72"/>
        <v>2014</v>
      </c>
      <c r="AJ1157" t="str">
        <f t="shared" si="73"/>
        <v>Interior TFLs</v>
      </c>
      <c r="AK1157" t="str">
        <f t="shared" si="74"/>
        <v>InteriorTFLs</v>
      </c>
      <c r="AL1157" t="str">
        <f t="shared" si="75"/>
        <v>Interior TFLs</v>
      </c>
    </row>
    <row r="1158" spans="1:38">
      <c r="A1158">
        <v>15</v>
      </c>
      <c r="B1158">
        <v>40</v>
      </c>
      <c r="E1158">
        <v>283472</v>
      </c>
      <c r="F1158">
        <v>4147328</v>
      </c>
      <c r="I1158">
        <v>22256</v>
      </c>
      <c r="J1158">
        <v>4681776</v>
      </c>
      <c r="M1158">
        <v>23504</v>
      </c>
      <c r="N1158">
        <v>4022720</v>
      </c>
      <c r="Q1158">
        <v>29184</v>
      </c>
      <c r="R1158">
        <v>3727952</v>
      </c>
      <c r="U1158">
        <v>46384</v>
      </c>
      <c r="V1158">
        <v>3333200</v>
      </c>
      <c r="Y1158">
        <v>42544</v>
      </c>
      <c r="Z1158">
        <v>2976016</v>
      </c>
      <c r="AC1158">
        <v>2240</v>
      </c>
      <c r="AD1158">
        <v>2820912</v>
      </c>
      <c r="AG1158">
        <v>1264</v>
      </c>
      <c r="AH1158">
        <v>2789680</v>
      </c>
      <c r="AI1158">
        <f t="shared" si="72"/>
        <v>2014</v>
      </c>
      <c r="AJ1158" t="str">
        <f t="shared" si="73"/>
        <v>Interior TFLs</v>
      </c>
      <c r="AK1158" t="str">
        <f t="shared" si="74"/>
        <v>InteriorTFLs</v>
      </c>
      <c r="AL1158" t="str">
        <f t="shared" si="75"/>
        <v>Interior TFLs</v>
      </c>
    </row>
    <row r="1159" spans="1:38">
      <c r="A1159">
        <v>15</v>
      </c>
      <c r="B1159">
        <v>40</v>
      </c>
      <c r="E1159">
        <v>62864</v>
      </c>
      <c r="F1159">
        <v>3195456</v>
      </c>
      <c r="I1159">
        <v>1264</v>
      </c>
      <c r="J1159">
        <v>3052368</v>
      </c>
      <c r="M1159">
        <v>10560</v>
      </c>
      <c r="N1159">
        <v>2859040</v>
      </c>
      <c r="Q1159">
        <v>11440</v>
      </c>
      <c r="R1159">
        <v>2815952</v>
      </c>
      <c r="U1159">
        <v>10688</v>
      </c>
      <c r="V1159">
        <v>2603824</v>
      </c>
      <c r="Y1159">
        <v>5520</v>
      </c>
      <c r="Z1159">
        <v>2585008</v>
      </c>
      <c r="AC1159">
        <v>6768</v>
      </c>
      <c r="AD1159">
        <v>2553568</v>
      </c>
      <c r="AG1159">
        <v>2704</v>
      </c>
      <c r="AH1159">
        <v>2480080</v>
      </c>
      <c r="AI1159">
        <f t="shared" si="72"/>
        <v>2014</v>
      </c>
      <c r="AJ1159" t="str">
        <f t="shared" si="73"/>
        <v>Interior TFLs</v>
      </c>
      <c r="AK1159" t="str">
        <f t="shared" si="74"/>
        <v>InteriorTFLs</v>
      </c>
      <c r="AL1159" t="str">
        <f t="shared" si="75"/>
        <v>Interior TFLs</v>
      </c>
    </row>
    <row r="1160" spans="1:38">
      <c r="A1160">
        <v>15</v>
      </c>
      <c r="B1160">
        <v>40</v>
      </c>
      <c r="E1160">
        <v>37888</v>
      </c>
      <c r="F1160">
        <v>894256</v>
      </c>
      <c r="I1160">
        <v>5664</v>
      </c>
      <c r="J1160">
        <v>880832</v>
      </c>
      <c r="M1160">
        <v>13440</v>
      </c>
      <c r="N1160">
        <v>824912</v>
      </c>
      <c r="Q1160">
        <v>20064</v>
      </c>
      <c r="R1160">
        <v>771696</v>
      </c>
      <c r="U1160">
        <v>25488</v>
      </c>
      <c r="V1160">
        <v>740608</v>
      </c>
      <c r="Y1160">
        <v>37936</v>
      </c>
      <c r="Z1160">
        <v>710272</v>
      </c>
      <c r="AC1160">
        <v>8624</v>
      </c>
      <c r="AD1160">
        <v>583088</v>
      </c>
      <c r="AG1160">
        <v>3056</v>
      </c>
      <c r="AH1160">
        <v>551200</v>
      </c>
      <c r="AI1160">
        <f t="shared" si="72"/>
        <v>2014</v>
      </c>
      <c r="AJ1160" t="str">
        <f t="shared" si="73"/>
        <v>Interior TFLs</v>
      </c>
      <c r="AK1160" t="str">
        <f t="shared" si="74"/>
        <v>InteriorTFLs</v>
      </c>
      <c r="AL1160" t="str">
        <f t="shared" si="75"/>
        <v>Interior TFLs</v>
      </c>
    </row>
    <row r="1161" spans="1:38">
      <c r="A1161">
        <v>15</v>
      </c>
      <c r="B1161">
        <v>40</v>
      </c>
      <c r="E1161">
        <v>0</v>
      </c>
      <c r="F1161">
        <v>0</v>
      </c>
      <c r="I1161">
        <v>1408</v>
      </c>
      <c r="J1161">
        <v>22032</v>
      </c>
      <c r="M1161">
        <v>4240</v>
      </c>
      <c r="N1161">
        <v>29376</v>
      </c>
      <c r="Q1161">
        <v>1024</v>
      </c>
      <c r="R1161">
        <v>19904</v>
      </c>
      <c r="U1161">
        <v>2752</v>
      </c>
      <c r="V1161">
        <v>53968</v>
      </c>
      <c r="Y1161">
        <v>2576</v>
      </c>
      <c r="Z1161">
        <v>35360</v>
      </c>
      <c r="AC1161">
        <v>0</v>
      </c>
      <c r="AD1161">
        <v>25536</v>
      </c>
      <c r="AG1161">
        <v>3632</v>
      </c>
      <c r="AH1161">
        <v>25712</v>
      </c>
      <c r="AI1161">
        <f t="shared" si="72"/>
        <v>2014</v>
      </c>
      <c r="AJ1161" t="str">
        <f t="shared" si="73"/>
        <v>Interior TFLs</v>
      </c>
      <c r="AK1161" t="str">
        <f t="shared" si="74"/>
        <v>InteriorTFLs</v>
      </c>
      <c r="AL1161" t="str">
        <f t="shared" si="75"/>
        <v>Interior TFLs</v>
      </c>
    </row>
    <row r="1162" spans="1:38">
      <c r="A1162">
        <v>15</v>
      </c>
      <c r="B1162">
        <v>40</v>
      </c>
      <c r="E1162">
        <v>50224</v>
      </c>
      <c r="F1162">
        <v>1223600</v>
      </c>
      <c r="I1162">
        <v>7504</v>
      </c>
      <c r="J1162">
        <v>1025648</v>
      </c>
      <c r="M1162">
        <v>16816</v>
      </c>
      <c r="N1162">
        <v>1035248</v>
      </c>
      <c r="Q1162">
        <v>15936</v>
      </c>
      <c r="R1162">
        <v>933952</v>
      </c>
      <c r="U1162">
        <v>25824</v>
      </c>
      <c r="V1162">
        <v>846368</v>
      </c>
      <c r="Y1162">
        <v>11360</v>
      </c>
      <c r="Z1162">
        <v>809104</v>
      </c>
      <c r="AC1162">
        <v>5344</v>
      </c>
      <c r="AD1162">
        <v>809968</v>
      </c>
      <c r="AG1162">
        <v>3824</v>
      </c>
      <c r="AH1162">
        <v>754144</v>
      </c>
      <c r="AI1162">
        <f t="shared" si="72"/>
        <v>2014</v>
      </c>
      <c r="AJ1162" t="str">
        <f t="shared" si="73"/>
        <v>Interior TFLs</v>
      </c>
      <c r="AK1162" t="str">
        <f t="shared" si="74"/>
        <v>InteriorTFLs</v>
      </c>
      <c r="AL1162" t="str">
        <f t="shared" si="75"/>
        <v>Interior TFLs</v>
      </c>
    </row>
    <row r="1163" spans="1:38">
      <c r="A1163">
        <v>15</v>
      </c>
      <c r="B1163">
        <v>40</v>
      </c>
      <c r="E1163">
        <v>150064</v>
      </c>
      <c r="F1163">
        <v>1497088</v>
      </c>
      <c r="I1163">
        <v>107712</v>
      </c>
      <c r="J1163">
        <v>1729280</v>
      </c>
      <c r="M1163">
        <v>229728</v>
      </c>
      <c r="N1163">
        <v>1537088</v>
      </c>
      <c r="Q1163">
        <v>301152</v>
      </c>
      <c r="R1163">
        <v>1384336</v>
      </c>
      <c r="U1163">
        <v>293104</v>
      </c>
      <c r="V1163">
        <v>983648</v>
      </c>
      <c r="Y1163">
        <v>297184</v>
      </c>
      <c r="Z1163">
        <v>742960</v>
      </c>
      <c r="AC1163">
        <v>21264</v>
      </c>
      <c r="AD1163">
        <v>73472</v>
      </c>
      <c r="AG1163">
        <v>5792</v>
      </c>
      <c r="AH1163">
        <v>50496</v>
      </c>
      <c r="AI1163">
        <f t="shared" si="72"/>
        <v>2014</v>
      </c>
      <c r="AJ1163" t="str">
        <f t="shared" si="73"/>
        <v>Interior TFLs</v>
      </c>
      <c r="AK1163" t="str">
        <f t="shared" si="74"/>
        <v>InteriorTFLs</v>
      </c>
      <c r="AL1163" t="str">
        <f t="shared" si="75"/>
        <v>Interior TFLs</v>
      </c>
    </row>
    <row r="1164" spans="1:38">
      <c r="A1164">
        <v>15</v>
      </c>
      <c r="B1164">
        <v>40</v>
      </c>
      <c r="E1164">
        <v>52496</v>
      </c>
      <c r="F1164">
        <v>281120</v>
      </c>
      <c r="I1164">
        <v>61520</v>
      </c>
      <c r="J1164">
        <v>291920</v>
      </c>
      <c r="M1164">
        <v>82256</v>
      </c>
      <c r="N1164">
        <v>244400</v>
      </c>
      <c r="Q1164">
        <v>50032</v>
      </c>
      <c r="R1164">
        <v>145088</v>
      </c>
      <c r="U1164">
        <v>53408</v>
      </c>
      <c r="V1164">
        <v>186208</v>
      </c>
      <c r="Y1164">
        <v>39216</v>
      </c>
      <c r="Z1164">
        <v>170144</v>
      </c>
      <c r="AC1164">
        <v>2528</v>
      </c>
      <c r="AD1164">
        <v>134048</v>
      </c>
      <c r="AG1164">
        <v>7824</v>
      </c>
      <c r="AH1164">
        <v>155312</v>
      </c>
      <c r="AI1164">
        <f t="shared" si="72"/>
        <v>2014</v>
      </c>
      <c r="AJ1164" t="str">
        <f t="shared" si="73"/>
        <v>Interior TFLs</v>
      </c>
      <c r="AK1164" t="str">
        <f t="shared" si="74"/>
        <v>InteriorTFLs</v>
      </c>
      <c r="AL1164" t="str">
        <f t="shared" si="75"/>
        <v>Interior TFLs</v>
      </c>
    </row>
    <row r="1165" spans="1:38">
      <c r="A1165">
        <v>15</v>
      </c>
      <c r="B1165">
        <v>40</v>
      </c>
      <c r="E1165">
        <v>213152</v>
      </c>
      <c r="F1165">
        <v>2778816</v>
      </c>
      <c r="I1165">
        <v>48128</v>
      </c>
      <c r="J1165">
        <v>2851104</v>
      </c>
      <c r="M1165">
        <v>125488</v>
      </c>
      <c r="N1165">
        <v>2703856</v>
      </c>
      <c r="Q1165">
        <v>272704</v>
      </c>
      <c r="R1165">
        <v>2042576</v>
      </c>
      <c r="U1165">
        <v>305232</v>
      </c>
      <c r="V1165">
        <v>1733280</v>
      </c>
      <c r="Y1165">
        <v>299680</v>
      </c>
      <c r="Z1165">
        <v>1252736</v>
      </c>
      <c r="AC1165">
        <v>48448</v>
      </c>
      <c r="AD1165">
        <v>551760</v>
      </c>
      <c r="AG1165">
        <v>13904</v>
      </c>
      <c r="AH1165">
        <v>398592</v>
      </c>
      <c r="AI1165">
        <f t="shared" si="72"/>
        <v>2014</v>
      </c>
      <c r="AJ1165" t="str">
        <f t="shared" si="73"/>
        <v>Interior TFLs</v>
      </c>
      <c r="AK1165" t="str">
        <f t="shared" si="74"/>
        <v>InteriorTFLs</v>
      </c>
      <c r="AL1165" t="str">
        <f t="shared" si="75"/>
        <v>Interior TFLs</v>
      </c>
    </row>
    <row r="1166" spans="1:38">
      <c r="A1166">
        <v>15</v>
      </c>
      <c r="B1166">
        <v>40</v>
      </c>
      <c r="E1166">
        <v>320048</v>
      </c>
      <c r="F1166">
        <v>7017680</v>
      </c>
      <c r="I1166">
        <v>43488</v>
      </c>
      <c r="J1166">
        <v>7508672</v>
      </c>
      <c r="M1166">
        <v>84272</v>
      </c>
      <c r="N1166">
        <v>6735616</v>
      </c>
      <c r="Q1166">
        <v>85376</v>
      </c>
      <c r="R1166">
        <v>6216736</v>
      </c>
      <c r="U1166">
        <v>125232</v>
      </c>
      <c r="V1166">
        <v>5359888</v>
      </c>
      <c r="Y1166">
        <v>182016</v>
      </c>
      <c r="Z1166">
        <v>4844912</v>
      </c>
      <c r="AC1166">
        <v>98800</v>
      </c>
      <c r="AD1166">
        <v>4132624</v>
      </c>
      <c r="AG1166">
        <v>21408</v>
      </c>
      <c r="AH1166">
        <v>3741088</v>
      </c>
      <c r="AI1166">
        <f t="shared" si="72"/>
        <v>2014</v>
      </c>
      <c r="AJ1166" t="str">
        <f t="shared" si="73"/>
        <v>Interior TFLs</v>
      </c>
      <c r="AK1166" t="str">
        <f t="shared" si="74"/>
        <v>InteriorTFLs</v>
      </c>
      <c r="AL1166" t="str">
        <f t="shared" si="75"/>
        <v>Interior TFLs</v>
      </c>
    </row>
    <row r="1167" spans="1:38">
      <c r="A1167">
        <v>15</v>
      </c>
      <c r="B1167">
        <v>40</v>
      </c>
      <c r="E1167">
        <v>235280</v>
      </c>
      <c r="F1167">
        <v>2034288</v>
      </c>
      <c r="I1167">
        <v>58272</v>
      </c>
      <c r="J1167">
        <v>2597344</v>
      </c>
      <c r="M1167">
        <v>129648</v>
      </c>
      <c r="N1167">
        <v>2239520</v>
      </c>
      <c r="Q1167">
        <v>253104</v>
      </c>
      <c r="R1167">
        <v>2008064</v>
      </c>
      <c r="U1167">
        <v>303440</v>
      </c>
      <c r="V1167">
        <v>1693760</v>
      </c>
      <c r="Y1167">
        <v>356416</v>
      </c>
      <c r="Z1167">
        <v>1338880</v>
      </c>
      <c r="AC1167">
        <v>67184</v>
      </c>
      <c r="AD1167">
        <v>265408</v>
      </c>
      <c r="AG1167">
        <v>33056</v>
      </c>
      <c r="AH1167">
        <v>186992</v>
      </c>
      <c r="AI1167">
        <f t="shared" si="72"/>
        <v>2014</v>
      </c>
      <c r="AJ1167" t="str">
        <f t="shared" si="73"/>
        <v>Interior TFLs</v>
      </c>
      <c r="AK1167" t="str">
        <f t="shared" si="74"/>
        <v>InteriorTFLs</v>
      </c>
      <c r="AL1167" t="str">
        <f t="shared" si="75"/>
        <v>Interior TFLs</v>
      </c>
    </row>
    <row r="1168" spans="1:38">
      <c r="A1168">
        <v>15</v>
      </c>
      <c r="B1168">
        <v>40</v>
      </c>
      <c r="E1168">
        <v>544256</v>
      </c>
      <c r="F1168">
        <v>7054656</v>
      </c>
      <c r="I1168">
        <v>156320</v>
      </c>
      <c r="J1168">
        <v>8064304</v>
      </c>
      <c r="M1168">
        <v>283088</v>
      </c>
      <c r="N1168">
        <v>7080176</v>
      </c>
      <c r="Q1168">
        <v>460224</v>
      </c>
      <c r="R1168">
        <v>6380448</v>
      </c>
      <c r="U1168">
        <v>503936</v>
      </c>
      <c r="V1168">
        <v>5711952</v>
      </c>
      <c r="Y1168">
        <v>656224</v>
      </c>
      <c r="Z1168">
        <v>5052656</v>
      </c>
      <c r="AC1168">
        <v>186992</v>
      </c>
      <c r="AD1168">
        <v>3244704</v>
      </c>
      <c r="AG1168">
        <v>75952</v>
      </c>
      <c r="AH1168">
        <v>2833952</v>
      </c>
      <c r="AI1168">
        <f t="shared" si="72"/>
        <v>2014</v>
      </c>
      <c r="AJ1168" t="str">
        <f t="shared" si="73"/>
        <v>Interior TFLs</v>
      </c>
      <c r="AK1168" t="str">
        <f t="shared" si="74"/>
        <v>InteriorTFLs</v>
      </c>
      <c r="AL1168" t="str">
        <f t="shared" si="75"/>
        <v>Interior TFLs</v>
      </c>
    </row>
    <row r="1169" spans="1:38">
      <c r="A1169">
        <v>15</v>
      </c>
      <c r="B1169">
        <v>40</v>
      </c>
      <c r="E1169">
        <v>1360384</v>
      </c>
      <c r="F1169">
        <v>12790688</v>
      </c>
      <c r="I1169">
        <v>832192</v>
      </c>
      <c r="J1169">
        <v>22395312</v>
      </c>
      <c r="M1169">
        <v>1178976</v>
      </c>
      <c r="N1169">
        <v>20836064</v>
      </c>
      <c r="Q1169">
        <v>373248</v>
      </c>
      <c r="R1169">
        <v>21511120</v>
      </c>
      <c r="U1169">
        <v>1262016</v>
      </c>
      <c r="V1169">
        <v>17880880</v>
      </c>
      <c r="Y1169">
        <v>590320</v>
      </c>
      <c r="Z1169">
        <v>18852512</v>
      </c>
      <c r="AC1169">
        <v>296128</v>
      </c>
      <c r="AD1169">
        <v>20616096</v>
      </c>
      <c r="AG1169">
        <v>223776</v>
      </c>
      <c r="AH1169">
        <v>17911456</v>
      </c>
      <c r="AI1169">
        <f t="shared" si="72"/>
        <v>2014</v>
      </c>
      <c r="AJ1169" t="str">
        <f t="shared" si="73"/>
        <v>Interior TFLs</v>
      </c>
      <c r="AK1169" t="str">
        <f t="shared" si="74"/>
        <v>InteriorTFLs</v>
      </c>
      <c r="AL1169" t="str">
        <f t="shared" si="75"/>
        <v>Interior TFLs</v>
      </c>
    </row>
    <row r="1170" spans="1:38">
      <c r="A1170">
        <v>15</v>
      </c>
      <c r="B1170">
        <v>41</v>
      </c>
      <c r="E1170">
        <v>0</v>
      </c>
      <c r="F1170">
        <v>0</v>
      </c>
      <c r="I1170">
        <v>0</v>
      </c>
      <c r="J1170">
        <v>0</v>
      </c>
      <c r="M1170">
        <v>0</v>
      </c>
      <c r="N1170">
        <v>0</v>
      </c>
      <c r="Q1170">
        <v>0</v>
      </c>
      <c r="R1170">
        <v>0</v>
      </c>
      <c r="U1170">
        <v>0</v>
      </c>
      <c r="V1170">
        <v>0</v>
      </c>
      <c r="Y1170">
        <v>0</v>
      </c>
      <c r="Z1170">
        <v>0</v>
      </c>
      <c r="AC1170">
        <v>0</v>
      </c>
      <c r="AD1170">
        <v>0</v>
      </c>
      <c r="AG1170">
        <v>0</v>
      </c>
      <c r="AH1170">
        <v>0</v>
      </c>
      <c r="AI1170">
        <f t="shared" si="72"/>
        <v>2014</v>
      </c>
      <c r="AJ1170" t="str">
        <f t="shared" si="73"/>
        <v>Coast TFLs</v>
      </c>
      <c r="AK1170" t="str">
        <f t="shared" si="74"/>
        <v>CoastTFLs</v>
      </c>
      <c r="AL1170" t="str">
        <f t="shared" si="75"/>
        <v>Coast TFLs</v>
      </c>
    </row>
    <row r="1171" spans="1:38">
      <c r="A1171">
        <v>15</v>
      </c>
      <c r="B1171">
        <v>41</v>
      </c>
      <c r="E1171">
        <v>0</v>
      </c>
      <c r="F1171">
        <v>0</v>
      </c>
      <c r="I1171">
        <v>2848</v>
      </c>
      <c r="J1171">
        <v>2848</v>
      </c>
      <c r="M1171">
        <v>0</v>
      </c>
      <c r="N1171">
        <v>0</v>
      </c>
      <c r="Q1171">
        <v>0</v>
      </c>
      <c r="R1171">
        <v>224</v>
      </c>
      <c r="U1171">
        <v>16</v>
      </c>
      <c r="V1171">
        <v>48</v>
      </c>
      <c r="Y1171">
        <v>16</v>
      </c>
      <c r="Z1171">
        <v>32</v>
      </c>
      <c r="AC1171">
        <v>0</v>
      </c>
      <c r="AD1171">
        <v>0</v>
      </c>
      <c r="AG1171">
        <v>0</v>
      </c>
      <c r="AH1171">
        <v>0</v>
      </c>
      <c r="AI1171">
        <f t="shared" si="72"/>
        <v>2014</v>
      </c>
      <c r="AJ1171" t="str">
        <f t="shared" si="73"/>
        <v>Coast TFLs</v>
      </c>
      <c r="AK1171" t="str">
        <f t="shared" si="74"/>
        <v>CoastTFLs</v>
      </c>
      <c r="AL1171" t="str">
        <f t="shared" si="75"/>
        <v>Coast TFLs</v>
      </c>
    </row>
    <row r="1172" spans="1:38">
      <c r="A1172">
        <v>15</v>
      </c>
      <c r="B1172">
        <v>41</v>
      </c>
      <c r="E1172">
        <v>0</v>
      </c>
      <c r="F1172">
        <v>0</v>
      </c>
      <c r="I1172">
        <v>0</v>
      </c>
      <c r="J1172">
        <v>0</v>
      </c>
      <c r="M1172">
        <v>0</v>
      </c>
      <c r="N1172">
        <v>0</v>
      </c>
      <c r="Q1172">
        <v>0</v>
      </c>
      <c r="R1172">
        <v>0</v>
      </c>
      <c r="U1172">
        <v>0</v>
      </c>
      <c r="V1172">
        <v>0</v>
      </c>
      <c r="Y1172">
        <v>0</v>
      </c>
      <c r="Z1172">
        <v>0</v>
      </c>
      <c r="AC1172">
        <v>0</v>
      </c>
      <c r="AD1172">
        <v>0</v>
      </c>
      <c r="AG1172">
        <v>0</v>
      </c>
      <c r="AH1172">
        <v>0</v>
      </c>
      <c r="AI1172">
        <f t="shared" si="72"/>
        <v>2014</v>
      </c>
      <c r="AJ1172" t="str">
        <f t="shared" si="73"/>
        <v>Coast TFLs</v>
      </c>
      <c r="AK1172" t="str">
        <f t="shared" si="74"/>
        <v>CoastTFLs</v>
      </c>
      <c r="AL1172" t="str">
        <f t="shared" si="75"/>
        <v>Coast TFLs</v>
      </c>
    </row>
    <row r="1173" spans="1:38">
      <c r="A1173">
        <v>15</v>
      </c>
      <c r="B1173">
        <v>41</v>
      </c>
      <c r="E1173">
        <v>0</v>
      </c>
      <c r="F1173">
        <v>0</v>
      </c>
      <c r="I1173">
        <v>0</v>
      </c>
      <c r="J1173">
        <v>0</v>
      </c>
      <c r="M1173">
        <v>0</v>
      </c>
      <c r="N1173">
        <v>0</v>
      </c>
      <c r="Q1173">
        <v>0</v>
      </c>
      <c r="R1173">
        <v>0</v>
      </c>
      <c r="U1173">
        <v>160</v>
      </c>
      <c r="V1173">
        <v>8816</v>
      </c>
      <c r="Y1173">
        <v>0</v>
      </c>
      <c r="Z1173">
        <v>0</v>
      </c>
      <c r="AC1173">
        <v>0</v>
      </c>
      <c r="AD1173">
        <v>0</v>
      </c>
      <c r="AG1173">
        <v>0</v>
      </c>
      <c r="AH1173">
        <v>0</v>
      </c>
      <c r="AI1173">
        <f t="shared" si="72"/>
        <v>2014</v>
      </c>
      <c r="AJ1173" t="str">
        <f t="shared" si="73"/>
        <v>Coast TFLs</v>
      </c>
      <c r="AK1173" t="str">
        <f t="shared" si="74"/>
        <v>CoastTFLs</v>
      </c>
      <c r="AL1173" t="str">
        <f t="shared" si="75"/>
        <v>Coast TFLs</v>
      </c>
    </row>
    <row r="1174" spans="1:38">
      <c r="A1174">
        <v>15</v>
      </c>
      <c r="B1174">
        <v>41</v>
      </c>
      <c r="E1174">
        <v>0</v>
      </c>
      <c r="F1174">
        <v>0</v>
      </c>
      <c r="I1174">
        <v>0</v>
      </c>
      <c r="J1174">
        <v>0</v>
      </c>
      <c r="M1174">
        <v>0</v>
      </c>
      <c r="N1174">
        <v>0</v>
      </c>
      <c r="Q1174">
        <v>0</v>
      </c>
      <c r="R1174">
        <v>0</v>
      </c>
      <c r="U1174">
        <v>0</v>
      </c>
      <c r="V1174">
        <v>0</v>
      </c>
      <c r="Y1174">
        <v>0</v>
      </c>
      <c r="Z1174">
        <v>0</v>
      </c>
      <c r="AC1174">
        <v>0</v>
      </c>
      <c r="AD1174">
        <v>0</v>
      </c>
      <c r="AG1174">
        <v>0</v>
      </c>
      <c r="AH1174">
        <v>0</v>
      </c>
      <c r="AI1174">
        <f t="shared" si="72"/>
        <v>2014</v>
      </c>
      <c r="AJ1174" t="str">
        <f t="shared" si="73"/>
        <v>Coast TFLs</v>
      </c>
      <c r="AK1174" t="str">
        <f t="shared" si="74"/>
        <v>CoastTFLs</v>
      </c>
      <c r="AL1174" t="str">
        <f t="shared" si="75"/>
        <v>Coast TFLs</v>
      </c>
    </row>
    <row r="1175" spans="1:38">
      <c r="A1175">
        <v>15</v>
      </c>
      <c r="B1175">
        <v>41</v>
      </c>
      <c r="E1175">
        <v>0</v>
      </c>
      <c r="F1175">
        <v>0</v>
      </c>
      <c r="I1175">
        <v>0</v>
      </c>
      <c r="J1175">
        <v>0</v>
      </c>
      <c r="M1175">
        <v>0</v>
      </c>
      <c r="N1175">
        <v>0</v>
      </c>
      <c r="Q1175">
        <v>0</v>
      </c>
      <c r="R1175">
        <v>0</v>
      </c>
      <c r="U1175">
        <v>0</v>
      </c>
      <c r="V1175">
        <v>0</v>
      </c>
      <c r="Y1175">
        <v>0</v>
      </c>
      <c r="Z1175">
        <v>0</v>
      </c>
      <c r="AC1175">
        <v>0</v>
      </c>
      <c r="AD1175">
        <v>0</v>
      </c>
      <c r="AG1175">
        <v>0</v>
      </c>
      <c r="AH1175">
        <v>0</v>
      </c>
      <c r="AI1175">
        <f t="shared" si="72"/>
        <v>2014</v>
      </c>
      <c r="AJ1175" t="str">
        <f t="shared" si="73"/>
        <v>Coast TFLs</v>
      </c>
      <c r="AK1175" t="str">
        <f t="shared" si="74"/>
        <v>CoastTFLs</v>
      </c>
      <c r="AL1175" t="str">
        <f t="shared" si="75"/>
        <v>Coast TFLs</v>
      </c>
    </row>
    <row r="1176" spans="1:38">
      <c r="A1176">
        <v>15</v>
      </c>
      <c r="B1176">
        <v>41</v>
      </c>
      <c r="E1176">
        <v>0</v>
      </c>
      <c r="F1176">
        <v>0</v>
      </c>
      <c r="I1176">
        <v>272</v>
      </c>
      <c r="J1176">
        <v>1024</v>
      </c>
      <c r="M1176">
        <v>0</v>
      </c>
      <c r="N1176">
        <v>3888</v>
      </c>
      <c r="Q1176">
        <v>656</v>
      </c>
      <c r="R1176">
        <v>5344</v>
      </c>
      <c r="U1176">
        <v>0</v>
      </c>
      <c r="V1176">
        <v>4032</v>
      </c>
      <c r="Y1176">
        <v>336</v>
      </c>
      <c r="Z1176">
        <v>1936</v>
      </c>
      <c r="AC1176">
        <v>0</v>
      </c>
      <c r="AD1176">
        <v>96</v>
      </c>
      <c r="AG1176">
        <v>0</v>
      </c>
      <c r="AH1176">
        <v>0</v>
      </c>
      <c r="AI1176">
        <f t="shared" si="72"/>
        <v>2014</v>
      </c>
      <c r="AJ1176" t="str">
        <f t="shared" si="73"/>
        <v>Coast TFLs</v>
      </c>
      <c r="AK1176" t="str">
        <f t="shared" si="74"/>
        <v>CoastTFLs</v>
      </c>
      <c r="AL1176" t="str">
        <f t="shared" si="75"/>
        <v>Coast TFLs</v>
      </c>
    </row>
    <row r="1177" spans="1:38">
      <c r="A1177">
        <v>15</v>
      </c>
      <c r="B1177">
        <v>41</v>
      </c>
      <c r="E1177">
        <v>0</v>
      </c>
      <c r="F1177">
        <v>0</v>
      </c>
      <c r="I1177">
        <v>0</v>
      </c>
      <c r="J1177">
        <v>0</v>
      </c>
      <c r="M1177">
        <v>0</v>
      </c>
      <c r="N1177">
        <v>0</v>
      </c>
      <c r="Q1177">
        <v>0</v>
      </c>
      <c r="R1177">
        <v>0</v>
      </c>
      <c r="U1177">
        <v>0</v>
      </c>
      <c r="V1177">
        <v>0</v>
      </c>
      <c r="Y1177">
        <v>0</v>
      </c>
      <c r="Z1177">
        <v>0</v>
      </c>
      <c r="AC1177">
        <v>0</v>
      </c>
      <c r="AD1177">
        <v>0</v>
      </c>
      <c r="AG1177">
        <v>0</v>
      </c>
      <c r="AH1177">
        <v>0</v>
      </c>
      <c r="AI1177">
        <f t="shared" si="72"/>
        <v>2014</v>
      </c>
      <c r="AJ1177" t="str">
        <f t="shared" si="73"/>
        <v>Coast TFLs</v>
      </c>
      <c r="AK1177" t="str">
        <f t="shared" si="74"/>
        <v>CoastTFLs</v>
      </c>
      <c r="AL1177" t="str">
        <f t="shared" si="75"/>
        <v>Coast TFLs</v>
      </c>
    </row>
    <row r="1178" spans="1:38">
      <c r="A1178">
        <v>15</v>
      </c>
      <c r="B1178">
        <v>41</v>
      </c>
      <c r="E1178">
        <v>0</v>
      </c>
      <c r="F1178">
        <v>0</v>
      </c>
      <c r="I1178">
        <v>0</v>
      </c>
      <c r="J1178">
        <v>0</v>
      </c>
      <c r="M1178">
        <v>0</v>
      </c>
      <c r="N1178">
        <v>1888</v>
      </c>
      <c r="Q1178">
        <v>0</v>
      </c>
      <c r="R1178">
        <v>0</v>
      </c>
      <c r="U1178">
        <v>0</v>
      </c>
      <c r="V1178">
        <v>0</v>
      </c>
      <c r="Y1178">
        <v>0</v>
      </c>
      <c r="Z1178">
        <v>0</v>
      </c>
      <c r="AC1178">
        <v>0</v>
      </c>
      <c r="AD1178">
        <v>0</v>
      </c>
      <c r="AG1178">
        <v>0</v>
      </c>
      <c r="AH1178">
        <v>0</v>
      </c>
      <c r="AI1178">
        <f t="shared" si="72"/>
        <v>2014</v>
      </c>
      <c r="AJ1178" t="str">
        <f t="shared" si="73"/>
        <v>Coast TFLs</v>
      </c>
      <c r="AK1178" t="str">
        <f t="shared" si="74"/>
        <v>CoastTFLs</v>
      </c>
      <c r="AL1178" t="str">
        <f t="shared" si="75"/>
        <v>Coast TFLs</v>
      </c>
    </row>
    <row r="1179" spans="1:38">
      <c r="A1179">
        <v>15</v>
      </c>
      <c r="B1179">
        <v>41</v>
      </c>
      <c r="E1179">
        <v>0</v>
      </c>
      <c r="F1179">
        <v>0</v>
      </c>
      <c r="I1179">
        <v>0</v>
      </c>
      <c r="J1179">
        <v>0</v>
      </c>
      <c r="M1179">
        <v>0</v>
      </c>
      <c r="N1179">
        <v>0</v>
      </c>
      <c r="Q1179">
        <v>0</v>
      </c>
      <c r="R1179">
        <v>0</v>
      </c>
      <c r="U1179">
        <v>0</v>
      </c>
      <c r="V1179">
        <v>0</v>
      </c>
      <c r="Y1179">
        <v>0</v>
      </c>
      <c r="Z1179">
        <v>0</v>
      </c>
      <c r="AC1179">
        <v>0</v>
      </c>
      <c r="AD1179">
        <v>0</v>
      </c>
      <c r="AG1179">
        <v>0</v>
      </c>
      <c r="AH1179">
        <v>0</v>
      </c>
      <c r="AI1179">
        <f t="shared" si="72"/>
        <v>2014</v>
      </c>
      <c r="AJ1179" t="str">
        <f t="shared" si="73"/>
        <v>Coast TFLs</v>
      </c>
      <c r="AK1179" t="str">
        <f t="shared" si="74"/>
        <v>CoastTFLs</v>
      </c>
      <c r="AL1179" t="str">
        <f t="shared" si="75"/>
        <v>Coast TFLs</v>
      </c>
    </row>
    <row r="1180" spans="1:38">
      <c r="A1180">
        <v>15</v>
      </c>
      <c r="B1180">
        <v>41</v>
      </c>
      <c r="E1180">
        <v>0</v>
      </c>
      <c r="F1180">
        <v>0</v>
      </c>
      <c r="I1180">
        <v>0</v>
      </c>
      <c r="J1180">
        <v>0</v>
      </c>
      <c r="M1180">
        <v>0</v>
      </c>
      <c r="N1180">
        <v>0</v>
      </c>
      <c r="Q1180">
        <v>0</v>
      </c>
      <c r="R1180">
        <v>0</v>
      </c>
      <c r="U1180">
        <v>0</v>
      </c>
      <c r="V1180">
        <v>0</v>
      </c>
      <c r="Y1180">
        <v>0</v>
      </c>
      <c r="Z1180">
        <v>0</v>
      </c>
      <c r="AC1180">
        <v>0</v>
      </c>
      <c r="AD1180">
        <v>0</v>
      </c>
      <c r="AG1180">
        <v>0</v>
      </c>
      <c r="AH1180">
        <v>0</v>
      </c>
      <c r="AI1180">
        <f t="shared" si="72"/>
        <v>2014</v>
      </c>
      <c r="AJ1180" t="str">
        <f t="shared" si="73"/>
        <v>Coast TFLs</v>
      </c>
      <c r="AK1180" t="str">
        <f t="shared" si="74"/>
        <v>CoastTFLs</v>
      </c>
      <c r="AL1180" t="str">
        <f t="shared" si="75"/>
        <v>Coast TFLs</v>
      </c>
    </row>
    <row r="1181" spans="1:38">
      <c r="A1181">
        <v>15</v>
      </c>
      <c r="B1181">
        <v>41</v>
      </c>
      <c r="E1181">
        <v>0</v>
      </c>
      <c r="F1181">
        <v>0</v>
      </c>
      <c r="I1181">
        <v>0</v>
      </c>
      <c r="J1181">
        <v>0</v>
      </c>
      <c r="M1181">
        <v>0</v>
      </c>
      <c r="N1181">
        <v>0</v>
      </c>
      <c r="Q1181">
        <v>0</v>
      </c>
      <c r="R1181">
        <v>0</v>
      </c>
      <c r="U1181">
        <v>0</v>
      </c>
      <c r="V1181">
        <v>0</v>
      </c>
      <c r="Y1181">
        <v>0</v>
      </c>
      <c r="Z1181">
        <v>0</v>
      </c>
      <c r="AC1181">
        <v>0</v>
      </c>
      <c r="AD1181">
        <v>0</v>
      </c>
      <c r="AG1181">
        <v>0</v>
      </c>
      <c r="AH1181">
        <v>0</v>
      </c>
      <c r="AI1181">
        <f t="shared" si="72"/>
        <v>2014</v>
      </c>
      <c r="AJ1181" t="str">
        <f t="shared" si="73"/>
        <v>Coast TFLs</v>
      </c>
      <c r="AK1181" t="str">
        <f t="shared" si="74"/>
        <v>CoastTFLs</v>
      </c>
      <c r="AL1181" t="str">
        <f t="shared" si="75"/>
        <v>Coast TFLs</v>
      </c>
    </row>
    <row r="1182" spans="1:38">
      <c r="A1182">
        <v>15</v>
      </c>
      <c r="B1182">
        <v>41</v>
      </c>
      <c r="E1182">
        <v>0</v>
      </c>
      <c r="F1182">
        <v>0</v>
      </c>
      <c r="I1182">
        <v>0</v>
      </c>
      <c r="J1182">
        <v>0</v>
      </c>
      <c r="M1182">
        <v>0</v>
      </c>
      <c r="N1182">
        <v>0</v>
      </c>
      <c r="Q1182">
        <v>32</v>
      </c>
      <c r="R1182">
        <v>48</v>
      </c>
      <c r="U1182">
        <v>0</v>
      </c>
      <c r="V1182">
        <v>0</v>
      </c>
      <c r="Y1182">
        <v>0</v>
      </c>
      <c r="Z1182">
        <v>0</v>
      </c>
      <c r="AC1182">
        <v>0</v>
      </c>
      <c r="AD1182">
        <v>0</v>
      </c>
      <c r="AG1182">
        <v>0</v>
      </c>
      <c r="AH1182">
        <v>0</v>
      </c>
      <c r="AI1182">
        <f t="shared" si="72"/>
        <v>2014</v>
      </c>
      <c r="AJ1182" t="str">
        <f t="shared" si="73"/>
        <v>Coast TFLs</v>
      </c>
      <c r="AK1182" t="str">
        <f t="shared" si="74"/>
        <v>CoastTFLs</v>
      </c>
      <c r="AL1182" t="str">
        <f t="shared" si="75"/>
        <v>Coast TFLs</v>
      </c>
    </row>
    <row r="1183" spans="1:38">
      <c r="A1183">
        <v>15</v>
      </c>
      <c r="B1183">
        <v>41</v>
      </c>
      <c r="E1183">
        <v>0</v>
      </c>
      <c r="F1183">
        <v>0</v>
      </c>
      <c r="I1183">
        <v>0</v>
      </c>
      <c r="J1183">
        <v>0</v>
      </c>
      <c r="M1183">
        <v>0</v>
      </c>
      <c r="N1183">
        <v>0</v>
      </c>
      <c r="Q1183">
        <v>0</v>
      </c>
      <c r="R1183">
        <v>0</v>
      </c>
      <c r="U1183">
        <v>0</v>
      </c>
      <c r="V1183">
        <v>0</v>
      </c>
      <c r="Y1183">
        <v>0</v>
      </c>
      <c r="Z1183">
        <v>0</v>
      </c>
      <c r="AC1183">
        <v>0</v>
      </c>
      <c r="AD1183">
        <v>0</v>
      </c>
      <c r="AG1183">
        <v>0</v>
      </c>
      <c r="AH1183">
        <v>0</v>
      </c>
      <c r="AI1183">
        <f t="shared" si="72"/>
        <v>2014</v>
      </c>
      <c r="AJ1183" t="str">
        <f t="shared" si="73"/>
        <v>Coast TFLs</v>
      </c>
      <c r="AK1183" t="str">
        <f t="shared" si="74"/>
        <v>CoastTFLs</v>
      </c>
      <c r="AL1183" t="str">
        <f t="shared" si="75"/>
        <v>Coast TFLs</v>
      </c>
    </row>
    <row r="1184" spans="1:38">
      <c r="A1184">
        <v>15</v>
      </c>
      <c r="B1184">
        <v>41</v>
      </c>
      <c r="E1184">
        <v>0</v>
      </c>
      <c r="F1184">
        <v>0</v>
      </c>
      <c r="I1184">
        <v>0</v>
      </c>
      <c r="J1184">
        <v>0</v>
      </c>
      <c r="M1184">
        <v>0</v>
      </c>
      <c r="N1184">
        <v>0</v>
      </c>
      <c r="Q1184">
        <v>0</v>
      </c>
      <c r="R1184">
        <v>0</v>
      </c>
      <c r="U1184">
        <v>0</v>
      </c>
      <c r="V1184">
        <v>0</v>
      </c>
      <c r="Y1184">
        <v>0</v>
      </c>
      <c r="Z1184">
        <v>0</v>
      </c>
      <c r="AC1184">
        <v>0</v>
      </c>
      <c r="AD1184">
        <v>0</v>
      </c>
      <c r="AG1184">
        <v>0</v>
      </c>
      <c r="AH1184">
        <v>0</v>
      </c>
      <c r="AI1184">
        <f t="shared" si="72"/>
        <v>2014</v>
      </c>
      <c r="AJ1184" t="str">
        <f t="shared" si="73"/>
        <v>Coast TFLs</v>
      </c>
      <c r="AK1184" t="str">
        <f t="shared" si="74"/>
        <v>CoastTFLs</v>
      </c>
      <c r="AL1184" t="str">
        <f t="shared" si="75"/>
        <v>Coast TFLs</v>
      </c>
    </row>
    <row r="1185" spans="1:38">
      <c r="A1185">
        <v>15</v>
      </c>
      <c r="B1185">
        <v>41</v>
      </c>
      <c r="E1185">
        <v>0</v>
      </c>
      <c r="F1185">
        <v>0</v>
      </c>
      <c r="I1185">
        <v>0</v>
      </c>
      <c r="J1185">
        <v>0</v>
      </c>
      <c r="M1185">
        <v>0</v>
      </c>
      <c r="N1185">
        <v>0</v>
      </c>
      <c r="Q1185">
        <v>0</v>
      </c>
      <c r="R1185">
        <v>0</v>
      </c>
      <c r="U1185">
        <v>0</v>
      </c>
      <c r="V1185">
        <v>0</v>
      </c>
      <c r="Y1185">
        <v>0</v>
      </c>
      <c r="Z1185">
        <v>0</v>
      </c>
      <c r="AC1185">
        <v>0</v>
      </c>
      <c r="AD1185">
        <v>0</v>
      </c>
      <c r="AG1185">
        <v>0</v>
      </c>
      <c r="AH1185">
        <v>0</v>
      </c>
      <c r="AI1185">
        <f t="shared" si="72"/>
        <v>2014</v>
      </c>
      <c r="AJ1185" t="str">
        <f t="shared" si="73"/>
        <v>Coast TFLs</v>
      </c>
      <c r="AK1185" t="str">
        <f t="shared" si="74"/>
        <v>CoastTFLs</v>
      </c>
      <c r="AL1185" t="str">
        <f t="shared" si="75"/>
        <v>Coast TFLs</v>
      </c>
    </row>
    <row r="1186" spans="1:38">
      <c r="A1186">
        <v>16</v>
      </c>
      <c r="B1186">
        <v>1</v>
      </c>
      <c r="E1186">
        <v>1346224</v>
      </c>
      <c r="F1186">
        <v>52693200</v>
      </c>
      <c r="I1186">
        <v>52432</v>
      </c>
      <c r="J1186">
        <v>47080384</v>
      </c>
      <c r="M1186">
        <v>86112</v>
      </c>
      <c r="N1186">
        <v>46096400</v>
      </c>
      <c r="Q1186">
        <v>118832</v>
      </c>
      <c r="R1186">
        <v>45204992</v>
      </c>
      <c r="U1186">
        <v>159344</v>
      </c>
      <c r="V1186">
        <v>43740912</v>
      </c>
      <c r="Y1186">
        <v>167584</v>
      </c>
      <c r="Z1186">
        <v>42292464</v>
      </c>
      <c r="AC1186">
        <v>25824</v>
      </c>
      <c r="AD1186">
        <v>41713008</v>
      </c>
      <c r="AG1186">
        <v>4416</v>
      </c>
      <c r="AH1186">
        <v>41542064</v>
      </c>
      <c r="AI1186">
        <f t="shared" si="72"/>
        <v>2015</v>
      </c>
      <c r="AJ1186" t="str">
        <f t="shared" si="73"/>
        <v>Pine Units</v>
      </c>
      <c r="AK1186" t="str">
        <f t="shared" si="74"/>
        <v>100MileHouse</v>
      </c>
      <c r="AL1186" t="str">
        <f t="shared" si="75"/>
        <v>100 Mile House TSA</v>
      </c>
    </row>
    <row r="1187" spans="1:38">
      <c r="A1187">
        <v>16</v>
      </c>
      <c r="B1187">
        <v>2</v>
      </c>
      <c r="E1187">
        <v>261056</v>
      </c>
      <c r="F1187">
        <v>6478976</v>
      </c>
      <c r="I1187">
        <v>36064</v>
      </c>
      <c r="J1187">
        <v>6893344</v>
      </c>
      <c r="M1187">
        <v>68720</v>
      </c>
      <c r="N1187">
        <v>6368720</v>
      </c>
      <c r="Q1187">
        <v>161712</v>
      </c>
      <c r="R1187">
        <v>5932368</v>
      </c>
      <c r="U1187">
        <v>238368</v>
      </c>
      <c r="V1187">
        <v>5447632</v>
      </c>
      <c r="Y1187">
        <v>332688</v>
      </c>
      <c r="Z1187">
        <v>4983520</v>
      </c>
      <c r="AC1187">
        <v>149648</v>
      </c>
      <c r="AD1187">
        <v>3118928</v>
      </c>
      <c r="AG1187">
        <v>85728</v>
      </c>
      <c r="AH1187">
        <v>2644144</v>
      </c>
      <c r="AI1187">
        <f t="shared" si="72"/>
        <v>2015</v>
      </c>
      <c r="AJ1187" t="str">
        <f t="shared" si="73"/>
        <v>Pine Units</v>
      </c>
      <c r="AK1187" t="str">
        <f t="shared" si="74"/>
        <v>Arrow</v>
      </c>
      <c r="AL1187" t="str">
        <f t="shared" si="75"/>
        <v>Arrow TSA</v>
      </c>
    </row>
    <row r="1188" spans="1:38">
      <c r="A1188">
        <v>16</v>
      </c>
      <c r="B1188">
        <v>3</v>
      </c>
      <c r="E1188">
        <v>0</v>
      </c>
      <c r="F1188">
        <v>0</v>
      </c>
      <c r="I1188">
        <v>0</v>
      </c>
      <c r="J1188">
        <v>0</v>
      </c>
      <c r="M1188">
        <v>0</v>
      </c>
      <c r="N1188">
        <v>0</v>
      </c>
      <c r="Q1188">
        <v>0</v>
      </c>
      <c r="R1188">
        <v>0</v>
      </c>
      <c r="U1188">
        <v>0</v>
      </c>
      <c r="V1188">
        <v>0</v>
      </c>
      <c r="Y1188">
        <v>0</v>
      </c>
      <c r="Z1188">
        <v>0</v>
      </c>
      <c r="AC1188">
        <v>0</v>
      </c>
      <c r="AD1188">
        <v>0</v>
      </c>
      <c r="AG1188">
        <v>0</v>
      </c>
      <c r="AH1188">
        <v>0</v>
      </c>
      <c r="AI1188">
        <f t="shared" si="72"/>
        <v>2015</v>
      </c>
      <c r="AJ1188" t="str">
        <f t="shared" si="73"/>
        <v>Non-pine Units</v>
      </c>
      <c r="AK1188" t="str">
        <f t="shared" si="74"/>
        <v>Arrowsmith</v>
      </c>
      <c r="AL1188" t="str">
        <f t="shared" si="75"/>
        <v>Arrowsmith TSA</v>
      </c>
    </row>
    <row r="1189" spans="1:38">
      <c r="A1189">
        <v>16</v>
      </c>
      <c r="B1189">
        <v>4</v>
      </c>
      <c r="E1189">
        <v>722912</v>
      </c>
      <c r="F1189">
        <v>10700672</v>
      </c>
      <c r="I1189">
        <v>153664</v>
      </c>
      <c r="J1189">
        <v>11792256</v>
      </c>
      <c r="M1189">
        <v>343552</v>
      </c>
      <c r="N1189">
        <v>10675104</v>
      </c>
      <c r="Q1189">
        <v>599936</v>
      </c>
      <c r="R1189">
        <v>9923616</v>
      </c>
      <c r="U1189">
        <v>840192</v>
      </c>
      <c r="V1189">
        <v>8603296</v>
      </c>
      <c r="Y1189">
        <v>1290912</v>
      </c>
      <c r="Z1189">
        <v>7623936</v>
      </c>
      <c r="AC1189">
        <v>377520</v>
      </c>
      <c r="AD1189">
        <v>1935936</v>
      </c>
      <c r="AG1189">
        <v>166800</v>
      </c>
      <c r="AH1189">
        <v>1326464</v>
      </c>
      <c r="AI1189">
        <f t="shared" si="72"/>
        <v>2015</v>
      </c>
      <c r="AJ1189" t="str">
        <f t="shared" si="73"/>
        <v>Pine Units</v>
      </c>
      <c r="AK1189" t="str">
        <f t="shared" si="74"/>
        <v>Boundary</v>
      </c>
      <c r="AL1189" t="str">
        <f t="shared" si="75"/>
        <v>Boundary TSA</v>
      </c>
    </row>
    <row r="1190" spans="1:38">
      <c r="A1190">
        <v>16</v>
      </c>
      <c r="B1190">
        <v>5</v>
      </c>
      <c r="E1190">
        <v>640672</v>
      </c>
      <c r="F1190">
        <v>9814384</v>
      </c>
      <c r="I1190">
        <v>61536</v>
      </c>
      <c r="J1190">
        <v>10965008</v>
      </c>
      <c r="M1190">
        <v>198144</v>
      </c>
      <c r="N1190">
        <v>10598048</v>
      </c>
      <c r="Q1190">
        <v>267184</v>
      </c>
      <c r="R1190">
        <v>10152912</v>
      </c>
      <c r="U1190">
        <v>422112</v>
      </c>
      <c r="V1190">
        <v>9353328</v>
      </c>
      <c r="Y1190">
        <v>509056</v>
      </c>
      <c r="Z1190">
        <v>9041280</v>
      </c>
      <c r="AC1190">
        <v>443216</v>
      </c>
      <c r="AD1190">
        <v>8211184</v>
      </c>
      <c r="AG1190">
        <v>384176</v>
      </c>
      <c r="AH1190">
        <v>7640224</v>
      </c>
      <c r="AI1190">
        <f t="shared" si="72"/>
        <v>2015</v>
      </c>
      <c r="AJ1190" t="str">
        <f t="shared" si="73"/>
        <v>Pine Units</v>
      </c>
      <c r="AK1190" t="str">
        <f t="shared" si="74"/>
        <v>Bulkley</v>
      </c>
      <c r="AL1190" t="str">
        <f t="shared" si="75"/>
        <v>Bulkley TSA</v>
      </c>
    </row>
    <row r="1191" spans="1:38">
      <c r="A1191">
        <v>16</v>
      </c>
      <c r="B1191">
        <v>6</v>
      </c>
      <c r="E1191">
        <v>101424</v>
      </c>
      <c r="F1191">
        <v>620320</v>
      </c>
      <c r="I1191">
        <v>0</v>
      </c>
      <c r="J1191">
        <v>352</v>
      </c>
      <c r="M1191">
        <v>0</v>
      </c>
      <c r="N1191">
        <v>352</v>
      </c>
      <c r="Q1191">
        <v>0</v>
      </c>
      <c r="R1191">
        <v>352</v>
      </c>
      <c r="U1191">
        <v>0</v>
      </c>
      <c r="V1191">
        <v>352</v>
      </c>
      <c r="Y1191">
        <v>1632</v>
      </c>
      <c r="Z1191">
        <v>15664</v>
      </c>
      <c r="AC1191">
        <v>21120</v>
      </c>
      <c r="AD1191">
        <v>34336</v>
      </c>
      <c r="AG1191">
        <v>15840</v>
      </c>
      <c r="AH1191">
        <v>31360</v>
      </c>
      <c r="AI1191">
        <f t="shared" si="72"/>
        <v>2015</v>
      </c>
      <c r="AJ1191" t="str">
        <f t="shared" si="73"/>
        <v>Non-pine Units</v>
      </c>
      <c r="AK1191" t="str">
        <f t="shared" si="74"/>
        <v>Cassiar</v>
      </c>
      <c r="AL1191" t="str">
        <f t="shared" si="75"/>
        <v>Cassiar TSA</v>
      </c>
    </row>
    <row r="1192" spans="1:38">
      <c r="A1192">
        <v>16</v>
      </c>
      <c r="B1192">
        <v>7</v>
      </c>
      <c r="E1192">
        <v>50160</v>
      </c>
      <c r="F1192">
        <v>276448</v>
      </c>
      <c r="I1192">
        <v>59680</v>
      </c>
      <c r="J1192">
        <v>362512</v>
      </c>
      <c r="M1192">
        <v>60400</v>
      </c>
      <c r="N1192">
        <v>273984</v>
      </c>
      <c r="Q1192">
        <v>50768</v>
      </c>
      <c r="R1192">
        <v>210272</v>
      </c>
      <c r="U1192">
        <v>74128</v>
      </c>
      <c r="V1192">
        <v>198480</v>
      </c>
      <c r="Y1192">
        <v>54448</v>
      </c>
      <c r="Z1192">
        <v>164496</v>
      </c>
      <c r="AC1192">
        <v>13168</v>
      </c>
      <c r="AD1192">
        <v>30512</v>
      </c>
      <c r="AG1192">
        <v>15840</v>
      </c>
      <c r="AH1192">
        <v>38624</v>
      </c>
      <c r="AI1192">
        <f t="shared" si="72"/>
        <v>2015</v>
      </c>
      <c r="AJ1192" t="str">
        <f t="shared" si="73"/>
        <v>Non-pine Units</v>
      </c>
      <c r="AK1192" t="str">
        <f t="shared" si="74"/>
        <v>Cranberry</v>
      </c>
      <c r="AL1192" t="str">
        <f t="shared" si="75"/>
        <v>Cranberry TSA</v>
      </c>
    </row>
    <row r="1193" spans="1:38">
      <c r="A1193">
        <v>16</v>
      </c>
      <c r="B1193">
        <v>8</v>
      </c>
      <c r="E1193">
        <v>1247440</v>
      </c>
      <c r="F1193">
        <v>22508192</v>
      </c>
      <c r="I1193">
        <v>372640</v>
      </c>
      <c r="J1193">
        <v>22805888</v>
      </c>
      <c r="M1193">
        <v>971376</v>
      </c>
      <c r="N1193">
        <v>20766080</v>
      </c>
      <c r="Q1193">
        <v>1591056</v>
      </c>
      <c r="R1193">
        <v>18593184</v>
      </c>
      <c r="U1193">
        <v>1834704</v>
      </c>
      <c r="V1193">
        <v>15670896</v>
      </c>
      <c r="Y1193">
        <v>2136160</v>
      </c>
      <c r="Z1193">
        <v>12657712</v>
      </c>
      <c r="AC1193">
        <v>649312</v>
      </c>
      <c r="AD1193">
        <v>6052048</v>
      </c>
      <c r="AG1193">
        <v>296848</v>
      </c>
      <c r="AH1193">
        <v>4473456</v>
      </c>
      <c r="AI1193">
        <f t="shared" si="72"/>
        <v>2015</v>
      </c>
      <c r="AJ1193" t="str">
        <f t="shared" si="73"/>
        <v>Pine Units</v>
      </c>
      <c r="AK1193" t="str">
        <f t="shared" si="74"/>
        <v>Cranbrook</v>
      </c>
      <c r="AL1193" t="str">
        <f t="shared" si="75"/>
        <v>Cranbrook TSA</v>
      </c>
    </row>
    <row r="1194" spans="1:38">
      <c r="A1194">
        <v>16</v>
      </c>
      <c r="B1194">
        <v>9</v>
      </c>
      <c r="E1194">
        <v>670208</v>
      </c>
      <c r="F1194">
        <v>7793248</v>
      </c>
      <c r="I1194">
        <v>794288</v>
      </c>
      <c r="J1194">
        <v>24921328</v>
      </c>
      <c r="M1194">
        <v>1435728</v>
      </c>
      <c r="N1194">
        <v>23173760</v>
      </c>
      <c r="Q1194">
        <v>429312</v>
      </c>
      <c r="R1194">
        <v>23660864</v>
      </c>
      <c r="U1194">
        <v>905504</v>
      </c>
      <c r="V1194">
        <v>21289760</v>
      </c>
      <c r="Y1194">
        <v>926800</v>
      </c>
      <c r="Z1194">
        <v>21013504</v>
      </c>
      <c r="AC1194">
        <v>681056</v>
      </c>
      <c r="AD1194">
        <v>19902832</v>
      </c>
      <c r="AG1194">
        <v>645888</v>
      </c>
      <c r="AH1194">
        <v>15919984</v>
      </c>
      <c r="AI1194">
        <f t="shared" si="72"/>
        <v>2015</v>
      </c>
      <c r="AJ1194" t="str">
        <f t="shared" si="73"/>
        <v>Pine Units</v>
      </c>
      <c r="AK1194" t="str">
        <f t="shared" si="74"/>
        <v>DawsonCreek</v>
      </c>
      <c r="AL1194" t="str">
        <f t="shared" si="75"/>
        <v>Dawson Creek TSA</v>
      </c>
    </row>
    <row r="1195" spans="1:38">
      <c r="A1195">
        <v>16</v>
      </c>
      <c r="B1195">
        <v>10</v>
      </c>
      <c r="E1195">
        <v>0</v>
      </c>
      <c r="F1195">
        <v>0</v>
      </c>
      <c r="I1195">
        <v>0</v>
      </c>
      <c r="J1195">
        <v>0</v>
      </c>
      <c r="M1195">
        <v>0</v>
      </c>
      <c r="N1195">
        <v>0</v>
      </c>
      <c r="Q1195">
        <v>0</v>
      </c>
      <c r="R1195">
        <v>0</v>
      </c>
      <c r="U1195">
        <v>0</v>
      </c>
      <c r="V1195">
        <v>0</v>
      </c>
      <c r="Y1195">
        <v>1360</v>
      </c>
      <c r="Z1195">
        <v>8080</v>
      </c>
      <c r="AC1195">
        <v>7648</v>
      </c>
      <c r="AD1195">
        <v>49936</v>
      </c>
      <c r="AG1195">
        <v>169344</v>
      </c>
      <c r="AH1195">
        <v>481920</v>
      </c>
      <c r="AI1195">
        <f t="shared" si="72"/>
        <v>2015</v>
      </c>
      <c r="AJ1195" t="str">
        <f t="shared" si="73"/>
        <v>Non-pine Units</v>
      </c>
      <c r="AK1195" t="str">
        <f t="shared" si="74"/>
        <v>FortNelson</v>
      </c>
      <c r="AL1195" t="str">
        <f t="shared" si="75"/>
        <v>Fort Nelson TSA</v>
      </c>
    </row>
    <row r="1196" spans="1:38">
      <c r="A1196">
        <v>16</v>
      </c>
      <c r="B1196">
        <v>11</v>
      </c>
      <c r="E1196">
        <v>17184</v>
      </c>
      <c r="F1196">
        <v>167616</v>
      </c>
      <c r="I1196">
        <v>11360</v>
      </c>
      <c r="J1196">
        <v>475056</v>
      </c>
      <c r="M1196">
        <v>13328</v>
      </c>
      <c r="N1196">
        <v>444880</v>
      </c>
      <c r="Q1196">
        <v>11376</v>
      </c>
      <c r="R1196">
        <v>446656</v>
      </c>
      <c r="U1196">
        <v>10352</v>
      </c>
      <c r="V1196">
        <v>419648</v>
      </c>
      <c r="Y1196">
        <v>22832</v>
      </c>
      <c r="Z1196">
        <v>390640</v>
      </c>
      <c r="AC1196">
        <v>14800</v>
      </c>
      <c r="AD1196">
        <v>282496</v>
      </c>
      <c r="AG1196">
        <v>4112</v>
      </c>
      <c r="AH1196">
        <v>242464</v>
      </c>
      <c r="AI1196">
        <f t="shared" si="72"/>
        <v>2015</v>
      </c>
      <c r="AJ1196" t="str">
        <f t="shared" si="73"/>
        <v>Non-pine Units</v>
      </c>
      <c r="AK1196" t="str">
        <f t="shared" si="74"/>
        <v>Fraser</v>
      </c>
      <c r="AL1196" t="str">
        <f t="shared" si="75"/>
        <v>Fraser TSA</v>
      </c>
    </row>
    <row r="1197" spans="1:38">
      <c r="A1197">
        <v>16</v>
      </c>
      <c r="B1197">
        <v>12</v>
      </c>
      <c r="E1197">
        <v>3198432</v>
      </c>
      <c r="F1197">
        <v>92597504</v>
      </c>
      <c r="I1197">
        <v>274832</v>
      </c>
      <c r="J1197">
        <v>97516208</v>
      </c>
      <c r="M1197">
        <v>963952</v>
      </c>
      <c r="N1197">
        <v>90297104</v>
      </c>
      <c r="Q1197">
        <v>1039888</v>
      </c>
      <c r="R1197">
        <v>89200448</v>
      </c>
      <c r="U1197">
        <v>2174464</v>
      </c>
      <c r="V1197">
        <v>78484976</v>
      </c>
      <c r="Y1197">
        <v>1564512</v>
      </c>
      <c r="Z1197">
        <v>79264896</v>
      </c>
      <c r="AC1197">
        <v>600480</v>
      </c>
      <c r="AD1197">
        <v>79145312</v>
      </c>
      <c r="AG1197">
        <v>670832</v>
      </c>
      <c r="AH1197">
        <v>78127392</v>
      </c>
      <c r="AI1197">
        <f t="shared" si="72"/>
        <v>2015</v>
      </c>
      <c r="AJ1197" t="str">
        <f t="shared" si="73"/>
        <v>Pine Units</v>
      </c>
      <c r="AK1197" t="str">
        <f t="shared" si="74"/>
        <v>FtStJames</v>
      </c>
      <c r="AL1197" t="str">
        <f t="shared" si="75"/>
        <v>Ft. St. James Forest District</v>
      </c>
    </row>
    <row r="1198" spans="1:38">
      <c r="A1198">
        <v>16</v>
      </c>
      <c r="B1198">
        <v>13</v>
      </c>
      <c r="E1198">
        <v>217776</v>
      </c>
      <c r="F1198">
        <v>1988432</v>
      </c>
      <c r="I1198">
        <v>898576</v>
      </c>
      <c r="J1198">
        <v>13371552</v>
      </c>
      <c r="M1198">
        <v>1487184</v>
      </c>
      <c r="N1198">
        <v>12301248</v>
      </c>
      <c r="Q1198">
        <v>1984464</v>
      </c>
      <c r="R1198">
        <v>16952064</v>
      </c>
      <c r="U1198">
        <v>2844064</v>
      </c>
      <c r="V1198">
        <v>19789408</v>
      </c>
      <c r="Y1198">
        <v>2182176</v>
      </c>
      <c r="Z1198">
        <v>23972304</v>
      </c>
      <c r="AC1198">
        <v>589520</v>
      </c>
      <c r="AD1198">
        <v>14471152</v>
      </c>
      <c r="AG1198">
        <v>987984</v>
      </c>
      <c r="AH1198">
        <v>16641776</v>
      </c>
      <c r="AI1198">
        <f t="shared" si="72"/>
        <v>2015</v>
      </c>
      <c r="AJ1198" t="str">
        <f t="shared" si="73"/>
        <v>Non-pine Units</v>
      </c>
      <c r="AK1198" t="str">
        <f t="shared" si="74"/>
        <v>FtStJohn</v>
      </c>
      <c r="AL1198" t="str">
        <f t="shared" si="75"/>
        <v>Ft. St. John TSA</v>
      </c>
    </row>
    <row r="1199" spans="1:38">
      <c r="A1199">
        <v>16</v>
      </c>
      <c r="B1199">
        <v>14</v>
      </c>
      <c r="E1199">
        <v>180400</v>
      </c>
      <c r="F1199">
        <v>3792688</v>
      </c>
      <c r="I1199">
        <v>26768</v>
      </c>
      <c r="J1199">
        <v>4056624</v>
      </c>
      <c r="M1199">
        <v>62064</v>
      </c>
      <c r="N1199">
        <v>3679216</v>
      </c>
      <c r="Q1199">
        <v>176800</v>
      </c>
      <c r="R1199">
        <v>3222528</v>
      </c>
      <c r="U1199">
        <v>196016</v>
      </c>
      <c r="V1199">
        <v>2907664</v>
      </c>
      <c r="Y1199">
        <v>323040</v>
      </c>
      <c r="Z1199">
        <v>2518192</v>
      </c>
      <c r="AC1199">
        <v>89168</v>
      </c>
      <c r="AD1199">
        <v>1415264</v>
      </c>
      <c r="AG1199">
        <v>36736</v>
      </c>
      <c r="AH1199">
        <v>1154864</v>
      </c>
      <c r="AI1199">
        <f t="shared" si="72"/>
        <v>2015</v>
      </c>
      <c r="AJ1199" t="str">
        <f t="shared" si="73"/>
        <v>Pine Units</v>
      </c>
      <c r="AK1199" t="str">
        <f t="shared" si="74"/>
        <v>Golden</v>
      </c>
      <c r="AL1199" t="str">
        <f t="shared" si="75"/>
        <v>Golden TSA</v>
      </c>
    </row>
    <row r="1200" spans="1:38">
      <c r="A1200">
        <v>16</v>
      </c>
      <c r="B1200">
        <v>15</v>
      </c>
      <c r="E1200">
        <v>459264</v>
      </c>
      <c r="F1200">
        <v>8401616</v>
      </c>
      <c r="I1200">
        <v>84880</v>
      </c>
      <c r="J1200">
        <v>8659856</v>
      </c>
      <c r="M1200">
        <v>208224</v>
      </c>
      <c r="N1200">
        <v>7787840</v>
      </c>
      <c r="Q1200">
        <v>294368</v>
      </c>
      <c r="R1200">
        <v>7118624</v>
      </c>
      <c r="U1200">
        <v>415568</v>
      </c>
      <c r="V1200">
        <v>6319104</v>
      </c>
      <c r="Y1200">
        <v>511520</v>
      </c>
      <c r="Z1200">
        <v>5320720</v>
      </c>
      <c r="AC1200">
        <v>361344</v>
      </c>
      <c r="AD1200">
        <v>3393792</v>
      </c>
      <c r="AG1200">
        <v>156096</v>
      </c>
      <c r="AH1200">
        <v>2431840</v>
      </c>
      <c r="AI1200">
        <f t="shared" si="72"/>
        <v>2015</v>
      </c>
      <c r="AJ1200" t="str">
        <f t="shared" si="73"/>
        <v>Pine Units</v>
      </c>
      <c r="AK1200" t="str">
        <f t="shared" si="74"/>
        <v>Invermere</v>
      </c>
      <c r="AL1200" t="str">
        <f t="shared" si="75"/>
        <v>Invermere TSA</v>
      </c>
    </row>
    <row r="1201" spans="1:38">
      <c r="A1201">
        <v>16</v>
      </c>
      <c r="B1201">
        <v>16</v>
      </c>
      <c r="E1201">
        <v>2800</v>
      </c>
      <c r="F1201">
        <v>19712</v>
      </c>
      <c r="I1201">
        <v>16000</v>
      </c>
      <c r="J1201">
        <v>82048</v>
      </c>
      <c r="M1201">
        <v>28016</v>
      </c>
      <c r="N1201">
        <v>114448</v>
      </c>
      <c r="Q1201">
        <v>16896</v>
      </c>
      <c r="R1201">
        <v>61712</v>
      </c>
      <c r="U1201">
        <v>24240</v>
      </c>
      <c r="V1201">
        <v>186176</v>
      </c>
      <c r="Y1201">
        <v>34048</v>
      </c>
      <c r="Z1201">
        <v>156896</v>
      </c>
      <c r="AC1201">
        <v>15184</v>
      </c>
      <c r="AD1201">
        <v>99824</v>
      </c>
      <c r="AG1201">
        <v>14544</v>
      </c>
      <c r="AH1201">
        <v>109376</v>
      </c>
      <c r="AI1201">
        <f t="shared" si="72"/>
        <v>2015</v>
      </c>
      <c r="AJ1201" t="str">
        <f t="shared" si="73"/>
        <v>Non-pine Units</v>
      </c>
      <c r="AK1201" t="str">
        <f t="shared" si="74"/>
        <v>Kalum</v>
      </c>
      <c r="AL1201" t="str">
        <f t="shared" si="75"/>
        <v>Kalum TSA</v>
      </c>
    </row>
    <row r="1202" spans="1:38">
      <c r="A1202">
        <v>16</v>
      </c>
      <c r="B1202">
        <v>17</v>
      </c>
      <c r="E1202">
        <v>1842112</v>
      </c>
      <c r="F1202">
        <v>47290960</v>
      </c>
      <c r="I1202">
        <v>188176</v>
      </c>
      <c r="J1202">
        <v>46269792</v>
      </c>
      <c r="M1202">
        <v>273024</v>
      </c>
      <c r="N1202">
        <v>44940640</v>
      </c>
      <c r="Q1202">
        <v>338768</v>
      </c>
      <c r="R1202">
        <v>42777312</v>
      </c>
      <c r="U1202">
        <v>708224</v>
      </c>
      <c r="V1202">
        <v>38891392</v>
      </c>
      <c r="Y1202">
        <v>1119264</v>
      </c>
      <c r="Z1202">
        <v>34761392</v>
      </c>
      <c r="AC1202">
        <v>222128</v>
      </c>
      <c r="AD1202">
        <v>29627136</v>
      </c>
      <c r="AG1202">
        <v>52976</v>
      </c>
      <c r="AH1202">
        <v>28988736</v>
      </c>
      <c r="AI1202">
        <f t="shared" si="72"/>
        <v>2015</v>
      </c>
      <c r="AJ1202" t="str">
        <f t="shared" si="73"/>
        <v>Pine Units</v>
      </c>
      <c r="AK1202" t="str">
        <f t="shared" si="74"/>
        <v>Kamloops</v>
      </c>
      <c r="AL1202" t="str">
        <f t="shared" si="75"/>
        <v>Kamloops TSA</v>
      </c>
    </row>
    <row r="1203" spans="1:38">
      <c r="A1203">
        <v>16</v>
      </c>
      <c r="B1203">
        <v>18</v>
      </c>
      <c r="E1203">
        <v>0</v>
      </c>
      <c r="F1203">
        <v>0</v>
      </c>
      <c r="I1203">
        <v>0</v>
      </c>
      <c r="J1203">
        <v>0</v>
      </c>
      <c r="M1203">
        <v>0</v>
      </c>
      <c r="N1203">
        <v>0</v>
      </c>
      <c r="Q1203">
        <v>0</v>
      </c>
      <c r="R1203">
        <v>0</v>
      </c>
      <c r="U1203">
        <v>0</v>
      </c>
      <c r="V1203">
        <v>32</v>
      </c>
      <c r="Y1203">
        <v>0</v>
      </c>
      <c r="Z1203">
        <v>0</v>
      </c>
      <c r="AC1203">
        <v>0</v>
      </c>
      <c r="AD1203">
        <v>0</v>
      </c>
      <c r="AG1203">
        <v>0</v>
      </c>
      <c r="AH1203">
        <v>0</v>
      </c>
      <c r="AI1203">
        <f t="shared" si="72"/>
        <v>2015</v>
      </c>
      <c r="AJ1203" t="str">
        <f t="shared" si="73"/>
        <v>Non-pine Units</v>
      </c>
      <c r="AK1203" t="str">
        <f t="shared" si="74"/>
        <v>Kingcome</v>
      </c>
      <c r="AL1203" t="str">
        <f t="shared" si="75"/>
        <v>Kingcome TSA</v>
      </c>
    </row>
    <row r="1204" spans="1:38">
      <c r="A1204">
        <v>16</v>
      </c>
      <c r="B1204">
        <v>19</v>
      </c>
      <c r="E1204">
        <v>236032</v>
      </c>
      <c r="F1204">
        <v>1250032</v>
      </c>
      <c r="I1204">
        <v>132672</v>
      </c>
      <c r="J1204">
        <v>2180336</v>
      </c>
      <c r="M1204">
        <v>184208</v>
      </c>
      <c r="N1204">
        <v>1908832</v>
      </c>
      <c r="Q1204">
        <v>197952</v>
      </c>
      <c r="R1204">
        <v>1763744</v>
      </c>
      <c r="U1204">
        <v>279376</v>
      </c>
      <c r="V1204">
        <v>1557728</v>
      </c>
      <c r="Y1204">
        <v>298656</v>
      </c>
      <c r="Z1204">
        <v>1434448</v>
      </c>
      <c r="AC1204">
        <v>182512</v>
      </c>
      <c r="AD1204">
        <v>957552</v>
      </c>
      <c r="AG1204">
        <v>172928</v>
      </c>
      <c r="AH1204">
        <v>917376</v>
      </c>
      <c r="AI1204">
        <f t="shared" si="72"/>
        <v>2015</v>
      </c>
      <c r="AJ1204" t="str">
        <f t="shared" si="73"/>
        <v>Non-pine Units</v>
      </c>
      <c r="AK1204" t="str">
        <f t="shared" si="74"/>
        <v>Kispiox</v>
      </c>
      <c r="AL1204" t="str">
        <f t="shared" si="75"/>
        <v>Kispiox TSA</v>
      </c>
    </row>
    <row r="1205" spans="1:38">
      <c r="A1205">
        <v>16</v>
      </c>
      <c r="B1205">
        <v>20</v>
      </c>
      <c r="E1205">
        <v>555184</v>
      </c>
      <c r="F1205">
        <v>9530784</v>
      </c>
      <c r="I1205">
        <v>102480</v>
      </c>
      <c r="J1205">
        <v>10492112</v>
      </c>
      <c r="M1205">
        <v>231968</v>
      </c>
      <c r="N1205">
        <v>9675440</v>
      </c>
      <c r="Q1205">
        <v>459856</v>
      </c>
      <c r="R1205">
        <v>8752736</v>
      </c>
      <c r="U1205">
        <v>682912</v>
      </c>
      <c r="V1205">
        <v>7678656</v>
      </c>
      <c r="Y1205">
        <v>811232</v>
      </c>
      <c r="Z1205">
        <v>6409600</v>
      </c>
      <c r="AC1205">
        <v>200912</v>
      </c>
      <c r="AD1205">
        <v>3141488</v>
      </c>
      <c r="AG1205">
        <v>94768</v>
      </c>
      <c r="AH1205">
        <v>2653888</v>
      </c>
      <c r="AI1205">
        <f t="shared" si="72"/>
        <v>2015</v>
      </c>
      <c r="AJ1205" t="str">
        <f t="shared" si="73"/>
        <v>Pine Units</v>
      </c>
      <c r="AK1205" t="str">
        <f t="shared" si="74"/>
        <v>KootenayLake</v>
      </c>
      <c r="AL1205" t="str">
        <f t="shared" si="75"/>
        <v>Kootenay Lake TSA</v>
      </c>
    </row>
    <row r="1206" spans="1:38">
      <c r="A1206">
        <v>16</v>
      </c>
      <c r="B1206">
        <v>21</v>
      </c>
      <c r="E1206">
        <v>1283088</v>
      </c>
      <c r="F1206">
        <v>60785728</v>
      </c>
      <c r="I1206">
        <v>56064</v>
      </c>
      <c r="J1206">
        <v>59996624</v>
      </c>
      <c r="M1206">
        <v>77616</v>
      </c>
      <c r="N1206">
        <v>58132368</v>
      </c>
      <c r="Q1206">
        <v>87408</v>
      </c>
      <c r="R1206">
        <v>57112880</v>
      </c>
      <c r="U1206">
        <v>81296</v>
      </c>
      <c r="V1206">
        <v>53357312</v>
      </c>
      <c r="Y1206">
        <v>61472</v>
      </c>
      <c r="Z1206">
        <v>53884832</v>
      </c>
      <c r="AC1206">
        <v>25584</v>
      </c>
      <c r="AD1206">
        <v>54439824</v>
      </c>
      <c r="AG1206">
        <v>23440</v>
      </c>
      <c r="AH1206">
        <v>54077600</v>
      </c>
      <c r="AI1206">
        <f t="shared" si="72"/>
        <v>2015</v>
      </c>
      <c r="AJ1206" t="str">
        <f t="shared" si="73"/>
        <v>Pine Units</v>
      </c>
      <c r="AK1206" t="str">
        <f t="shared" si="74"/>
        <v>Lakes</v>
      </c>
      <c r="AL1206" t="str">
        <f t="shared" si="75"/>
        <v>Lakes TSA</v>
      </c>
    </row>
    <row r="1207" spans="1:38">
      <c r="A1207">
        <v>16</v>
      </c>
      <c r="B1207">
        <v>22</v>
      </c>
      <c r="E1207">
        <v>741696</v>
      </c>
      <c r="F1207">
        <v>11336528</v>
      </c>
      <c r="I1207">
        <v>151152</v>
      </c>
      <c r="J1207">
        <v>15549984</v>
      </c>
      <c r="M1207">
        <v>207088</v>
      </c>
      <c r="N1207">
        <v>15487312</v>
      </c>
      <c r="Q1207">
        <v>209520</v>
      </c>
      <c r="R1207">
        <v>15088080</v>
      </c>
      <c r="U1207">
        <v>481280</v>
      </c>
      <c r="V1207">
        <v>12992848</v>
      </c>
      <c r="Y1207">
        <v>605936</v>
      </c>
      <c r="Z1207">
        <v>10780832</v>
      </c>
      <c r="AC1207">
        <v>416432</v>
      </c>
      <c r="AD1207">
        <v>6861664</v>
      </c>
      <c r="AG1207">
        <v>110400</v>
      </c>
      <c r="AH1207">
        <v>5401120</v>
      </c>
      <c r="AI1207">
        <f t="shared" si="72"/>
        <v>2015</v>
      </c>
      <c r="AJ1207" t="str">
        <f t="shared" si="73"/>
        <v>Pine Units</v>
      </c>
      <c r="AK1207" t="str">
        <f t="shared" si="74"/>
        <v>Lillooet</v>
      </c>
      <c r="AL1207" t="str">
        <f t="shared" si="75"/>
        <v>Lillooet TSA</v>
      </c>
    </row>
    <row r="1208" spans="1:38">
      <c r="A1208">
        <v>16</v>
      </c>
      <c r="B1208">
        <v>23</v>
      </c>
      <c r="E1208">
        <v>4863616</v>
      </c>
      <c r="F1208">
        <v>58303232</v>
      </c>
      <c r="I1208">
        <v>2065184</v>
      </c>
      <c r="J1208">
        <v>88658080</v>
      </c>
      <c r="M1208">
        <v>3246976</v>
      </c>
      <c r="N1208">
        <v>83167120</v>
      </c>
      <c r="Q1208">
        <v>3653888</v>
      </c>
      <c r="R1208">
        <v>81064720</v>
      </c>
      <c r="U1208">
        <v>4837616</v>
      </c>
      <c r="V1208">
        <v>72266912</v>
      </c>
      <c r="Y1208">
        <v>1545296</v>
      </c>
      <c r="Z1208">
        <v>81210128</v>
      </c>
      <c r="AC1208">
        <v>1092080</v>
      </c>
      <c r="AD1208">
        <v>85335024</v>
      </c>
      <c r="AG1208">
        <v>1203184</v>
      </c>
      <c r="AH1208">
        <v>77109120</v>
      </c>
      <c r="AI1208">
        <f t="shared" si="72"/>
        <v>2015</v>
      </c>
      <c r="AJ1208" t="str">
        <f t="shared" si="73"/>
        <v>Pine Units</v>
      </c>
      <c r="AK1208" t="str">
        <f t="shared" si="74"/>
        <v>Mackenzie</v>
      </c>
      <c r="AL1208" t="str">
        <f t="shared" si="75"/>
        <v>Mackenzie TSA</v>
      </c>
    </row>
    <row r="1209" spans="1:38">
      <c r="A1209">
        <v>16</v>
      </c>
      <c r="B1209">
        <v>24</v>
      </c>
      <c r="E1209">
        <v>2414320</v>
      </c>
      <c r="F1209">
        <v>52893520</v>
      </c>
      <c r="I1209">
        <v>359056</v>
      </c>
      <c r="J1209">
        <v>51626640</v>
      </c>
      <c r="M1209">
        <v>662832</v>
      </c>
      <c r="N1209">
        <v>49646192</v>
      </c>
      <c r="Q1209">
        <v>718288</v>
      </c>
      <c r="R1209">
        <v>47892736</v>
      </c>
      <c r="U1209">
        <v>1428512</v>
      </c>
      <c r="V1209">
        <v>40707760</v>
      </c>
      <c r="Y1209">
        <v>1494624</v>
      </c>
      <c r="Z1209">
        <v>34295568</v>
      </c>
      <c r="AC1209">
        <v>1195296</v>
      </c>
      <c r="AD1209">
        <v>23515776</v>
      </c>
      <c r="AG1209">
        <v>154064</v>
      </c>
      <c r="AH1209">
        <v>18301616</v>
      </c>
      <c r="AI1209">
        <f t="shared" si="72"/>
        <v>2015</v>
      </c>
      <c r="AJ1209" t="str">
        <f t="shared" si="73"/>
        <v>Pine Units</v>
      </c>
      <c r="AK1209" t="str">
        <f t="shared" si="74"/>
        <v>Merritt</v>
      </c>
      <c r="AL1209" t="str">
        <f t="shared" si="75"/>
        <v>Merritt TSA</v>
      </c>
    </row>
    <row r="1210" spans="1:38">
      <c r="A1210">
        <v>16</v>
      </c>
      <c r="B1210">
        <v>25</v>
      </c>
      <c r="E1210">
        <v>0</v>
      </c>
      <c r="F1210">
        <v>0</v>
      </c>
      <c r="I1210">
        <v>2560</v>
      </c>
      <c r="J1210">
        <v>41264</v>
      </c>
      <c r="M1210">
        <v>1056</v>
      </c>
      <c r="N1210">
        <v>40304</v>
      </c>
      <c r="Q1210">
        <v>2480</v>
      </c>
      <c r="R1210">
        <v>38592</v>
      </c>
      <c r="U1210">
        <v>10496</v>
      </c>
      <c r="V1210">
        <v>57712</v>
      </c>
      <c r="Y1210">
        <v>4640</v>
      </c>
      <c r="Z1210">
        <v>31776</v>
      </c>
      <c r="AC1210">
        <v>240</v>
      </c>
      <c r="AD1210">
        <v>22400</v>
      </c>
      <c r="AG1210">
        <v>48</v>
      </c>
      <c r="AH1210">
        <v>29696</v>
      </c>
      <c r="AI1210">
        <f t="shared" si="72"/>
        <v>2015</v>
      </c>
      <c r="AJ1210" t="str">
        <f t="shared" si="73"/>
        <v>Non-pine Units</v>
      </c>
      <c r="AK1210" t="str">
        <f t="shared" si="74"/>
        <v>MidCoast</v>
      </c>
      <c r="AL1210" t="str">
        <f t="shared" si="75"/>
        <v>Mid Coast TSA</v>
      </c>
    </row>
    <row r="1211" spans="1:38">
      <c r="A1211">
        <v>16</v>
      </c>
      <c r="B1211">
        <v>26</v>
      </c>
      <c r="E1211">
        <v>1963408</v>
      </c>
      <c r="F1211">
        <v>44663232</v>
      </c>
      <c r="I1211">
        <v>92880</v>
      </c>
      <c r="J1211">
        <v>46553632</v>
      </c>
      <c r="M1211">
        <v>217760</v>
      </c>
      <c r="N1211">
        <v>44165328</v>
      </c>
      <c r="Q1211">
        <v>327680</v>
      </c>
      <c r="R1211">
        <v>41482528</v>
      </c>
      <c r="U1211">
        <v>281040</v>
      </c>
      <c r="V1211">
        <v>39556000</v>
      </c>
      <c r="Y1211">
        <v>448976</v>
      </c>
      <c r="Z1211">
        <v>36864416</v>
      </c>
      <c r="AC1211">
        <v>493984</v>
      </c>
      <c r="AD1211">
        <v>35601520</v>
      </c>
      <c r="AG1211">
        <v>396064</v>
      </c>
      <c r="AH1211">
        <v>34774944</v>
      </c>
      <c r="AI1211">
        <f t="shared" si="72"/>
        <v>2015</v>
      </c>
      <c r="AJ1211" t="str">
        <f t="shared" si="73"/>
        <v>Pine Units</v>
      </c>
      <c r="AK1211" t="str">
        <f t="shared" si="74"/>
        <v>Morice</v>
      </c>
      <c r="AL1211" t="str">
        <f t="shared" si="75"/>
        <v>Morice TSA</v>
      </c>
    </row>
    <row r="1212" spans="1:38">
      <c r="A1212">
        <v>16</v>
      </c>
      <c r="B1212">
        <v>27</v>
      </c>
      <c r="E1212">
        <v>104416</v>
      </c>
      <c r="F1212">
        <v>473792</v>
      </c>
      <c r="I1212">
        <v>61728</v>
      </c>
      <c r="J1212">
        <v>494672</v>
      </c>
      <c r="M1212">
        <v>99792</v>
      </c>
      <c r="N1212">
        <v>326512</v>
      </c>
      <c r="Q1212">
        <v>77744</v>
      </c>
      <c r="R1212">
        <v>225744</v>
      </c>
      <c r="U1212">
        <v>86688</v>
      </c>
      <c r="V1212">
        <v>207408</v>
      </c>
      <c r="Y1212">
        <v>73152</v>
      </c>
      <c r="Z1212">
        <v>172032</v>
      </c>
      <c r="AC1212">
        <v>19328</v>
      </c>
      <c r="AD1212">
        <v>48352</v>
      </c>
      <c r="AG1212">
        <v>10144</v>
      </c>
      <c r="AH1212">
        <v>28144</v>
      </c>
      <c r="AI1212">
        <f t="shared" si="72"/>
        <v>2015</v>
      </c>
      <c r="AJ1212" t="str">
        <f t="shared" si="73"/>
        <v>Non-pine Units</v>
      </c>
      <c r="AK1212" t="str">
        <f t="shared" si="74"/>
        <v>Nass</v>
      </c>
      <c r="AL1212" t="str">
        <f t="shared" si="75"/>
        <v>Nass TSA</v>
      </c>
    </row>
    <row r="1213" spans="1:38">
      <c r="A1213">
        <v>16</v>
      </c>
      <c r="B1213">
        <v>28</v>
      </c>
      <c r="E1213">
        <v>0</v>
      </c>
      <c r="F1213">
        <v>0</v>
      </c>
      <c r="I1213">
        <v>0</v>
      </c>
      <c r="J1213">
        <v>0</v>
      </c>
      <c r="M1213">
        <v>0</v>
      </c>
      <c r="N1213">
        <v>0</v>
      </c>
      <c r="Q1213">
        <v>0</v>
      </c>
      <c r="R1213">
        <v>0</v>
      </c>
      <c r="U1213">
        <v>0</v>
      </c>
      <c r="V1213">
        <v>0</v>
      </c>
      <c r="Y1213">
        <v>0</v>
      </c>
      <c r="Z1213">
        <v>0</v>
      </c>
      <c r="AC1213">
        <v>0</v>
      </c>
      <c r="AD1213">
        <v>0</v>
      </c>
      <c r="AG1213">
        <v>0</v>
      </c>
      <c r="AH1213">
        <v>0</v>
      </c>
      <c r="AI1213">
        <f t="shared" si="72"/>
        <v>2015</v>
      </c>
      <c r="AJ1213" t="str">
        <f t="shared" si="73"/>
        <v>Non-pine Units</v>
      </c>
      <c r="AK1213" t="str">
        <f t="shared" si="74"/>
        <v>NorthCoast</v>
      </c>
      <c r="AL1213" t="str">
        <f t="shared" si="75"/>
        <v>North Coast TSA</v>
      </c>
    </row>
    <row r="1214" spans="1:38">
      <c r="A1214">
        <v>16</v>
      </c>
      <c r="B1214">
        <v>29</v>
      </c>
      <c r="E1214">
        <v>2486976</v>
      </c>
      <c r="F1214">
        <v>43402016</v>
      </c>
      <c r="I1214">
        <v>488064</v>
      </c>
      <c r="J1214">
        <v>43802288</v>
      </c>
      <c r="M1214">
        <v>943840</v>
      </c>
      <c r="N1214">
        <v>40957696</v>
      </c>
      <c r="Q1214">
        <v>1268624</v>
      </c>
      <c r="R1214">
        <v>38649152</v>
      </c>
      <c r="U1214">
        <v>2015280</v>
      </c>
      <c r="V1214">
        <v>32175344</v>
      </c>
      <c r="Y1214">
        <v>2666000</v>
      </c>
      <c r="Z1214">
        <v>27330144</v>
      </c>
      <c r="AC1214">
        <v>1248608</v>
      </c>
      <c r="AD1214">
        <v>14880432</v>
      </c>
      <c r="AG1214">
        <v>440912</v>
      </c>
      <c r="AH1214">
        <v>11170512</v>
      </c>
      <c r="AI1214">
        <f t="shared" si="72"/>
        <v>2015</v>
      </c>
      <c r="AJ1214" t="str">
        <f t="shared" si="73"/>
        <v>Pine Units</v>
      </c>
      <c r="AK1214" t="str">
        <f t="shared" si="74"/>
        <v>Okanagan</v>
      </c>
      <c r="AL1214" t="str">
        <f t="shared" si="75"/>
        <v>Okanagan TSA</v>
      </c>
    </row>
    <row r="1215" spans="1:38">
      <c r="A1215">
        <v>16</v>
      </c>
      <c r="B1215">
        <v>30</v>
      </c>
      <c r="E1215">
        <v>1395024</v>
      </c>
      <c r="F1215">
        <v>68771808</v>
      </c>
      <c r="I1215">
        <v>81600</v>
      </c>
      <c r="J1215">
        <v>60048272</v>
      </c>
      <c r="M1215">
        <v>126912</v>
      </c>
      <c r="N1215">
        <v>56018288</v>
      </c>
      <c r="Q1215">
        <v>197232</v>
      </c>
      <c r="R1215">
        <v>53832784</v>
      </c>
      <c r="U1215">
        <v>330608</v>
      </c>
      <c r="V1215">
        <v>48685520</v>
      </c>
      <c r="Y1215">
        <v>246592</v>
      </c>
      <c r="Z1215">
        <v>48231120</v>
      </c>
      <c r="AC1215">
        <v>36784</v>
      </c>
      <c r="AD1215">
        <v>49443456</v>
      </c>
      <c r="AG1215">
        <v>13808</v>
      </c>
      <c r="AH1215">
        <v>49132848</v>
      </c>
      <c r="AI1215">
        <f t="shared" si="72"/>
        <v>2015</v>
      </c>
      <c r="AJ1215" t="str">
        <f t="shared" si="73"/>
        <v>Pine Units</v>
      </c>
      <c r="AK1215" t="str">
        <f t="shared" si="74"/>
        <v>PrinceGeorge</v>
      </c>
      <c r="AL1215" t="str">
        <f t="shared" si="75"/>
        <v>Prince George Forest District</v>
      </c>
    </row>
    <row r="1216" spans="1:38">
      <c r="A1216">
        <v>16</v>
      </c>
      <c r="B1216">
        <v>31</v>
      </c>
      <c r="E1216">
        <v>0</v>
      </c>
      <c r="F1216">
        <v>0</v>
      </c>
      <c r="I1216">
        <v>0</v>
      </c>
      <c r="J1216">
        <v>0</v>
      </c>
      <c r="M1216">
        <v>0</v>
      </c>
      <c r="N1216">
        <v>0</v>
      </c>
      <c r="Q1216">
        <v>0</v>
      </c>
      <c r="R1216">
        <v>0</v>
      </c>
      <c r="U1216">
        <v>0</v>
      </c>
      <c r="V1216">
        <v>0</v>
      </c>
      <c r="Y1216">
        <v>0</v>
      </c>
      <c r="Z1216">
        <v>0</v>
      </c>
      <c r="AC1216">
        <v>0</v>
      </c>
      <c r="AD1216">
        <v>0</v>
      </c>
      <c r="AG1216">
        <v>0</v>
      </c>
      <c r="AH1216">
        <v>0</v>
      </c>
      <c r="AI1216">
        <f t="shared" si="72"/>
        <v>2015</v>
      </c>
      <c r="AJ1216" t="str">
        <f t="shared" si="73"/>
        <v>Non-pine Units</v>
      </c>
      <c r="AK1216" t="str">
        <f t="shared" si="74"/>
        <v>QueenCharlotte</v>
      </c>
      <c r="AL1216" t="str">
        <f t="shared" si="75"/>
        <v>Queen Charlotte TSA</v>
      </c>
    </row>
    <row r="1217" spans="1:38">
      <c r="A1217">
        <v>16</v>
      </c>
      <c r="B1217">
        <v>32</v>
      </c>
      <c r="E1217">
        <v>972800</v>
      </c>
      <c r="F1217">
        <v>102336624</v>
      </c>
      <c r="I1217">
        <v>14768</v>
      </c>
      <c r="J1217">
        <v>92062512</v>
      </c>
      <c r="M1217">
        <v>22944</v>
      </c>
      <c r="N1217">
        <v>91397104</v>
      </c>
      <c r="Q1217">
        <v>32752</v>
      </c>
      <c r="R1217">
        <v>91368752</v>
      </c>
      <c r="U1217">
        <v>24496</v>
      </c>
      <c r="V1217">
        <v>89812464</v>
      </c>
      <c r="Y1217">
        <v>37168</v>
      </c>
      <c r="Z1217">
        <v>89833200</v>
      </c>
      <c r="AC1217">
        <v>1280</v>
      </c>
      <c r="AD1217">
        <v>89754144</v>
      </c>
      <c r="AG1217">
        <v>480</v>
      </c>
      <c r="AH1217">
        <v>89679008</v>
      </c>
      <c r="AI1217">
        <f t="shared" si="72"/>
        <v>2015</v>
      </c>
      <c r="AJ1217" t="str">
        <f t="shared" si="73"/>
        <v>Pine Units</v>
      </c>
      <c r="AK1217" t="str">
        <f t="shared" si="74"/>
        <v>Quesnel</v>
      </c>
      <c r="AL1217" t="str">
        <f t="shared" si="75"/>
        <v>Quesnel TSA</v>
      </c>
    </row>
    <row r="1218" spans="1:38">
      <c r="A1218">
        <v>16</v>
      </c>
      <c r="B1218">
        <v>33</v>
      </c>
      <c r="E1218">
        <v>14016</v>
      </c>
      <c r="F1218">
        <v>63520</v>
      </c>
      <c r="I1218">
        <v>7504</v>
      </c>
      <c r="J1218">
        <v>141584</v>
      </c>
      <c r="M1218">
        <v>15200</v>
      </c>
      <c r="N1218">
        <v>127984</v>
      </c>
      <c r="Q1218">
        <v>11264</v>
      </c>
      <c r="R1218">
        <v>113728</v>
      </c>
      <c r="U1218">
        <v>10160</v>
      </c>
      <c r="V1218">
        <v>96304</v>
      </c>
      <c r="Y1218">
        <v>13712</v>
      </c>
      <c r="Z1218">
        <v>75584</v>
      </c>
      <c r="AC1218">
        <v>1616</v>
      </c>
      <c r="AD1218">
        <v>23040</v>
      </c>
      <c r="AG1218">
        <v>1680</v>
      </c>
      <c r="AH1218">
        <v>17568</v>
      </c>
      <c r="AI1218">
        <f t="shared" ref="AI1218:AI1281" si="76">A1218+1999</f>
        <v>2015</v>
      </c>
      <c r="AJ1218" t="str">
        <f t="shared" ref="AJ1218:AJ1281" si="77">VLOOKUP(B1218,$AO$2:$AS$42,4)</f>
        <v>Non-pine Units</v>
      </c>
      <c r="AK1218" t="str">
        <f t="shared" ref="AK1218:AK1281" si="78">VLOOKUP(B1218,$AO$2:$AT$42,2)</f>
        <v>Revelstoke</v>
      </c>
      <c r="AL1218" t="str">
        <f t="shared" ref="AL1218:AL1281" si="79">VLOOKUP(B1218,$AO$2:$AT$42,3)</f>
        <v>Revelstoke TSA</v>
      </c>
    </row>
    <row r="1219" spans="1:38">
      <c r="A1219">
        <v>16</v>
      </c>
      <c r="B1219">
        <v>34</v>
      </c>
      <c r="E1219">
        <v>261264</v>
      </c>
      <c r="F1219">
        <v>4867104</v>
      </c>
      <c r="I1219">
        <v>37168</v>
      </c>
      <c r="J1219">
        <v>4975664</v>
      </c>
      <c r="M1219">
        <v>108448</v>
      </c>
      <c r="N1219">
        <v>4626240</v>
      </c>
      <c r="Q1219">
        <v>126608</v>
      </c>
      <c r="R1219">
        <v>4353600</v>
      </c>
      <c r="U1219">
        <v>157328</v>
      </c>
      <c r="V1219">
        <v>3879232</v>
      </c>
      <c r="Y1219">
        <v>142912</v>
      </c>
      <c r="Z1219">
        <v>3514176</v>
      </c>
      <c r="AC1219">
        <v>59152</v>
      </c>
      <c r="AD1219">
        <v>2821968</v>
      </c>
      <c r="AG1219">
        <v>60160</v>
      </c>
      <c r="AH1219">
        <v>3133904</v>
      </c>
      <c r="AI1219">
        <f t="shared" si="76"/>
        <v>2015</v>
      </c>
      <c r="AJ1219" t="str">
        <f t="shared" si="77"/>
        <v>Pine Units</v>
      </c>
      <c r="AK1219" t="str">
        <f t="shared" si="78"/>
        <v>RobsonValley</v>
      </c>
      <c r="AL1219" t="str">
        <f t="shared" si="79"/>
        <v>Robson Valley TSA</v>
      </c>
    </row>
    <row r="1220" spans="1:38">
      <c r="A1220">
        <v>16</v>
      </c>
      <c r="B1220">
        <v>35</v>
      </c>
      <c r="E1220">
        <v>1552</v>
      </c>
      <c r="F1220">
        <v>50576</v>
      </c>
      <c r="I1220">
        <v>15200</v>
      </c>
      <c r="J1220">
        <v>481376</v>
      </c>
      <c r="M1220">
        <v>9888</v>
      </c>
      <c r="N1220">
        <v>516816</v>
      </c>
      <c r="Q1220">
        <v>15808</v>
      </c>
      <c r="R1220">
        <v>490656</v>
      </c>
      <c r="U1220">
        <v>17472</v>
      </c>
      <c r="V1220">
        <v>433552</v>
      </c>
      <c r="Y1220">
        <v>22240</v>
      </c>
      <c r="Z1220">
        <v>418256</v>
      </c>
      <c r="AC1220">
        <v>8592</v>
      </c>
      <c r="AD1220">
        <v>323856</v>
      </c>
      <c r="AG1220">
        <v>7776</v>
      </c>
      <c r="AH1220">
        <v>311632</v>
      </c>
      <c r="AI1220">
        <f t="shared" si="76"/>
        <v>2015</v>
      </c>
      <c r="AJ1220" t="str">
        <f t="shared" si="77"/>
        <v>Non-pine Units</v>
      </c>
      <c r="AK1220" t="str">
        <f t="shared" si="78"/>
        <v>Soo</v>
      </c>
      <c r="AL1220" t="str">
        <f t="shared" si="79"/>
        <v>Soo TSA</v>
      </c>
    </row>
    <row r="1221" spans="1:38">
      <c r="A1221">
        <v>16</v>
      </c>
      <c r="B1221">
        <v>36</v>
      </c>
      <c r="E1221">
        <v>0</v>
      </c>
      <c r="F1221">
        <v>0</v>
      </c>
      <c r="I1221">
        <v>0</v>
      </c>
      <c r="J1221">
        <v>0</v>
      </c>
      <c r="M1221">
        <v>0</v>
      </c>
      <c r="N1221">
        <v>0</v>
      </c>
      <c r="Q1221">
        <v>0</v>
      </c>
      <c r="R1221">
        <v>0</v>
      </c>
      <c r="U1221">
        <v>0</v>
      </c>
      <c r="V1221">
        <v>0</v>
      </c>
      <c r="Y1221">
        <v>0</v>
      </c>
      <c r="Z1221">
        <v>512</v>
      </c>
      <c r="AC1221">
        <v>0</v>
      </c>
      <c r="AD1221">
        <v>0</v>
      </c>
      <c r="AG1221">
        <v>16</v>
      </c>
      <c r="AH1221">
        <v>16</v>
      </c>
      <c r="AI1221">
        <f t="shared" si="76"/>
        <v>2015</v>
      </c>
      <c r="AJ1221" t="str">
        <f t="shared" si="77"/>
        <v>Non-pine Units</v>
      </c>
      <c r="AK1221" t="str">
        <f t="shared" si="78"/>
        <v>Strathcona</v>
      </c>
      <c r="AL1221" t="str">
        <f t="shared" si="79"/>
        <v>Strathcona TSA</v>
      </c>
    </row>
    <row r="1222" spans="1:38">
      <c r="A1222">
        <v>16</v>
      </c>
      <c r="B1222">
        <v>37</v>
      </c>
      <c r="E1222">
        <v>0</v>
      </c>
      <c r="F1222">
        <v>0</v>
      </c>
      <c r="I1222">
        <v>512</v>
      </c>
      <c r="J1222">
        <v>10304</v>
      </c>
      <c r="M1222">
        <v>512</v>
      </c>
      <c r="N1222">
        <v>15440</v>
      </c>
      <c r="Q1222">
        <v>7216</v>
      </c>
      <c r="R1222">
        <v>21792</v>
      </c>
      <c r="U1222">
        <v>12320</v>
      </c>
      <c r="V1222">
        <v>30208</v>
      </c>
      <c r="Y1222">
        <v>5712</v>
      </c>
      <c r="Z1222">
        <v>15520</v>
      </c>
      <c r="AC1222">
        <v>1776</v>
      </c>
      <c r="AD1222">
        <v>5536</v>
      </c>
      <c r="AG1222">
        <v>2128</v>
      </c>
      <c r="AH1222">
        <v>6048</v>
      </c>
      <c r="AI1222">
        <f t="shared" si="76"/>
        <v>2015</v>
      </c>
      <c r="AJ1222" t="str">
        <f t="shared" si="77"/>
        <v>Non-pine Units</v>
      </c>
      <c r="AK1222" t="str">
        <f t="shared" si="78"/>
        <v>SunshineCoast</v>
      </c>
      <c r="AL1222" t="str">
        <f t="shared" si="79"/>
        <v>Sunshine Coast TSA</v>
      </c>
    </row>
    <row r="1223" spans="1:38">
      <c r="A1223">
        <v>16</v>
      </c>
      <c r="B1223">
        <v>38</v>
      </c>
      <c r="E1223">
        <v>1147504</v>
      </c>
      <c r="F1223">
        <v>88877120</v>
      </c>
      <c r="I1223">
        <v>21984</v>
      </c>
      <c r="J1223">
        <v>79327056</v>
      </c>
      <c r="M1223">
        <v>42048</v>
      </c>
      <c r="N1223">
        <v>75491632</v>
      </c>
      <c r="Q1223">
        <v>64016</v>
      </c>
      <c r="R1223">
        <v>74690320</v>
      </c>
      <c r="U1223">
        <v>72976</v>
      </c>
      <c r="V1223">
        <v>70613840</v>
      </c>
      <c r="Y1223">
        <v>34720</v>
      </c>
      <c r="Z1223">
        <v>71039440</v>
      </c>
      <c r="AC1223">
        <v>3088</v>
      </c>
      <c r="AD1223">
        <v>71628688</v>
      </c>
      <c r="AG1223">
        <v>1584</v>
      </c>
      <c r="AH1223">
        <v>71340272</v>
      </c>
      <c r="AI1223">
        <f t="shared" si="76"/>
        <v>2015</v>
      </c>
      <c r="AJ1223" t="str">
        <f t="shared" si="77"/>
        <v>Pine Units</v>
      </c>
      <c r="AK1223" t="str">
        <f t="shared" si="78"/>
        <v>Vanderhoof</v>
      </c>
      <c r="AL1223" t="str">
        <f t="shared" si="79"/>
        <v>Vanderhoof Forest District</v>
      </c>
    </row>
    <row r="1224" spans="1:38">
      <c r="A1224">
        <v>16</v>
      </c>
      <c r="B1224">
        <v>39</v>
      </c>
      <c r="E1224">
        <v>2739936</v>
      </c>
      <c r="F1224">
        <v>123697360</v>
      </c>
      <c r="I1224">
        <v>317088</v>
      </c>
      <c r="J1224">
        <v>113730704</v>
      </c>
      <c r="M1224">
        <v>276432</v>
      </c>
      <c r="N1224">
        <v>111172976</v>
      </c>
      <c r="Q1224">
        <v>254864</v>
      </c>
      <c r="R1224">
        <v>111544288</v>
      </c>
      <c r="U1224">
        <v>639184</v>
      </c>
      <c r="V1224">
        <v>95659360</v>
      </c>
      <c r="Y1224">
        <v>535280</v>
      </c>
      <c r="Z1224">
        <v>91120080</v>
      </c>
      <c r="AC1224">
        <v>94752</v>
      </c>
      <c r="AD1224">
        <v>87156144</v>
      </c>
      <c r="AG1224">
        <v>33472</v>
      </c>
      <c r="AH1224">
        <v>86522688</v>
      </c>
      <c r="AI1224">
        <f t="shared" si="76"/>
        <v>2015</v>
      </c>
      <c r="AJ1224" t="str">
        <f t="shared" si="77"/>
        <v>Pine Units</v>
      </c>
      <c r="AK1224" t="str">
        <f t="shared" si="78"/>
        <v>WilliamsLake</v>
      </c>
      <c r="AL1224" t="str">
        <f t="shared" si="79"/>
        <v>Williams Lake TSA</v>
      </c>
    </row>
    <row r="1225" spans="1:38">
      <c r="A1225">
        <v>16</v>
      </c>
      <c r="B1225">
        <v>40</v>
      </c>
      <c r="E1225">
        <v>70016</v>
      </c>
      <c r="F1225">
        <v>2369376</v>
      </c>
      <c r="I1225">
        <v>4800</v>
      </c>
      <c r="J1225">
        <v>2359248</v>
      </c>
      <c r="M1225">
        <v>12864</v>
      </c>
      <c r="N1225">
        <v>2129136</v>
      </c>
      <c r="Q1225">
        <v>11808</v>
      </c>
      <c r="R1225">
        <v>1948256</v>
      </c>
      <c r="U1225">
        <v>30976</v>
      </c>
      <c r="V1225">
        <v>1742992</v>
      </c>
      <c r="Y1225">
        <v>20112</v>
      </c>
      <c r="Z1225">
        <v>1690944</v>
      </c>
      <c r="AC1225">
        <v>1424</v>
      </c>
      <c r="AD1225">
        <v>1538384</v>
      </c>
      <c r="AG1225">
        <v>0</v>
      </c>
      <c r="AH1225">
        <v>1450400</v>
      </c>
      <c r="AI1225">
        <f t="shared" si="76"/>
        <v>2015</v>
      </c>
      <c r="AJ1225" t="str">
        <f t="shared" si="77"/>
        <v>Interior TFLs</v>
      </c>
      <c r="AK1225" t="str">
        <f t="shared" si="78"/>
        <v>InteriorTFLs</v>
      </c>
      <c r="AL1225" t="str">
        <f t="shared" si="79"/>
        <v>Interior TFLs</v>
      </c>
    </row>
    <row r="1226" spans="1:38">
      <c r="A1226">
        <v>16</v>
      </c>
      <c r="B1226">
        <v>40</v>
      </c>
      <c r="E1226">
        <v>160</v>
      </c>
      <c r="F1226">
        <v>1136</v>
      </c>
      <c r="I1226">
        <v>3760</v>
      </c>
      <c r="J1226">
        <v>20752</v>
      </c>
      <c r="M1226">
        <v>1552</v>
      </c>
      <c r="N1226">
        <v>13968</v>
      </c>
      <c r="Q1226">
        <v>1408</v>
      </c>
      <c r="R1226">
        <v>20128</v>
      </c>
      <c r="U1226">
        <v>1536</v>
      </c>
      <c r="V1226">
        <v>20976</v>
      </c>
      <c r="Y1226">
        <v>528</v>
      </c>
      <c r="Z1226">
        <v>20944</v>
      </c>
      <c r="AC1226">
        <v>0</v>
      </c>
      <c r="AD1226">
        <v>5936</v>
      </c>
      <c r="AG1226">
        <v>0</v>
      </c>
      <c r="AH1226">
        <v>4128</v>
      </c>
      <c r="AI1226">
        <f t="shared" si="76"/>
        <v>2015</v>
      </c>
      <c r="AJ1226" t="str">
        <f t="shared" si="77"/>
        <v>Interior TFLs</v>
      </c>
      <c r="AK1226" t="str">
        <f t="shared" si="78"/>
        <v>InteriorTFLs</v>
      </c>
      <c r="AL1226" t="str">
        <f t="shared" si="79"/>
        <v>Interior TFLs</v>
      </c>
    </row>
    <row r="1227" spans="1:38">
      <c r="A1227">
        <v>16</v>
      </c>
      <c r="B1227">
        <v>40</v>
      </c>
      <c r="E1227">
        <v>0</v>
      </c>
      <c r="F1227">
        <v>48</v>
      </c>
      <c r="I1227">
        <v>32</v>
      </c>
      <c r="J1227">
        <v>896</v>
      </c>
      <c r="M1227">
        <v>0</v>
      </c>
      <c r="N1227">
        <v>256</v>
      </c>
      <c r="Q1227">
        <v>96</v>
      </c>
      <c r="R1227">
        <v>720</v>
      </c>
      <c r="U1227">
        <v>160</v>
      </c>
      <c r="V1227">
        <v>608</v>
      </c>
      <c r="Y1227">
        <v>80</v>
      </c>
      <c r="Z1227">
        <v>1088</v>
      </c>
      <c r="AC1227">
        <v>32</v>
      </c>
      <c r="AD1227">
        <v>256</v>
      </c>
      <c r="AG1227">
        <v>0</v>
      </c>
      <c r="AH1227">
        <v>176</v>
      </c>
      <c r="AI1227">
        <f t="shared" si="76"/>
        <v>2015</v>
      </c>
      <c r="AJ1227" t="str">
        <f t="shared" si="77"/>
        <v>Interior TFLs</v>
      </c>
      <c r="AK1227" t="str">
        <f t="shared" si="78"/>
        <v>InteriorTFLs</v>
      </c>
      <c r="AL1227" t="str">
        <f t="shared" si="79"/>
        <v>Interior TFLs</v>
      </c>
    </row>
    <row r="1228" spans="1:38">
      <c r="A1228">
        <v>16</v>
      </c>
      <c r="B1228">
        <v>40</v>
      </c>
      <c r="E1228">
        <v>42240</v>
      </c>
      <c r="F1228">
        <v>3472608</v>
      </c>
      <c r="I1228">
        <v>1312</v>
      </c>
      <c r="J1228">
        <v>3440000</v>
      </c>
      <c r="M1228">
        <v>7696</v>
      </c>
      <c r="N1228">
        <v>3205152</v>
      </c>
      <c r="Q1228">
        <v>4256</v>
      </c>
      <c r="R1228">
        <v>3156688</v>
      </c>
      <c r="U1228">
        <v>2912</v>
      </c>
      <c r="V1228">
        <v>2800240</v>
      </c>
      <c r="Y1228">
        <v>656</v>
      </c>
      <c r="Z1228">
        <v>2890240</v>
      </c>
      <c r="AC1228">
        <v>16</v>
      </c>
      <c r="AD1228">
        <v>2898336</v>
      </c>
      <c r="AG1228">
        <v>32</v>
      </c>
      <c r="AH1228">
        <v>2816240</v>
      </c>
      <c r="AI1228">
        <f t="shared" si="76"/>
        <v>2015</v>
      </c>
      <c r="AJ1228" t="str">
        <f t="shared" si="77"/>
        <v>Interior TFLs</v>
      </c>
      <c r="AK1228" t="str">
        <f t="shared" si="78"/>
        <v>InteriorTFLs</v>
      </c>
      <c r="AL1228" t="str">
        <f t="shared" si="79"/>
        <v>Interior TFLs</v>
      </c>
    </row>
    <row r="1229" spans="1:38">
      <c r="A1229">
        <v>16</v>
      </c>
      <c r="B1229">
        <v>40</v>
      </c>
      <c r="E1229">
        <v>15808</v>
      </c>
      <c r="F1229">
        <v>91984</v>
      </c>
      <c r="I1229">
        <v>2864</v>
      </c>
      <c r="J1229">
        <v>133216</v>
      </c>
      <c r="M1229">
        <v>3072</v>
      </c>
      <c r="N1229">
        <v>124240</v>
      </c>
      <c r="Q1229">
        <v>6976</v>
      </c>
      <c r="R1229">
        <v>117472</v>
      </c>
      <c r="U1229">
        <v>5216</v>
      </c>
      <c r="V1229">
        <v>125376</v>
      </c>
      <c r="Y1229">
        <v>9472</v>
      </c>
      <c r="Z1229">
        <v>94848</v>
      </c>
      <c r="AC1229">
        <v>4240</v>
      </c>
      <c r="AD1229">
        <v>53984</v>
      </c>
      <c r="AG1229">
        <v>112</v>
      </c>
      <c r="AH1229">
        <v>52704</v>
      </c>
      <c r="AI1229">
        <f t="shared" si="76"/>
        <v>2015</v>
      </c>
      <c r="AJ1229" t="str">
        <f t="shared" si="77"/>
        <v>Interior TFLs</v>
      </c>
      <c r="AK1229" t="str">
        <f t="shared" si="78"/>
        <v>InteriorTFLs</v>
      </c>
      <c r="AL1229" t="str">
        <f t="shared" si="79"/>
        <v>Interior TFLs</v>
      </c>
    </row>
    <row r="1230" spans="1:38">
      <c r="A1230">
        <v>16</v>
      </c>
      <c r="B1230">
        <v>40</v>
      </c>
      <c r="E1230">
        <v>0</v>
      </c>
      <c r="F1230">
        <v>0</v>
      </c>
      <c r="I1230">
        <v>4592</v>
      </c>
      <c r="J1230">
        <v>26624</v>
      </c>
      <c r="M1230">
        <v>976</v>
      </c>
      <c r="N1230">
        <v>30352</v>
      </c>
      <c r="Q1230">
        <v>1328</v>
      </c>
      <c r="R1230">
        <v>21232</v>
      </c>
      <c r="U1230">
        <v>4880</v>
      </c>
      <c r="V1230">
        <v>58848</v>
      </c>
      <c r="Y1230">
        <v>1184</v>
      </c>
      <c r="Z1230">
        <v>36544</v>
      </c>
      <c r="AC1230">
        <v>2736</v>
      </c>
      <c r="AD1230">
        <v>28272</v>
      </c>
      <c r="AG1230">
        <v>320</v>
      </c>
      <c r="AH1230">
        <v>26032</v>
      </c>
      <c r="AI1230">
        <f t="shared" si="76"/>
        <v>2015</v>
      </c>
      <c r="AJ1230" t="str">
        <f t="shared" si="77"/>
        <v>Interior TFLs</v>
      </c>
      <c r="AK1230" t="str">
        <f t="shared" si="78"/>
        <v>InteriorTFLs</v>
      </c>
      <c r="AL1230" t="str">
        <f t="shared" si="79"/>
        <v>Interior TFLs</v>
      </c>
    </row>
    <row r="1231" spans="1:38">
      <c r="A1231">
        <v>16</v>
      </c>
      <c r="B1231">
        <v>40</v>
      </c>
      <c r="E1231">
        <v>37536</v>
      </c>
      <c r="F1231">
        <v>1261136</v>
      </c>
      <c r="I1231">
        <v>7472</v>
      </c>
      <c r="J1231">
        <v>1033120</v>
      </c>
      <c r="M1231">
        <v>10832</v>
      </c>
      <c r="N1231">
        <v>1046080</v>
      </c>
      <c r="Q1231">
        <v>15712</v>
      </c>
      <c r="R1231">
        <v>949664</v>
      </c>
      <c r="U1231">
        <v>26224</v>
      </c>
      <c r="V1231">
        <v>872592</v>
      </c>
      <c r="Y1231">
        <v>11648</v>
      </c>
      <c r="Z1231">
        <v>820752</v>
      </c>
      <c r="AC1231">
        <v>3024</v>
      </c>
      <c r="AD1231">
        <v>812992</v>
      </c>
      <c r="AG1231">
        <v>1072</v>
      </c>
      <c r="AH1231">
        <v>755216</v>
      </c>
      <c r="AI1231">
        <f t="shared" si="76"/>
        <v>2015</v>
      </c>
      <c r="AJ1231" t="str">
        <f t="shared" si="77"/>
        <v>Interior TFLs</v>
      </c>
      <c r="AK1231" t="str">
        <f t="shared" si="78"/>
        <v>InteriorTFLs</v>
      </c>
      <c r="AL1231" t="str">
        <f t="shared" si="79"/>
        <v>Interior TFLs</v>
      </c>
    </row>
    <row r="1232" spans="1:38">
      <c r="A1232">
        <v>16</v>
      </c>
      <c r="B1232">
        <v>40</v>
      </c>
      <c r="E1232">
        <v>133520</v>
      </c>
      <c r="F1232">
        <v>15239872</v>
      </c>
      <c r="I1232">
        <v>5856</v>
      </c>
      <c r="J1232">
        <v>15212880</v>
      </c>
      <c r="M1232">
        <v>24112</v>
      </c>
      <c r="N1232">
        <v>14586544</v>
      </c>
      <c r="Q1232">
        <v>24960</v>
      </c>
      <c r="R1232">
        <v>14086480</v>
      </c>
      <c r="U1232">
        <v>22848</v>
      </c>
      <c r="V1232">
        <v>13303088</v>
      </c>
      <c r="Y1232">
        <v>16864</v>
      </c>
      <c r="Z1232">
        <v>13425856</v>
      </c>
      <c r="AC1232">
        <v>1360</v>
      </c>
      <c r="AD1232">
        <v>13297280</v>
      </c>
      <c r="AG1232">
        <v>1440</v>
      </c>
      <c r="AH1232">
        <v>12971776</v>
      </c>
      <c r="AI1232">
        <f t="shared" si="76"/>
        <v>2015</v>
      </c>
      <c r="AJ1232" t="str">
        <f t="shared" si="77"/>
        <v>Interior TFLs</v>
      </c>
      <c r="AK1232" t="str">
        <f t="shared" si="78"/>
        <v>InteriorTFLs</v>
      </c>
      <c r="AL1232" t="str">
        <f t="shared" si="79"/>
        <v>Interior TFLs</v>
      </c>
    </row>
    <row r="1233" spans="1:38">
      <c r="A1233">
        <v>16</v>
      </c>
      <c r="B1233">
        <v>40</v>
      </c>
      <c r="E1233">
        <v>11248</v>
      </c>
      <c r="F1233">
        <v>1737936</v>
      </c>
      <c r="I1233">
        <v>0</v>
      </c>
      <c r="J1233">
        <v>1664512</v>
      </c>
      <c r="M1233">
        <v>544</v>
      </c>
      <c r="N1233">
        <v>1581648</v>
      </c>
      <c r="Q1233">
        <v>256</v>
      </c>
      <c r="R1233">
        <v>1560416</v>
      </c>
      <c r="U1233">
        <v>736</v>
      </c>
      <c r="V1233">
        <v>1512976</v>
      </c>
      <c r="Y1233">
        <v>416</v>
      </c>
      <c r="Z1233">
        <v>1555024</v>
      </c>
      <c r="AC1233">
        <v>0</v>
      </c>
      <c r="AD1233">
        <v>1554352</v>
      </c>
      <c r="AG1233">
        <v>2368</v>
      </c>
      <c r="AH1233">
        <v>1450976</v>
      </c>
      <c r="AI1233">
        <f t="shared" si="76"/>
        <v>2015</v>
      </c>
      <c r="AJ1233" t="str">
        <f t="shared" si="77"/>
        <v>Interior TFLs</v>
      </c>
      <c r="AK1233" t="str">
        <f t="shared" si="78"/>
        <v>InteriorTFLs</v>
      </c>
      <c r="AL1233" t="str">
        <f t="shared" si="79"/>
        <v>Interior TFLs</v>
      </c>
    </row>
    <row r="1234" spans="1:38">
      <c r="A1234">
        <v>16</v>
      </c>
      <c r="B1234">
        <v>40</v>
      </c>
      <c r="E1234">
        <v>25568</v>
      </c>
      <c r="F1234">
        <v>919824</v>
      </c>
      <c r="I1234">
        <v>4224</v>
      </c>
      <c r="J1234">
        <v>885056</v>
      </c>
      <c r="M1234">
        <v>12176</v>
      </c>
      <c r="N1234">
        <v>837088</v>
      </c>
      <c r="Q1234">
        <v>16800</v>
      </c>
      <c r="R1234">
        <v>788496</v>
      </c>
      <c r="U1234">
        <v>20464</v>
      </c>
      <c r="V1234">
        <v>761072</v>
      </c>
      <c r="Y1234">
        <v>28832</v>
      </c>
      <c r="Z1234">
        <v>739104</v>
      </c>
      <c r="AC1234">
        <v>14544</v>
      </c>
      <c r="AD1234">
        <v>597632</v>
      </c>
      <c r="AG1234">
        <v>3648</v>
      </c>
      <c r="AH1234">
        <v>554848</v>
      </c>
      <c r="AI1234">
        <f t="shared" si="76"/>
        <v>2015</v>
      </c>
      <c r="AJ1234" t="str">
        <f t="shared" si="77"/>
        <v>Interior TFLs</v>
      </c>
      <c r="AK1234" t="str">
        <f t="shared" si="78"/>
        <v>InteriorTFLs</v>
      </c>
      <c r="AL1234" t="str">
        <f t="shared" si="79"/>
        <v>Interior TFLs</v>
      </c>
    </row>
    <row r="1235" spans="1:38">
      <c r="A1235">
        <v>16</v>
      </c>
      <c r="B1235">
        <v>40</v>
      </c>
      <c r="E1235">
        <v>49408</v>
      </c>
      <c r="F1235">
        <v>3244864</v>
      </c>
      <c r="I1235">
        <v>480</v>
      </c>
      <c r="J1235">
        <v>3052848</v>
      </c>
      <c r="M1235">
        <v>8656</v>
      </c>
      <c r="N1235">
        <v>2867696</v>
      </c>
      <c r="Q1235">
        <v>6944</v>
      </c>
      <c r="R1235">
        <v>2822896</v>
      </c>
      <c r="U1235">
        <v>7264</v>
      </c>
      <c r="V1235">
        <v>2611088</v>
      </c>
      <c r="Y1235">
        <v>3648</v>
      </c>
      <c r="Z1235">
        <v>2588656</v>
      </c>
      <c r="AC1235">
        <v>2912</v>
      </c>
      <c r="AD1235">
        <v>2556480</v>
      </c>
      <c r="AG1235">
        <v>3824</v>
      </c>
      <c r="AH1235">
        <v>2483904</v>
      </c>
      <c r="AI1235">
        <f t="shared" si="76"/>
        <v>2015</v>
      </c>
      <c r="AJ1235" t="str">
        <f t="shared" si="77"/>
        <v>Interior TFLs</v>
      </c>
      <c r="AK1235" t="str">
        <f t="shared" si="78"/>
        <v>InteriorTFLs</v>
      </c>
      <c r="AL1235" t="str">
        <f t="shared" si="79"/>
        <v>Interior TFLs</v>
      </c>
    </row>
    <row r="1236" spans="1:38">
      <c r="A1236">
        <v>16</v>
      </c>
      <c r="B1236">
        <v>40</v>
      </c>
      <c r="E1236">
        <v>214576</v>
      </c>
      <c r="F1236">
        <v>4361904</v>
      </c>
      <c r="I1236">
        <v>8960</v>
      </c>
      <c r="J1236">
        <v>4690736</v>
      </c>
      <c r="M1236">
        <v>18592</v>
      </c>
      <c r="N1236">
        <v>4041312</v>
      </c>
      <c r="Q1236">
        <v>21840</v>
      </c>
      <c r="R1236">
        <v>3749792</v>
      </c>
      <c r="U1236">
        <v>32624</v>
      </c>
      <c r="V1236">
        <v>3365824</v>
      </c>
      <c r="Y1236">
        <v>41488</v>
      </c>
      <c r="Z1236">
        <v>3017504</v>
      </c>
      <c r="AC1236">
        <v>5280</v>
      </c>
      <c r="AD1236">
        <v>2826192</v>
      </c>
      <c r="AG1236">
        <v>4944</v>
      </c>
      <c r="AH1236">
        <v>2794624</v>
      </c>
      <c r="AI1236">
        <f t="shared" si="76"/>
        <v>2015</v>
      </c>
      <c r="AJ1236" t="str">
        <f t="shared" si="77"/>
        <v>Interior TFLs</v>
      </c>
      <c r="AK1236" t="str">
        <f t="shared" si="78"/>
        <v>InteriorTFLs</v>
      </c>
      <c r="AL1236" t="str">
        <f t="shared" si="79"/>
        <v>Interior TFLs</v>
      </c>
    </row>
    <row r="1237" spans="1:38">
      <c r="A1237">
        <v>16</v>
      </c>
      <c r="B1237">
        <v>40</v>
      </c>
      <c r="E1237">
        <v>119712</v>
      </c>
      <c r="F1237">
        <v>1616800</v>
      </c>
      <c r="I1237">
        <v>31792</v>
      </c>
      <c r="J1237">
        <v>1761072</v>
      </c>
      <c r="M1237">
        <v>108608</v>
      </c>
      <c r="N1237">
        <v>1645696</v>
      </c>
      <c r="Q1237">
        <v>183808</v>
      </c>
      <c r="R1237">
        <v>1568144</v>
      </c>
      <c r="U1237">
        <v>228448</v>
      </c>
      <c r="V1237">
        <v>1212096</v>
      </c>
      <c r="Y1237">
        <v>282144</v>
      </c>
      <c r="Z1237">
        <v>1025104</v>
      </c>
      <c r="AC1237">
        <v>23248</v>
      </c>
      <c r="AD1237">
        <v>96720</v>
      </c>
      <c r="AG1237">
        <v>6688</v>
      </c>
      <c r="AH1237">
        <v>57184</v>
      </c>
      <c r="AI1237">
        <f t="shared" si="76"/>
        <v>2015</v>
      </c>
      <c r="AJ1237" t="str">
        <f t="shared" si="77"/>
        <v>Interior TFLs</v>
      </c>
      <c r="AK1237" t="str">
        <f t="shared" si="78"/>
        <v>InteriorTFLs</v>
      </c>
      <c r="AL1237" t="str">
        <f t="shared" si="79"/>
        <v>Interior TFLs</v>
      </c>
    </row>
    <row r="1238" spans="1:38">
      <c r="A1238">
        <v>16</v>
      </c>
      <c r="B1238">
        <v>40</v>
      </c>
      <c r="E1238">
        <v>46224</v>
      </c>
      <c r="F1238">
        <v>327344</v>
      </c>
      <c r="I1238">
        <v>58288</v>
      </c>
      <c r="J1238">
        <v>350208</v>
      </c>
      <c r="M1238">
        <v>77760</v>
      </c>
      <c r="N1238">
        <v>322160</v>
      </c>
      <c r="Q1238">
        <v>65184</v>
      </c>
      <c r="R1238">
        <v>210272</v>
      </c>
      <c r="U1238">
        <v>63312</v>
      </c>
      <c r="V1238">
        <v>249520</v>
      </c>
      <c r="Y1238">
        <v>53728</v>
      </c>
      <c r="Z1238">
        <v>223872</v>
      </c>
      <c r="AC1238">
        <v>9408</v>
      </c>
      <c r="AD1238">
        <v>143456</v>
      </c>
      <c r="AG1238">
        <v>10336</v>
      </c>
      <c r="AH1238">
        <v>165648</v>
      </c>
      <c r="AI1238">
        <f t="shared" si="76"/>
        <v>2015</v>
      </c>
      <c r="AJ1238" t="str">
        <f t="shared" si="77"/>
        <v>Interior TFLs</v>
      </c>
      <c r="AK1238" t="str">
        <f t="shared" si="78"/>
        <v>InteriorTFLs</v>
      </c>
      <c r="AL1238" t="str">
        <f t="shared" si="79"/>
        <v>Interior TFLs</v>
      </c>
    </row>
    <row r="1239" spans="1:38">
      <c r="A1239">
        <v>16</v>
      </c>
      <c r="B1239">
        <v>40</v>
      </c>
      <c r="E1239">
        <v>181120</v>
      </c>
      <c r="F1239">
        <v>2959936</v>
      </c>
      <c r="I1239">
        <v>25344</v>
      </c>
      <c r="J1239">
        <v>2876448</v>
      </c>
      <c r="M1239">
        <v>64528</v>
      </c>
      <c r="N1239">
        <v>2768384</v>
      </c>
      <c r="Q1239">
        <v>177552</v>
      </c>
      <c r="R1239">
        <v>2220128</v>
      </c>
      <c r="U1239">
        <v>208592</v>
      </c>
      <c r="V1239">
        <v>1941872</v>
      </c>
      <c r="Y1239">
        <v>270592</v>
      </c>
      <c r="Z1239">
        <v>1523328</v>
      </c>
      <c r="AC1239">
        <v>48176</v>
      </c>
      <c r="AD1239">
        <v>599936</v>
      </c>
      <c r="AG1239">
        <v>15856</v>
      </c>
      <c r="AH1239">
        <v>414448</v>
      </c>
      <c r="AI1239">
        <f t="shared" si="76"/>
        <v>2015</v>
      </c>
      <c r="AJ1239" t="str">
        <f t="shared" si="77"/>
        <v>Interior TFLs</v>
      </c>
      <c r="AK1239" t="str">
        <f t="shared" si="78"/>
        <v>InteriorTFLs</v>
      </c>
      <c r="AL1239" t="str">
        <f t="shared" si="79"/>
        <v>Interior TFLs</v>
      </c>
    </row>
    <row r="1240" spans="1:38">
      <c r="A1240">
        <v>16</v>
      </c>
      <c r="B1240">
        <v>40</v>
      </c>
      <c r="E1240">
        <v>250304</v>
      </c>
      <c r="F1240">
        <v>7267984</v>
      </c>
      <c r="I1240">
        <v>30608</v>
      </c>
      <c r="J1240">
        <v>7539280</v>
      </c>
      <c r="M1240">
        <v>53120</v>
      </c>
      <c r="N1240">
        <v>6788736</v>
      </c>
      <c r="Q1240">
        <v>56192</v>
      </c>
      <c r="R1240">
        <v>6272928</v>
      </c>
      <c r="U1240">
        <v>90176</v>
      </c>
      <c r="V1240">
        <v>5450064</v>
      </c>
      <c r="Y1240">
        <v>145392</v>
      </c>
      <c r="Z1240">
        <v>4990304</v>
      </c>
      <c r="AC1240">
        <v>88224</v>
      </c>
      <c r="AD1240">
        <v>4220848</v>
      </c>
      <c r="AG1240">
        <v>28480</v>
      </c>
      <c r="AH1240">
        <v>3769568</v>
      </c>
      <c r="AI1240">
        <f t="shared" si="76"/>
        <v>2015</v>
      </c>
      <c r="AJ1240" t="str">
        <f t="shared" si="77"/>
        <v>Interior TFLs</v>
      </c>
      <c r="AK1240" t="str">
        <f t="shared" si="78"/>
        <v>InteriorTFLs</v>
      </c>
      <c r="AL1240" t="str">
        <f t="shared" si="79"/>
        <v>Interior TFLs</v>
      </c>
    </row>
    <row r="1241" spans="1:38">
      <c r="A1241">
        <v>16</v>
      </c>
      <c r="B1241">
        <v>40</v>
      </c>
      <c r="E1241">
        <v>205264</v>
      </c>
      <c r="F1241">
        <v>2239552</v>
      </c>
      <c r="I1241">
        <v>25680</v>
      </c>
      <c r="J1241">
        <v>2623024</v>
      </c>
      <c r="M1241">
        <v>67184</v>
      </c>
      <c r="N1241">
        <v>2306704</v>
      </c>
      <c r="Q1241">
        <v>142496</v>
      </c>
      <c r="R1241">
        <v>2150560</v>
      </c>
      <c r="U1241">
        <v>189584</v>
      </c>
      <c r="V1241">
        <v>1883344</v>
      </c>
      <c r="Y1241">
        <v>305968</v>
      </c>
      <c r="Z1241">
        <v>1644848</v>
      </c>
      <c r="AC1241">
        <v>102752</v>
      </c>
      <c r="AD1241">
        <v>368160</v>
      </c>
      <c r="AG1241">
        <v>38144</v>
      </c>
      <c r="AH1241">
        <v>225136</v>
      </c>
      <c r="AI1241">
        <f t="shared" si="76"/>
        <v>2015</v>
      </c>
      <c r="AJ1241" t="str">
        <f t="shared" si="77"/>
        <v>Interior TFLs</v>
      </c>
      <c r="AK1241" t="str">
        <f t="shared" si="78"/>
        <v>InteriorTFLs</v>
      </c>
      <c r="AL1241" t="str">
        <f t="shared" si="79"/>
        <v>Interior TFLs</v>
      </c>
    </row>
    <row r="1242" spans="1:38">
      <c r="A1242">
        <v>16</v>
      </c>
      <c r="B1242">
        <v>40</v>
      </c>
      <c r="E1242">
        <v>448656</v>
      </c>
      <c r="F1242">
        <v>7503312</v>
      </c>
      <c r="I1242">
        <v>100336</v>
      </c>
      <c r="J1242">
        <v>8164640</v>
      </c>
      <c r="M1242">
        <v>189936</v>
      </c>
      <c r="N1242">
        <v>7270112</v>
      </c>
      <c r="Q1242">
        <v>318352</v>
      </c>
      <c r="R1242">
        <v>6698800</v>
      </c>
      <c r="U1242">
        <v>413296</v>
      </c>
      <c r="V1242">
        <v>6125248</v>
      </c>
      <c r="Y1242">
        <v>541920</v>
      </c>
      <c r="Z1242">
        <v>5594576</v>
      </c>
      <c r="AC1242">
        <v>164976</v>
      </c>
      <c r="AD1242">
        <v>3409680</v>
      </c>
      <c r="AG1242">
        <v>82768</v>
      </c>
      <c r="AH1242">
        <v>2916720</v>
      </c>
      <c r="AI1242">
        <f t="shared" si="76"/>
        <v>2015</v>
      </c>
      <c r="AJ1242" t="str">
        <f t="shared" si="77"/>
        <v>Interior TFLs</v>
      </c>
      <c r="AK1242" t="str">
        <f t="shared" si="78"/>
        <v>InteriorTFLs</v>
      </c>
      <c r="AL1242" t="str">
        <f t="shared" si="79"/>
        <v>Interior TFLs</v>
      </c>
    </row>
    <row r="1243" spans="1:38">
      <c r="A1243">
        <v>16</v>
      </c>
      <c r="B1243">
        <v>40</v>
      </c>
      <c r="E1243">
        <v>1085696</v>
      </c>
      <c r="F1243">
        <v>13876384</v>
      </c>
      <c r="I1243">
        <v>425488</v>
      </c>
      <c r="J1243">
        <v>22820800</v>
      </c>
      <c r="M1243">
        <v>666672</v>
      </c>
      <c r="N1243">
        <v>21502736</v>
      </c>
      <c r="Q1243">
        <v>202400</v>
      </c>
      <c r="R1243">
        <v>21713520</v>
      </c>
      <c r="U1243">
        <v>834496</v>
      </c>
      <c r="V1243">
        <v>18715376</v>
      </c>
      <c r="Y1243">
        <v>361360</v>
      </c>
      <c r="Z1243">
        <v>19213872</v>
      </c>
      <c r="AC1243">
        <v>168256</v>
      </c>
      <c r="AD1243">
        <v>20784352</v>
      </c>
      <c r="AG1243">
        <v>148384</v>
      </c>
      <c r="AH1243">
        <v>18059840</v>
      </c>
      <c r="AI1243">
        <f t="shared" si="76"/>
        <v>2015</v>
      </c>
      <c r="AJ1243" t="str">
        <f t="shared" si="77"/>
        <v>Interior TFLs</v>
      </c>
      <c r="AK1243" t="str">
        <f t="shared" si="78"/>
        <v>InteriorTFLs</v>
      </c>
      <c r="AL1243" t="str">
        <f t="shared" si="79"/>
        <v>Interior TFLs</v>
      </c>
    </row>
    <row r="1244" spans="1:38">
      <c r="A1244">
        <v>16</v>
      </c>
      <c r="B1244">
        <v>41</v>
      </c>
      <c r="E1244">
        <v>0</v>
      </c>
      <c r="F1244">
        <v>0</v>
      </c>
      <c r="I1244">
        <v>0</v>
      </c>
      <c r="J1244">
        <v>0</v>
      </c>
      <c r="M1244">
        <v>0</v>
      </c>
      <c r="N1244">
        <v>0</v>
      </c>
      <c r="Q1244">
        <v>0</v>
      </c>
      <c r="R1244">
        <v>0</v>
      </c>
      <c r="U1244">
        <v>0</v>
      </c>
      <c r="V1244">
        <v>0</v>
      </c>
      <c r="Y1244">
        <v>0</v>
      </c>
      <c r="Z1244">
        <v>0</v>
      </c>
      <c r="AC1244">
        <v>0</v>
      </c>
      <c r="AD1244">
        <v>0</v>
      </c>
      <c r="AG1244">
        <v>0</v>
      </c>
      <c r="AH1244">
        <v>0</v>
      </c>
      <c r="AI1244">
        <f t="shared" si="76"/>
        <v>2015</v>
      </c>
      <c r="AJ1244" t="str">
        <f t="shared" si="77"/>
        <v>Coast TFLs</v>
      </c>
      <c r="AK1244" t="str">
        <f t="shared" si="78"/>
        <v>CoastTFLs</v>
      </c>
      <c r="AL1244" t="str">
        <f t="shared" si="79"/>
        <v>Coast TFLs</v>
      </c>
    </row>
    <row r="1245" spans="1:38">
      <c r="A1245">
        <v>16</v>
      </c>
      <c r="B1245">
        <v>41</v>
      </c>
      <c r="E1245">
        <v>0</v>
      </c>
      <c r="F1245">
        <v>0</v>
      </c>
      <c r="I1245">
        <v>16</v>
      </c>
      <c r="J1245">
        <v>2864</v>
      </c>
      <c r="M1245">
        <v>0</v>
      </c>
      <c r="N1245">
        <v>0</v>
      </c>
      <c r="Q1245">
        <v>0</v>
      </c>
      <c r="R1245">
        <v>224</v>
      </c>
      <c r="U1245">
        <v>48</v>
      </c>
      <c r="V1245">
        <v>96</v>
      </c>
      <c r="Y1245">
        <v>16</v>
      </c>
      <c r="Z1245">
        <v>48</v>
      </c>
      <c r="AC1245">
        <v>0</v>
      </c>
      <c r="AD1245">
        <v>0</v>
      </c>
      <c r="AG1245">
        <v>0</v>
      </c>
      <c r="AH1245">
        <v>0</v>
      </c>
      <c r="AI1245">
        <f t="shared" si="76"/>
        <v>2015</v>
      </c>
      <c r="AJ1245" t="str">
        <f t="shared" si="77"/>
        <v>Coast TFLs</v>
      </c>
      <c r="AK1245" t="str">
        <f t="shared" si="78"/>
        <v>CoastTFLs</v>
      </c>
      <c r="AL1245" t="str">
        <f t="shared" si="79"/>
        <v>Coast TFLs</v>
      </c>
    </row>
    <row r="1246" spans="1:38">
      <c r="A1246">
        <v>16</v>
      </c>
      <c r="B1246">
        <v>41</v>
      </c>
      <c r="E1246">
        <v>0</v>
      </c>
      <c r="F1246">
        <v>0</v>
      </c>
      <c r="I1246">
        <v>0</v>
      </c>
      <c r="J1246">
        <v>0</v>
      </c>
      <c r="M1246">
        <v>0</v>
      </c>
      <c r="N1246">
        <v>0</v>
      </c>
      <c r="Q1246">
        <v>0</v>
      </c>
      <c r="R1246">
        <v>0</v>
      </c>
      <c r="U1246">
        <v>0</v>
      </c>
      <c r="V1246">
        <v>0</v>
      </c>
      <c r="Y1246">
        <v>0</v>
      </c>
      <c r="Z1246">
        <v>0</v>
      </c>
      <c r="AC1246">
        <v>0</v>
      </c>
      <c r="AD1246">
        <v>0</v>
      </c>
      <c r="AG1246">
        <v>0</v>
      </c>
      <c r="AH1246">
        <v>0</v>
      </c>
      <c r="AI1246">
        <f t="shared" si="76"/>
        <v>2015</v>
      </c>
      <c r="AJ1246" t="str">
        <f t="shared" si="77"/>
        <v>Coast TFLs</v>
      </c>
      <c r="AK1246" t="str">
        <f t="shared" si="78"/>
        <v>CoastTFLs</v>
      </c>
      <c r="AL1246" t="str">
        <f t="shared" si="79"/>
        <v>Coast TFLs</v>
      </c>
    </row>
    <row r="1247" spans="1:38">
      <c r="A1247">
        <v>16</v>
      </c>
      <c r="B1247">
        <v>41</v>
      </c>
      <c r="E1247">
        <v>0</v>
      </c>
      <c r="F1247">
        <v>0</v>
      </c>
      <c r="I1247">
        <v>0</v>
      </c>
      <c r="J1247">
        <v>0</v>
      </c>
      <c r="M1247">
        <v>0</v>
      </c>
      <c r="N1247">
        <v>0</v>
      </c>
      <c r="Q1247">
        <v>0</v>
      </c>
      <c r="R1247">
        <v>0</v>
      </c>
      <c r="U1247">
        <v>1328</v>
      </c>
      <c r="V1247">
        <v>10144</v>
      </c>
      <c r="Y1247">
        <v>976</v>
      </c>
      <c r="Z1247">
        <v>976</v>
      </c>
      <c r="AC1247">
        <v>0</v>
      </c>
      <c r="AD1247">
        <v>0</v>
      </c>
      <c r="AG1247">
        <v>0</v>
      </c>
      <c r="AH1247">
        <v>0</v>
      </c>
      <c r="AI1247">
        <f t="shared" si="76"/>
        <v>2015</v>
      </c>
      <c r="AJ1247" t="str">
        <f t="shared" si="77"/>
        <v>Coast TFLs</v>
      </c>
      <c r="AK1247" t="str">
        <f t="shared" si="78"/>
        <v>CoastTFLs</v>
      </c>
      <c r="AL1247" t="str">
        <f t="shared" si="79"/>
        <v>Coast TFLs</v>
      </c>
    </row>
    <row r="1248" spans="1:38">
      <c r="A1248">
        <v>16</v>
      </c>
      <c r="B1248">
        <v>41</v>
      </c>
      <c r="E1248">
        <v>0</v>
      </c>
      <c r="F1248">
        <v>0</v>
      </c>
      <c r="I1248">
        <v>0</v>
      </c>
      <c r="J1248">
        <v>0</v>
      </c>
      <c r="M1248">
        <v>0</v>
      </c>
      <c r="N1248">
        <v>0</v>
      </c>
      <c r="Q1248">
        <v>0</v>
      </c>
      <c r="R1248">
        <v>0</v>
      </c>
      <c r="U1248">
        <v>0</v>
      </c>
      <c r="V1248">
        <v>0</v>
      </c>
      <c r="Y1248">
        <v>0</v>
      </c>
      <c r="Z1248">
        <v>0</v>
      </c>
      <c r="AC1248">
        <v>0</v>
      </c>
      <c r="AD1248">
        <v>0</v>
      </c>
      <c r="AG1248">
        <v>0</v>
      </c>
      <c r="AH1248">
        <v>0</v>
      </c>
      <c r="AI1248">
        <f t="shared" si="76"/>
        <v>2015</v>
      </c>
      <c r="AJ1248" t="str">
        <f t="shared" si="77"/>
        <v>Coast TFLs</v>
      </c>
      <c r="AK1248" t="str">
        <f t="shared" si="78"/>
        <v>CoastTFLs</v>
      </c>
      <c r="AL1248" t="str">
        <f t="shared" si="79"/>
        <v>Coast TFLs</v>
      </c>
    </row>
    <row r="1249" spans="1:38">
      <c r="A1249">
        <v>16</v>
      </c>
      <c r="B1249">
        <v>41</v>
      </c>
      <c r="E1249">
        <v>0</v>
      </c>
      <c r="F1249">
        <v>0</v>
      </c>
      <c r="I1249">
        <v>0</v>
      </c>
      <c r="J1249">
        <v>0</v>
      </c>
      <c r="M1249">
        <v>0</v>
      </c>
      <c r="N1249">
        <v>0</v>
      </c>
      <c r="Q1249">
        <v>0</v>
      </c>
      <c r="R1249">
        <v>0</v>
      </c>
      <c r="U1249">
        <v>0</v>
      </c>
      <c r="V1249">
        <v>0</v>
      </c>
      <c r="Y1249">
        <v>0</v>
      </c>
      <c r="Z1249">
        <v>0</v>
      </c>
      <c r="AC1249">
        <v>0</v>
      </c>
      <c r="AD1249">
        <v>0</v>
      </c>
      <c r="AG1249">
        <v>0</v>
      </c>
      <c r="AH1249">
        <v>0</v>
      </c>
      <c r="AI1249">
        <f t="shared" si="76"/>
        <v>2015</v>
      </c>
      <c r="AJ1249" t="str">
        <f t="shared" si="77"/>
        <v>Coast TFLs</v>
      </c>
      <c r="AK1249" t="str">
        <f t="shared" si="78"/>
        <v>CoastTFLs</v>
      </c>
      <c r="AL1249" t="str">
        <f t="shared" si="79"/>
        <v>Coast TFLs</v>
      </c>
    </row>
    <row r="1250" spans="1:38">
      <c r="A1250">
        <v>16</v>
      </c>
      <c r="B1250">
        <v>41</v>
      </c>
      <c r="E1250">
        <v>0</v>
      </c>
      <c r="F1250">
        <v>0</v>
      </c>
      <c r="I1250">
        <v>816</v>
      </c>
      <c r="J1250">
        <v>1840</v>
      </c>
      <c r="M1250">
        <v>0</v>
      </c>
      <c r="N1250">
        <v>3888</v>
      </c>
      <c r="Q1250">
        <v>0</v>
      </c>
      <c r="R1250">
        <v>5344</v>
      </c>
      <c r="U1250">
        <v>128</v>
      </c>
      <c r="V1250">
        <v>4160</v>
      </c>
      <c r="Y1250">
        <v>144</v>
      </c>
      <c r="Z1250">
        <v>2080</v>
      </c>
      <c r="AC1250">
        <v>16</v>
      </c>
      <c r="AD1250">
        <v>112</v>
      </c>
      <c r="AG1250">
        <v>0</v>
      </c>
      <c r="AH1250">
        <v>0</v>
      </c>
      <c r="AI1250">
        <f t="shared" si="76"/>
        <v>2015</v>
      </c>
      <c r="AJ1250" t="str">
        <f t="shared" si="77"/>
        <v>Coast TFLs</v>
      </c>
      <c r="AK1250" t="str">
        <f t="shared" si="78"/>
        <v>CoastTFLs</v>
      </c>
      <c r="AL1250" t="str">
        <f t="shared" si="79"/>
        <v>Coast TFLs</v>
      </c>
    </row>
    <row r="1251" spans="1:38">
      <c r="A1251">
        <v>16</v>
      </c>
      <c r="B1251">
        <v>41</v>
      </c>
      <c r="E1251">
        <v>0</v>
      </c>
      <c r="F1251">
        <v>0</v>
      </c>
      <c r="I1251">
        <v>0</v>
      </c>
      <c r="J1251">
        <v>0</v>
      </c>
      <c r="M1251">
        <v>0</v>
      </c>
      <c r="N1251">
        <v>0</v>
      </c>
      <c r="Q1251">
        <v>0</v>
      </c>
      <c r="R1251">
        <v>0</v>
      </c>
      <c r="U1251">
        <v>0</v>
      </c>
      <c r="V1251">
        <v>0</v>
      </c>
      <c r="Y1251">
        <v>0</v>
      </c>
      <c r="Z1251">
        <v>0</v>
      </c>
      <c r="AC1251">
        <v>0</v>
      </c>
      <c r="AD1251">
        <v>0</v>
      </c>
      <c r="AG1251">
        <v>0</v>
      </c>
      <c r="AH1251">
        <v>0</v>
      </c>
      <c r="AI1251">
        <f t="shared" si="76"/>
        <v>2015</v>
      </c>
      <c r="AJ1251" t="str">
        <f t="shared" si="77"/>
        <v>Coast TFLs</v>
      </c>
      <c r="AK1251" t="str">
        <f t="shared" si="78"/>
        <v>CoastTFLs</v>
      </c>
      <c r="AL1251" t="str">
        <f t="shared" si="79"/>
        <v>Coast TFLs</v>
      </c>
    </row>
    <row r="1252" spans="1:38">
      <c r="A1252">
        <v>16</v>
      </c>
      <c r="B1252">
        <v>41</v>
      </c>
      <c r="E1252">
        <v>0</v>
      </c>
      <c r="F1252">
        <v>0</v>
      </c>
      <c r="I1252">
        <v>0</v>
      </c>
      <c r="J1252">
        <v>0</v>
      </c>
      <c r="M1252">
        <v>0</v>
      </c>
      <c r="N1252">
        <v>1888</v>
      </c>
      <c r="Q1252">
        <v>0</v>
      </c>
      <c r="R1252">
        <v>0</v>
      </c>
      <c r="U1252">
        <v>0</v>
      </c>
      <c r="V1252">
        <v>0</v>
      </c>
      <c r="Y1252">
        <v>0</v>
      </c>
      <c r="Z1252">
        <v>0</v>
      </c>
      <c r="AC1252">
        <v>0</v>
      </c>
      <c r="AD1252">
        <v>0</v>
      </c>
      <c r="AG1252">
        <v>0</v>
      </c>
      <c r="AH1252">
        <v>0</v>
      </c>
      <c r="AI1252">
        <f t="shared" si="76"/>
        <v>2015</v>
      </c>
      <c r="AJ1252" t="str">
        <f t="shared" si="77"/>
        <v>Coast TFLs</v>
      </c>
      <c r="AK1252" t="str">
        <f t="shared" si="78"/>
        <v>CoastTFLs</v>
      </c>
      <c r="AL1252" t="str">
        <f t="shared" si="79"/>
        <v>Coast TFLs</v>
      </c>
    </row>
    <row r="1253" spans="1:38">
      <c r="A1253">
        <v>16</v>
      </c>
      <c r="B1253">
        <v>41</v>
      </c>
      <c r="E1253">
        <v>0</v>
      </c>
      <c r="F1253">
        <v>0</v>
      </c>
      <c r="I1253">
        <v>0</v>
      </c>
      <c r="J1253">
        <v>0</v>
      </c>
      <c r="M1253">
        <v>0</v>
      </c>
      <c r="N1253">
        <v>0</v>
      </c>
      <c r="Q1253">
        <v>0</v>
      </c>
      <c r="R1253">
        <v>0</v>
      </c>
      <c r="U1253">
        <v>0</v>
      </c>
      <c r="V1253">
        <v>0</v>
      </c>
      <c r="Y1253">
        <v>0</v>
      </c>
      <c r="Z1253">
        <v>0</v>
      </c>
      <c r="AC1253">
        <v>0</v>
      </c>
      <c r="AD1253">
        <v>0</v>
      </c>
      <c r="AG1253">
        <v>0</v>
      </c>
      <c r="AH1253">
        <v>0</v>
      </c>
      <c r="AI1253">
        <f t="shared" si="76"/>
        <v>2015</v>
      </c>
      <c r="AJ1253" t="str">
        <f t="shared" si="77"/>
        <v>Coast TFLs</v>
      </c>
      <c r="AK1253" t="str">
        <f t="shared" si="78"/>
        <v>CoastTFLs</v>
      </c>
      <c r="AL1253" t="str">
        <f t="shared" si="79"/>
        <v>Coast TFLs</v>
      </c>
    </row>
    <row r="1254" spans="1:38">
      <c r="A1254">
        <v>16</v>
      </c>
      <c r="B1254">
        <v>41</v>
      </c>
      <c r="E1254">
        <v>0</v>
      </c>
      <c r="F1254">
        <v>0</v>
      </c>
      <c r="I1254">
        <v>0</v>
      </c>
      <c r="J1254">
        <v>0</v>
      </c>
      <c r="M1254">
        <v>0</v>
      </c>
      <c r="N1254">
        <v>0</v>
      </c>
      <c r="Q1254">
        <v>0</v>
      </c>
      <c r="R1254">
        <v>0</v>
      </c>
      <c r="U1254">
        <v>0</v>
      </c>
      <c r="V1254">
        <v>0</v>
      </c>
      <c r="Y1254">
        <v>0</v>
      </c>
      <c r="Z1254">
        <v>0</v>
      </c>
      <c r="AC1254">
        <v>0</v>
      </c>
      <c r="AD1254">
        <v>0</v>
      </c>
      <c r="AG1254">
        <v>0</v>
      </c>
      <c r="AH1254">
        <v>0</v>
      </c>
      <c r="AI1254">
        <f t="shared" si="76"/>
        <v>2015</v>
      </c>
      <c r="AJ1254" t="str">
        <f t="shared" si="77"/>
        <v>Coast TFLs</v>
      </c>
      <c r="AK1254" t="str">
        <f t="shared" si="78"/>
        <v>CoastTFLs</v>
      </c>
      <c r="AL1254" t="str">
        <f t="shared" si="79"/>
        <v>Coast TFLs</v>
      </c>
    </row>
    <row r="1255" spans="1:38">
      <c r="A1255">
        <v>16</v>
      </c>
      <c r="B1255">
        <v>41</v>
      </c>
      <c r="E1255">
        <v>0</v>
      </c>
      <c r="F1255">
        <v>0</v>
      </c>
      <c r="I1255">
        <v>0</v>
      </c>
      <c r="J1255">
        <v>0</v>
      </c>
      <c r="M1255">
        <v>0</v>
      </c>
      <c r="N1255">
        <v>0</v>
      </c>
      <c r="Q1255">
        <v>0</v>
      </c>
      <c r="R1255">
        <v>0</v>
      </c>
      <c r="U1255">
        <v>0</v>
      </c>
      <c r="V1255">
        <v>0</v>
      </c>
      <c r="Y1255">
        <v>0</v>
      </c>
      <c r="Z1255">
        <v>0</v>
      </c>
      <c r="AC1255">
        <v>0</v>
      </c>
      <c r="AD1255">
        <v>0</v>
      </c>
      <c r="AG1255">
        <v>0</v>
      </c>
      <c r="AH1255">
        <v>0</v>
      </c>
      <c r="AI1255">
        <f t="shared" si="76"/>
        <v>2015</v>
      </c>
      <c r="AJ1255" t="str">
        <f t="shared" si="77"/>
        <v>Coast TFLs</v>
      </c>
      <c r="AK1255" t="str">
        <f t="shared" si="78"/>
        <v>CoastTFLs</v>
      </c>
      <c r="AL1255" t="str">
        <f t="shared" si="79"/>
        <v>Coast TFLs</v>
      </c>
    </row>
    <row r="1256" spans="1:38">
      <c r="A1256">
        <v>16</v>
      </c>
      <c r="B1256">
        <v>41</v>
      </c>
      <c r="E1256">
        <v>0</v>
      </c>
      <c r="F1256">
        <v>0</v>
      </c>
      <c r="I1256">
        <v>0</v>
      </c>
      <c r="J1256">
        <v>0</v>
      </c>
      <c r="M1256">
        <v>0</v>
      </c>
      <c r="N1256">
        <v>0</v>
      </c>
      <c r="Q1256">
        <v>0</v>
      </c>
      <c r="R1256">
        <v>48</v>
      </c>
      <c r="U1256">
        <v>3728</v>
      </c>
      <c r="V1256">
        <v>3728</v>
      </c>
      <c r="Y1256">
        <v>0</v>
      </c>
      <c r="Z1256">
        <v>0</v>
      </c>
      <c r="AC1256">
        <v>0</v>
      </c>
      <c r="AD1256">
        <v>0</v>
      </c>
      <c r="AG1256">
        <v>0</v>
      </c>
      <c r="AH1256">
        <v>0</v>
      </c>
      <c r="AI1256">
        <f t="shared" si="76"/>
        <v>2015</v>
      </c>
      <c r="AJ1256" t="str">
        <f t="shared" si="77"/>
        <v>Coast TFLs</v>
      </c>
      <c r="AK1256" t="str">
        <f t="shared" si="78"/>
        <v>CoastTFLs</v>
      </c>
      <c r="AL1256" t="str">
        <f t="shared" si="79"/>
        <v>Coast TFLs</v>
      </c>
    </row>
    <row r="1257" spans="1:38">
      <c r="A1257">
        <v>16</v>
      </c>
      <c r="B1257">
        <v>41</v>
      </c>
      <c r="E1257">
        <v>0</v>
      </c>
      <c r="F1257">
        <v>0</v>
      </c>
      <c r="I1257">
        <v>0</v>
      </c>
      <c r="J1257">
        <v>0</v>
      </c>
      <c r="M1257">
        <v>0</v>
      </c>
      <c r="N1257">
        <v>0</v>
      </c>
      <c r="Q1257">
        <v>0</v>
      </c>
      <c r="R1257">
        <v>0</v>
      </c>
      <c r="U1257">
        <v>0</v>
      </c>
      <c r="V1257">
        <v>0</v>
      </c>
      <c r="Y1257">
        <v>0</v>
      </c>
      <c r="Z1257">
        <v>0</v>
      </c>
      <c r="AC1257">
        <v>0</v>
      </c>
      <c r="AD1257">
        <v>0</v>
      </c>
      <c r="AG1257">
        <v>0</v>
      </c>
      <c r="AH1257">
        <v>0</v>
      </c>
      <c r="AI1257">
        <f t="shared" si="76"/>
        <v>2015</v>
      </c>
      <c r="AJ1257" t="str">
        <f t="shared" si="77"/>
        <v>Coast TFLs</v>
      </c>
      <c r="AK1257" t="str">
        <f t="shared" si="78"/>
        <v>CoastTFLs</v>
      </c>
      <c r="AL1257" t="str">
        <f t="shared" si="79"/>
        <v>Coast TFLs</v>
      </c>
    </row>
    <row r="1258" spans="1:38">
      <c r="A1258">
        <v>16</v>
      </c>
      <c r="B1258">
        <v>41</v>
      </c>
      <c r="E1258">
        <v>0</v>
      </c>
      <c r="F1258">
        <v>0</v>
      </c>
      <c r="I1258">
        <v>0</v>
      </c>
      <c r="J1258">
        <v>0</v>
      </c>
      <c r="M1258">
        <v>0</v>
      </c>
      <c r="N1258">
        <v>0</v>
      </c>
      <c r="Q1258">
        <v>0</v>
      </c>
      <c r="R1258">
        <v>0</v>
      </c>
      <c r="U1258">
        <v>0</v>
      </c>
      <c r="V1258">
        <v>0</v>
      </c>
      <c r="Y1258">
        <v>0</v>
      </c>
      <c r="Z1258">
        <v>0</v>
      </c>
      <c r="AC1258">
        <v>0</v>
      </c>
      <c r="AD1258">
        <v>0</v>
      </c>
      <c r="AG1258">
        <v>0</v>
      </c>
      <c r="AH1258">
        <v>0</v>
      </c>
      <c r="AI1258">
        <f t="shared" si="76"/>
        <v>2015</v>
      </c>
      <c r="AJ1258" t="str">
        <f t="shared" si="77"/>
        <v>Coast TFLs</v>
      </c>
      <c r="AK1258" t="str">
        <f t="shared" si="78"/>
        <v>CoastTFLs</v>
      </c>
      <c r="AL1258" t="str">
        <f t="shared" si="79"/>
        <v>Coast TFLs</v>
      </c>
    </row>
    <row r="1259" spans="1:38">
      <c r="A1259">
        <v>16</v>
      </c>
      <c r="B1259">
        <v>41</v>
      </c>
      <c r="E1259">
        <v>0</v>
      </c>
      <c r="F1259">
        <v>0</v>
      </c>
      <c r="I1259">
        <v>0</v>
      </c>
      <c r="J1259">
        <v>0</v>
      </c>
      <c r="M1259">
        <v>0</v>
      </c>
      <c r="N1259">
        <v>0</v>
      </c>
      <c r="Q1259">
        <v>0</v>
      </c>
      <c r="R1259">
        <v>0</v>
      </c>
      <c r="U1259">
        <v>0</v>
      </c>
      <c r="V1259">
        <v>0</v>
      </c>
      <c r="Y1259">
        <v>0</v>
      </c>
      <c r="Z1259">
        <v>0</v>
      </c>
      <c r="AC1259">
        <v>0</v>
      </c>
      <c r="AD1259">
        <v>0</v>
      </c>
      <c r="AG1259">
        <v>0</v>
      </c>
      <c r="AH1259">
        <v>0</v>
      </c>
      <c r="AI1259">
        <f t="shared" si="76"/>
        <v>2015</v>
      </c>
      <c r="AJ1259" t="str">
        <f t="shared" si="77"/>
        <v>Coast TFLs</v>
      </c>
      <c r="AK1259" t="str">
        <f t="shared" si="78"/>
        <v>CoastTFLs</v>
      </c>
      <c r="AL1259" t="str">
        <f t="shared" si="79"/>
        <v>Coast TFLs</v>
      </c>
    </row>
    <row r="1260" spans="1:38">
      <c r="A1260">
        <v>17</v>
      </c>
      <c r="B1260">
        <v>1</v>
      </c>
      <c r="E1260">
        <v>1036544</v>
      </c>
      <c r="F1260">
        <v>53729744</v>
      </c>
      <c r="I1260">
        <v>44576</v>
      </c>
      <c r="J1260">
        <v>47124960</v>
      </c>
      <c r="M1260">
        <v>65440</v>
      </c>
      <c r="N1260">
        <v>46161840</v>
      </c>
      <c r="Q1260">
        <v>106880</v>
      </c>
      <c r="R1260">
        <v>45311872</v>
      </c>
      <c r="U1260">
        <v>118752</v>
      </c>
      <c r="V1260">
        <v>43859664</v>
      </c>
      <c r="Y1260">
        <v>181824</v>
      </c>
      <c r="Z1260">
        <v>42474288</v>
      </c>
      <c r="AC1260">
        <v>24656</v>
      </c>
      <c r="AD1260">
        <v>41737664</v>
      </c>
      <c r="AG1260">
        <v>7456</v>
      </c>
      <c r="AH1260">
        <v>41549520</v>
      </c>
      <c r="AI1260">
        <f t="shared" si="76"/>
        <v>2016</v>
      </c>
      <c r="AJ1260" t="str">
        <f t="shared" si="77"/>
        <v>Pine Units</v>
      </c>
      <c r="AK1260" t="str">
        <f t="shared" si="78"/>
        <v>100MileHouse</v>
      </c>
      <c r="AL1260" t="str">
        <f t="shared" si="79"/>
        <v>100 Mile House TSA</v>
      </c>
    </row>
    <row r="1261" spans="1:38">
      <c r="A1261">
        <v>17</v>
      </c>
      <c r="B1261">
        <v>2</v>
      </c>
      <c r="E1261">
        <v>191328</v>
      </c>
      <c r="F1261">
        <v>6670304</v>
      </c>
      <c r="I1261">
        <v>27888</v>
      </c>
      <c r="J1261">
        <v>6921232</v>
      </c>
      <c r="M1261">
        <v>44128</v>
      </c>
      <c r="N1261">
        <v>6412848</v>
      </c>
      <c r="Q1261">
        <v>104048</v>
      </c>
      <c r="R1261">
        <v>6036416</v>
      </c>
      <c r="U1261">
        <v>168320</v>
      </c>
      <c r="V1261">
        <v>5615952</v>
      </c>
      <c r="Y1261">
        <v>234880</v>
      </c>
      <c r="Z1261">
        <v>5218400</v>
      </c>
      <c r="AC1261">
        <v>159328</v>
      </c>
      <c r="AD1261">
        <v>3278256</v>
      </c>
      <c r="AG1261">
        <v>112464</v>
      </c>
      <c r="AH1261">
        <v>2756608</v>
      </c>
      <c r="AI1261">
        <f t="shared" si="76"/>
        <v>2016</v>
      </c>
      <c r="AJ1261" t="str">
        <f t="shared" si="77"/>
        <v>Pine Units</v>
      </c>
      <c r="AK1261" t="str">
        <f t="shared" si="78"/>
        <v>Arrow</v>
      </c>
      <c r="AL1261" t="str">
        <f t="shared" si="79"/>
        <v>Arrow TSA</v>
      </c>
    </row>
    <row r="1262" spans="1:38">
      <c r="A1262">
        <v>17</v>
      </c>
      <c r="B1262">
        <v>3</v>
      </c>
      <c r="E1262">
        <v>0</v>
      </c>
      <c r="F1262">
        <v>0</v>
      </c>
      <c r="I1262">
        <v>0</v>
      </c>
      <c r="J1262">
        <v>0</v>
      </c>
      <c r="M1262">
        <v>0</v>
      </c>
      <c r="N1262">
        <v>0</v>
      </c>
      <c r="Q1262">
        <v>0</v>
      </c>
      <c r="R1262">
        <v>0</v>
      </c>
      <c r="U1262">
        <v>0</v>
      </c>
      <c r="V1262">
        <v>0</v>
      </c>
      <c r="Y1262">
        <v>0</v>
      </c>
      <c r="Z1262">
        <v>0</v>
      </c>
      <c r="AC1262">
        <v>0</v>
      </c>
      <c r="AD1262">
        <v>0</v>
      </c>
      <c r="AG1262">
        <v>0</v>
      </c>
      <c r="AH1262">
        <v>0</v>
      </c>
      <c r="AI1262">
        <f t="shared" si="76"/>
        <v>2016</v>
      </c>
      <c r="AJ1262" t="str">
        <f t="shared" si="77"/>
        <v>Non-pine Units</v>
      </c>
      <c r="AK1262" t="str">
        <f t="shared" si="78"/>
        <v>Arrowsmith</v>
      </c>
      <c r="AL1262" t="str">
        <f t="shared" si="79"/>
        <v>Arrowsmith TSA</v>
      </c>
    </row>
    <row r="1263" spans="1:38">
      <c r="A1263">
        <v>17</v>
      </c>
      <c r="B1263">
        <v>4</v>
      </c>
      <c r="E1263">
        <v>571408</v>
      </c>
      <c r="F1263">
        <v>11272080</v>
      </c>
      <c r="I1263">
        <v>67968</v>
      </c>
      <c r="J1263">
        <v>11860224</v>
      </c>
      <c r="M1263">
        <v>207616</v>
      </c>
      <c r="N1263">
        <v>10882720</v>
      </c>
      <c r="Q1263">
        <v>346576</v>
      </c>
      <c r="R1263">
        <v>10270192</v>
      </c>
      <c r="U1263">
        <v>537280</v>
      </c>
      <c r="V1263">
        <v>9140576</v>
      </c>
      <c r="Y1263">
        <v>797296</v>
      </c>
      <c r="Z1263">
        <v>8421232</v>
      </c>
      <c r="AC1263">
        <v>504112</v>
      </c>
      <c r="AD1263">
        <v>2440048</v>
      </c>
      <c r="AG1263">
        <v>192848</v>
      </c>
      <c r="AH1263">
        <v>1519312</v>
      </c>
      <c r="AI1263">
        <f t="shared" si="76"/>
        <v>2016</v>
      </c>
      <c r="AJ1263" t="str">
        <f t="shared" si="77"/>
        <v>Pine Units</v>
      </c>
      <c r="AK1263" t="str">
        <f t="shared" si="78"/>
        <v>Boundary</v>
      </c>
      <c r="AL1263" t="str">
        <f t="shared" si="79"/>
        <v>Boundary TSA</v>
      </c>
    </row>
    <row r="1264" spans="1:38">
      <c r="A1264">
        <v>17</v>
      </c>
      <c r="B1264">
        <v>5</v>
      </c>
      <c r="E1264">
        <v>515504</v>
      </c>
      <c r="F1264">
        <v>10329888</v>
      </c>
      <c r="I1264">
        <v>45280</v>
      </c>
      <c r="J1264">
        <v>11010288</v>
      </c>
      <c r="M1264">
        <v>91984</v>
      </c>
      <c r="N1264">
        <v>10690032</v>
      </c>
      <c r="Q1264">
        <v>151312</v>
      </c>
      <c r="R1264">
        <v>10304224</v>
      </c>
      <c r="U1264">
        <v>260768</v>
      </c>
      <c r="V1264">
        <v>9614096</v>
      </c>
      <c r="Y1264">
        <v>267664</v>
      </c>
      <c r="Z1264">
        <v>9308944</v>
      </c>
      <c r="AC1264">
        <v>262336</v>
      </c>
      <c r="AD1264">
        <v>8473520</v>
      </c>
      <c r="AG1264">
        <v>234640</v>
      </c>
      <c r="AH1264">
        <v>7874864</v>
      </c>
      <c r="AI1264">
        <f t="shared" si="76"/>
        <v>2016</v>
      </c>
      <c r="AJ1264" t="str">
        <f t="shared" si="77"/>
        <v>Pine Units</v>
      </c>
      <c r="AK1264" t="str">
        <f t="shared" si="78"/>
        <v>Bulkley</v>
      </c>
      <c r="AL1264" t="str">
        <f t="shared" si="79"/>
        <v>Bulkley TSA</v>
      </c>
    </row>
    <row r="1265" spans="1:38">
      <c r="A1265">
        <v>17</v>
      </c>
      <c r="B1265">
        <v>6</v>
      </c>
      <c r="E1265">
        <v>87728</v>
      </c>
      <c r="F1265">
        <v>708048</v>
      </c>
      <c r="I1265">
        <v>0</v>
      </c>
      <c r="J1265">
        <v>352</v>
      </c>
      <c r="M1265">
        <v>0</v>
      </c>
      <c r="N1265">
        <v>352</v>
      </c>
      <c r="Q1265">
        <v>0</v>
      </c>
      <c r="R1265">
        <v>352</v>
      </c>
      <c r="U1265">
        <v>0</v>
      </c>
      <c r="V1265">
        <v>352</v>
      </c>
      <c r="Y1265">
        <v>1584</v>
      </c>
      <c r="Z1265">
        <v>17248</v>
      </c>
      <c r="AC1265">
        <v>40864</v>
      </c>
      <c r="AD1265">
        <v>75200</v>
      </c>
      <c r="AG1265">
        <v>43568</v>
      </c>
      <c r="AH1265">
        <v>74928</v>
      </c>
      <c r="AI1265">
        <f t="shared" si="76"/>
        <v>2016</v>
      </c>
      <c r="AJ1265" t="str">
        <f t="shared" si="77"/>
        <v>Non-pine Units</v>
      </c>
      <c r="AK1265" t="str">
        <f t="shared" si="78"/>
        <v>Cassiar</v>
      </c>
      <c r="AL1265" t="str">
        <f t="shared" si="79"/>
        <v>Cassiar TSA</v>
      </c>
    </row>
    <row r="1266" spans="1:38">
      <c r="A1266">
        <v>17</v>
      </c>
      <c r="B1266">
        <v>7</v>
      </c>
      <c r="E1266">
        <v>55120</v>
      </c>
      <c r="F1266">
        <v>331568</v>
      </c>
      <c r="I1266">
        <v>44752</v>
      </c>
      <c r="J1266">
        <v>407264</v>
      </c>
      <c r="M1266">
        <v>53616</v>
      </c>
      <c r="N1266">
        <v>327600</v>
      </c>
      <c r="Q1266">
        <v>52368</v>
      </c>
      <c r="R1266">
        <v>262640</v>
      </c>
      <c r="U1266">
        <v>58512</v>
      </c>
      <c r="V1266">
        <v>256992</v>
      </c>
      <c r="Y1266">
        <v>55840</v>
      </c>
      <c r="Z1266">
        <v>220336</v>
      </c>
      <c r="AC1266">
        <v>15360</v>
      </c>
      <c r="AD1266">
        <v>45872</v>
      </c>
      <c r="AG1266">
        <v>13760</v>
      </c>
      <c r="AH1266">
        <v>52384</v>
      </c>
      <c r="AI1266">
        <f t="shared" si="76"/>
        <v>2016</v>
      </c>
      <c r="AJ1266" t="str">
        <f t="shared" si="77"/>
        <v>Non-pine Units</v>
      </c>
      <c r="AK1266" t="str">
        <f t="shared" si="78"/>
        <v>Cranberry</v>
      </c>
      <c r="AL1266" t="str">
        <f t="shared" si="79"/>
        <v>Cranberry TSA</v>
      </c>
    </row>
    <row r="1267" spans="1:38">
      <c r="A1267">
        <v>17</v>
      </c>
      <c r="B1267">
        <v>8</v>
      </c>
      <c r="E1267">
        <v>1013120</v>
      </c>
      <c r="F1267">
        <v>23521312</v>
      </c>
      <c r="I1267">
        <v>197072</v>
      </c>
      <c r="J1267">
        <v>23002960</v>
      </c>
      <c r="M1267">
        <v>600880</v>
      </c>
      <c r="N1267">
        <v>21366960</v>
      </c>
      <c r="Q1267">
        <v>1039680</v>
      </c>
      <c r="R1267">
        <v>19632864</v>
      </c>
      <c r="U1267">
        <v>1330816</v>
      </c>
      <c r="V1267">
        <v>17001712</v>
      </c>
      <c r="Y1267">
        <v>1613056</v>
      </c>
      <c r="Z1267">
        <v>14270768</v>
      </c>
      <c r="AC1267">
        <v>699904</v>
      </c>
      <c r="AD1267">
        <v>6751952</v>
      </c>
      <c r="AG1267">
        <v>326464</v>
      </c>
      <c r="AH1267">
        <v>4799920</v>
      </c>
      <c r="AI1267">
        <f t="shared" si="76"/>
        <v>2016</v>
      </c>
      <c r="AJ1267" t="str">
        <f t="shared" si="77"/>
        <v>Pine Units</v>
      </c>
      <c r="AK1267" t="str">
        <f t="shared" si="78"/>
        <v>Cranbrook</v>
      </c>
      <c r="AL1267" t="str">
        <f t="shared" si="79"/>
        <v>Cranbrook TSA</v>
      </c>
    </row>
    <row r="1268" spans="1:38">
      <c r="A1268">
        <v>17</v>
      </c>
      <c r="B1268">
        <v>9</v>
      </c>
      <c r="E1268">
        <v>543232</v>
      </c>
      <c r="F1268">
        <v>8336480</v>
      </c>
      <c r="I1268">
        <v>442176</v>
      </c>
      <c r="J1268">
        <v>25363504</v>
      </c>
      <c r="M1268">
        <v>812128</v>
      </c>
      <c r="N1268">
        <v>23985888</v>
      </c>
      <c r="Q1268">
        <v>243344</v>
      </c>
      <c r="R1268">
        <v>23904208</v>
      </c>
      <c r="U1268">
        <v>618640</v>
      </c>
      <c r="V1268">
        <v>21908400</v>
      </c>
      <c r="Y1268">
        <v>508576</v>
      </c>
      <c r="Z1268">
        <v>21522080</v>
      </c>
      <c r="AC1268">
        <v>413696</v>
      </c>
      <c r="AD1268">
        <v>20316528</v>
      </c>
      <c r="AG1268">
        <v>500160</v>
      </c>
      <c r="AH1268">
        <v>16420144</v>
      </c>
      <c r="AI1268">
        <f t="shared" si="76"/>
        <v>2016</v>
      </c>
      <c r="AJ1268" t="str">
        <f t="shared" si="77"/>
        <v>Pine Units</v>
      </c>
      <c r="AK1268" t="str">
        <f t="shared" si="78"/>
        <v>DawsonCreek</v>
      </c>
      <c r="AL1268" t="str">
        <f t="shared" si="79"/>
        <v>Dawson Creek TSA</v>
      </c>
    </row>
    <row r="1269" spans="1:38">
      <c r="A1269">
        <v>17</v>
      </c>
      <c r="B1269">
        <v>10</v>
      </c>
      <c r="E1269">
        <v>0</v>
      </c>
      <c r="F1269">
        <v>0</v>
      </c>
      <c r="I1269">
        <v>0</v>
      </c>
      <c r="J1269">
        <v>0</v>
      </c>
      <c r="M1269">
        <v>0</v>
      </c>
      <c r="N1269">
        <v>0</v>
      </c>
      <c r="Q1269">
        <v>0</v>
      </c>
      <c r="R1269">
        <v>0</v>
      </c>
      <c r="U1269">
        <v>0</v>
      </c>
      <c r="V1269">
        <v>0</v>
      </c>
      <c r="Y1269">
        <v>144</v>
      </c>
      <c r="Z1269">
        <v>8224</v>
      </c>
      <c r="AC1269">
        <v>7632</v>
      </c>
      <c r="AD1269">
        <v>57568</v>
      </c>
      <c r="AG1269">
        <v>165040</v>
      </c>
      <c r="AH1269">
        <v>646960</v>
      </c>
      <c r="AI1269">
        <f t="shared" si="76"/>
        <v>2016</v>
      </c>
      <c r="AJ1269" t="str">
        <f t="shared" si="77"/>
        <v>Non-pine Units</v>
      </c>
      <c r="AK1269" t="str">
        <f t="shared" si="78"/>
        <v>FortNelson</v>
      </c>
      <c r="AL1269" t="str">
        <f t="shared" si="79"/>
        <v>Fort Nelson TSA</v>
      </c>
    </row>
    <row r="1270" spans="1:38">
      <c r="A1270">
        <v>17</v>
      </c>
      <c r="B1270">
        <v>11</v>
      </c>
      <c r="E1270">
        <v>12768</v>
      </c>
      <c r="F1270">
        <v>180384</v>
      </c>
      <c r="I1270">
        <v>5088</v>
      </c>
      <c r="J1270">
        <v>480144</v>
      </c>
      <c r="M1270">
        <v>11152</v>
      </c>
      <c r="N1270">
        <v>456032</v>
      </c>
      <c r="Q1270">
        <v>10208</v>
      </c>
      <c r="R1270">
        <v>456864</v>
      </c>
      <c r="U1270">
        <v>8176</v>
      </c>
      <c r="V1270">
        <v>427824</v>
      </c>
      <c r="Y1270">
        <v>16768</v>
      </c>
      <c r="Z1270">
        <v>407408</v>
      </c>
      <c r="AC1270">
        <v>12560</v>
      </c>
      <c r="AD1270">
        <v>295056</v>
      </c>
      <c r="AG1270">
        <v>4416</v>
      </c>
      <c r="AH1270">
        <v>246880</v>
      </c>
      <c r="AI1270">
        <f t="shared" si="76"/>
        <v>2016</v>
      </c>
      <c r="AJ1270" t="str">
        <f t="shared" si="77"/>
        <v>Non-pine Units</v>
      </c>
      <c r="AK1270" t="str">
        <f t="shared" si="78"/>
        <v>Fraser</v>
      </c>
      <c r="AL1270" t="str">
        <f t="shared" si="79"/>
        <v>Fraser TSA</v>
      </c>
    </row>
    <row r="1271" spans="1:38">
      <c r="A1271">
        <v>17</v>
      </c>
      <c r="B1271">
        <v>12</v>
      </c>
      <c r="E1271">
        <v>2461216</v>
      </c>
      <c r="F1271">
        <v>95058720</v>
      </c>
      <c r="I1271">
        <v>144800</v>
      </c>
      <c r="J1271">
        <v>97661008</v>
      </c>
      <c r="M1271">
        <v>511968</v>
      </c>
      <c r="N1271">
        <v>90809072</v>
      </c>
      <c r="Q1271">
        <v>586080</v>
      </c>
      <c r="R1271">
        <v>89786528</v>
      </c>
      <c r="U1271">
        <v>1320992</v>
      </c>
      <c r="V1271">
        <v>79805968</v>
      </c>
      <c r="Y1271">
        <v>913808</v>
      </c>
      <c r="Z1271">
        <v>80178704</v>
      </c>
      <c r="AC1271">
        <v>378208</v>
      </c>
      <c r="AD1271">
        <v>79523520</v>
      </c>
      <c r="AG1271">
        <v>355008</v>
      </c>
      <c r="AH1271">
        <v>78482400</v>
      </c>
      <c r="AI1271">
        <f t="shared" si="76"/>
        <v>2016</v>
      </c>
      <c r="AJ1271" t="str">
        <f t="shared" si="77"/>
        <v>Pine Units</v>
      </c>
      <c r="AK1271" t="str">
        <f t="shared" si="78"/>
        <v>FtStJames</v>
      </c>
      <c r="AL1271" t="str">
        <f t="shared" si="79"/>
        <v>Ft. St. James Forest District</v>
      </c>
    </row>
    <row r="1272" spans="1:38">
      <c r="A1272">
        <v>17</v>
      </c>
      <c r="B1272">
        <v>13</v>
      </c>
      <c r="E1272">
        <v>183200</v>
      </c>
      <c r="F1272">
        <v>2171632</v>
      </c>
      <c r="I1272">
        <v>531248</v>
      </c>
      <c r="J1272">
        <v>13902800</v>
      </c>
      <c r="M1272">
        <v>922384</v>
      </c>
      <c r="N1272">
        <v>13223632</v>
      </c>
      <c r="Q1272">
        <v>1267312</v>
      </c>
      <c r="R1272">
        <v>18219376</v>
      </c>
      <c r="U1272">
        <v>1927104</v>
      </c>
      <c r="V1272">
        <v>21716512</v>
      </c>
      <c r="Y1272">
        <v>1461968</v>
      </c>
      <c r="Z1272">
        <v>25434272</v>
      </c>
      <c r="AC1272">
        <v>419024</v>
      </c>
      <c r="AD1272">
        <v>14890176</v>
      </c>
      <c r="AG1272">
        <v>691536</v>
      </c>
      <c r="AH1272">
        <v>17333312</v>
      </c>
      <c r="AI1272">
        <f t="shared" si="76"/>
        <v>2016</v>
      </c>
      <c r="AJ1272" t="str">
        <f t="shared" si="77"/>
        <v>Non-pine Units</v>
      </c>
      <c r="AK1272" t="str">
        <f t="shared" si="78"/>
        <v>FtStJohn</v>
      </c>
      <c r="AL1272" t="str">
        <f t="shared" si="79"/>
        <v>Ft. St. John TSA</v>
      </c>
    </row>
    <row r="1273" spans="1:38">
      <c r="A1273">
        <v>17</v>
      </c>
      <c r="B1273">
        <v>14</v>
      </c>
      <c r="E1273">
        <v>161680</v>
      </c>
      <c r="F1273">
        <v>3954368</v>
      </c>
      <c r="I1273">
        <v>20224</v>
      </c>
      <c r="J1273">
        <v>4076848</v>
      </c>
      <c r="M1273">
        <v>38800</v>
      </c>
      <c r="N1273">
        <v>3718016</v>
      </c>
      <c r="Q1273">
        <v>115984</v>
      </c>
      <c r="R1273">
        <v>3338512</v>
      </c>
      <c r="U1273">
        <v>145040</v>
      </c>
      <c r="V1273">
        <v>3052704</v>
      </c>
      <c r="Y1273">
        <v>233856</v>
      </c>
      <c r="Z1273">
        <v>2752048</v>
      </c>
      <c r="AC1273">
        <v>99040</v>
      </c>
      <c r="AD1273">
        <v>1514304</v>
      </c>
      <c r="AG1273">
        <v>42304</v>
      </c>
      <c r="AH1273">
        <v>1197168</v>
      </c>
      <c r="AI1273">
        <f t="shared" si="76"/>
        <v>2016</v>
      </c>
      <c r="AJ1273" t="str">
        <f t="shared" si="77"/>
        <v>Pine Units</v>
      </c>
      <c r="AK1273" t="str">
        <f t="shared" si="78"/>
        <v>Golden</v>
      </c>
      <c r="AL1273" t="str">
        <f t="shared" si="79"/>
        <v>Golden TSA</v>
      </c>
    </row>
    <row r="1274" spans="1:38">
      <c r="A1274">
        <v>17</v>
      </c>
      <c r="B1274">
        <v>15</v>
      </c>
      <c r="E1274">
        <v>350848</v>
      </c>
      <c r="F1274">
        <v>8752464</v>
      </c>
      <c r="I1274">
        <v>44832</v>
      </c>
      <c r="J1274">
        <v>8704688</v>
      </c>
      <c r="M1274">
        <v>117728</v>
      </c>
      <c r="N1274">
        <v>7905568</v>
      </c>
      <c r="Q1274">
        <v>168880</v>
      </c>
      <c r="R1274">
        <v>7287504</v>
      </c>
      <c r="U1274">
        <v>306880</v>
      </c>
      <c r="V1274">
        <v>6625984</v>
      </c>
      <c r="Y1274">
        <v>385568</v>
      </c>
      <c r="Z1274">
        <v>5706288</v>
      </c>
      <c r="AC1274">
        <v>359280</v>
      </c>
      <c r="AD1274">
        <v>3753072</v>
      </c>
      <c r="AG1274">
        <v>171040</v>
      </c>
      <c r="AH1274">
        <v>2602880</v>
      </c>
      <c r="AI1274">
        <f t="shared" si="76"/>
        <v>2016</v>
      </c>
      <c r="AJ1274" t="str">
        <f t="shared" si="77"/>
        <v>Pine Units</v>
      </c>
      <c r="AK1274" t="str">
        <f t="shared" si="78"/>
        <v>Invermere</v>
      </c>
      <c r="AL1274" t="str">
        <f t="shared" si="79"/>
        <v>Invermere TSA</v>
      </c>
    </row>
    <row r="1275" spans="1:38">
      <c r="A1275">
        <v>17</v>
      </c>
      <c r="B1275">
        <v>16</v>
      </c>
      <c r="E1275">
        <v>1984</v>
      </c>
      <c r="F1275">
        <v>21696</v>
      </c>
      <c r="I1275">
        <v>20240</v>
      </c>
      <c r="J1275">
        <v>102288</v>
      </c>
      <c r="M1275">
        <v>35600</v>
      </c>
      <c r="N1275">
        <v>150048</v>
      </c>
      <c r="Q1275">
        <v>21376</v>
      </c>
      <c r="R1275">
        <v>83088</v>
      </c>
      <c r="U1275">
        <v>25040</v>
      </c>
      <c r="V1275">
        <v>211216</v>
      </c>
      <c r="Y1275">
        <v>30400</v>
      </c>
      <c r="Z1275">
        <v>187296</v>
      </c>
      <c r="AC1275">
        <v>11984</v>
      </c>
      <c r="AD1275">
        <v>111808</v>
      </c>
      <c r="AG1275">
        <v>13936</v>
      </c>
      <c r="AH1275">
        <v>123312</v>
      </c>
      <c r="AI1275">
        <f t="shared" si="76"/>
        <v>2016</v>
      </c>
      <c r="AJ1275" t="str">
        <f t="shared" si="77"/>
        <v>Non-pine Units</v>
      </c>
      <c r="AK1275" t="str">
        <f t="shared" si="78"/>
        <v>Kalum</v>
      </c>
      <c r="AL1275" t="str">
        <f t="shared" si="79"/>
        <v>Kalum TSA</v>
      </c>
    </row>
    <row r="1276" spans="1:38">
      <c r="A1276">
        <v>17</v>
      </c>
      <c r="B1276">
        <v>17</v>
      </c>
      <c r="E1276">
        <v>1469312</v>
      </c>
      <c r="F1276">
        <v>48760272</v>
      </c>
      <c r="I1276">
        <v>142512</v>
      </c>
      <c r="J1276">
        <v>46412304</v>
      </c>
      <c r="M1276">
        <v>185488</v>
      </c>
      <c r="N1276">
        <v>45126128</v>
      </c>
      <c r="Q1276">
        <v>261152</v>
      </c>
      <c r="R1276">
        <v>43038464</v>
      </c>
      <c r="U1276">
        <v>475520</v>
      </c>
      <c r="V1276">
        <v>39366912</v>
      </c>
      <c r="Y1276">
        <v>920240</v>
      </c>
      <c r="Z1276">
        <v>35681632</v>
      </c>
      <c r="AC1276">
        <v>274528</v>
      </c>
      <c r="AD1276">
        <v>29901664</v>
      </c>
      <c r="AG1276">
        <v>59360</v>
      </c>
      <c r="AH1276">
        <v>29048096</v>
      </c>
      <c r="AI1276">
        <f t="shared" si="76"/>
        <v>2016</v>
      </c>
      <c r="AJ1276" t="str">
        <f t="shared" si="77"/>
        <v>Pine Units</v>
      </c>
      <c r="AK1276" t="str">
        <f t="shared" si="78"/>
        <v>Kamloops</v>
      </c>
      <c r="AL1276" t="str">
        <f t="shared" si="79"/>
        <v>Kamloops TSA</v>
      </c>
    </row>
    <row r="1277" spans="1:38">
      <c r="A1277">
        <v>17</v>
      </c>
      <c r="B1277">
        <v>18</v>
      </c>
      <c r="E1277">
        <v>0</v>
      </c>
      <c r="F1277">
        <v>0</v>
      </c>
      <c r="I1277">
        <v>0</v>
      </c>
      <c r="J1277">
        <v>0</v>
      </c>
      <c r="M1277">
        <v>0</v>
      </c>
      <c r="N1277">
        <v>0</v>
      </c>
      <c r="Q1277">
        <v>0</v>
      </c>
      <c r="R1277">
        <v>0</v>
      </c>
      <c r="U1277">
        <v>0</v>
      </c>
      <c r="V1277">
        <v>32</v>
      </c>
      <c r="Y1277">
        <v>0</v>
      </c>
      <c r="Z1277">
        <v>0</v>
      </c>
      <c r="AC1277">
        <v>0</v>
      </c>
      <c r="AD1277">
        <v>0</v>
      </c>
      <c r="AG1277">
        <v>0</v>
      </c>
      <c r="AH1277">
        <v>0</v>
      </c>
      <c r="AI1277">
        <f t="shared" si="76"/>
        <v>2016</v>
      </c>
      <c r="AJ1277" t="str">
        <f t="shared" si="77"/>
        <v>Non-pine Units</v>
      </c>
      <c r="AK1277" t="str">
        <f t="shared" si="78"/>
        <v>Kingcome</v>
      </c>
      <c r="AL1277" t="str">
        <f t="shared" si="79"/>
        <v>Kingcome TSA</v>
      </c>
    </row>
    <row r="1278" spans="1:38">
      <c r="A1278">
        <v>17</v>
      </c>
      <c r="B1278">
        <v>19</v>
      </c>
      <c r="E1278">
        <v>203008</v>
      </c>
      <c r="F1278">
        <v>1453040</v>
      </c>
      <c r="I1278">
        <v>82432</v>
      </c>
      <c r="J1278">
        <v>2262768</v>
      </c>
      <c r="M1278">
        <v>135952</v>
      </c>
      <c r="N1278">
        <v>2044784</v>
      </c>
      <c r="Q1278">
        <v>154576</v>
      </c>
      <c r="R1278">
        <v>1918320</v>
      </c>
      <c r="U1278">
        <v>189584</v>
      </c>
      <c r="V1278">
        <v>1747312</v>
      </c>
      <c r="Y1278">
        <v>220896</v>
      </c>
      <c r="Z1278">
        <v>1655344</v>
      </c>
      <c r="AC1278">
        <v>162832</v>
      </c>
      <c r="AD1278">
        <v>1120384</v>
      </c>
      <c r="AG1278">
        <v>158624</v>
      </c>
      <c r="AH1278">
        <v>1076000</v>
      </c>
      <c r="AI1278">
        <f t="shared" si="76"/>
        <v>2016</v>
      </c>
      <c r="AJ1278" t="str">
        <f t="shared" si="77"/>
        <v>Non-pine Units</v>
      </c>
      <c r="AK1278" t="str">
        <f t="shared" si="78"/>
        <v>Kispiox</v>
      </c>
      <c r="AL1278" t="str">
        <f t="shared" si="79"/>
        <v>Kispiox TSA</v>
      </c>
    </row>
    <row r="1279" spans="1:38">
      <c r="A1279">
        <v>17</v>
      </c>
      <c r="B1279">
        <v>20</v>
      </c>
      <c r="E1279">
        <v>447392</v>
      </c>
      <c r="F1279">
        <v>9978176</v>
      </c>
      <c r="I1279">
        <v>49760</v>
      </c>
      <c r="J1279">
        <v>10541872</v>
      </c>
      <c r="M1279">
        <v>133248</v>
      </c>
      <c r="N1279">
        <v>9808688</v>
      </c>
      <c r="Q1279">
        <v>278064</v>
      </c>
      <c r="R1279">
        <v>9030800</v>
      </c>
      <c r="U1279">
        <v>433680</v>
      </c>
      <c r="V1279">
        <v>8112336</v>
      </c>
      <c r="Y1279">
        <v>615200</v>
      </c>
      <c r="Z1279">
        <v>7024800</v>
      </c>
      <c r="AC1279">
        <v>223904</v>
      </c>
      <c r="AD1279">
        <v>3365392</v>
      </c>
      <c r="AG1279">
        <v>107792</v>
      </c>
      <c r="AH1279">
        <v>2761680</v>
      </c>
      <c r="AI1279">
        <f t="shared" si="76"/>
        <v>2016</v>
      </c>
      <c r="AJ1279" t="str">
        <f t="shared" si="77"/>
        <v>Pine Units</v>
      </c>
      <c r="AK1279" t="str">
        <f t="shared" si="78"/>
        <v>KootenayLake</v>
      </c>
      <c r="AL1279" t="str">
        <f t="shared" si="79"/>
        <v>Kootenay Lake TSA</v>
      </c>
    </row>
    <row r="1280" spans="1:38">
      <c r="A1280">
        <v>17</v>
      </c>
      <c r="B1280">
        <v>21</v>
      </c>
      <c r="E1280">
        <v>992096</v>
      </c>
      <c r="F1280">
        <v>61777824</v>
      </c>
      <c r="I1280">
        <v>50064</v>
      </c>
      <c r="J1280">
        <v>60046688</v>
      </c>
      <c r="M1280">
        <v>56832</v>
      </c>
      <c r="N1280">
        <v>58189200</v>
      </c>
      <c r="Q1280">
        <v>73216</v>
      </c>
      <c r="R1280">
        <v>57186096</v>
      </c>
      <c r="U1280">
        <v>80048</v>
      </c>
      <c r="V1280">
        <v>53437360</v>
      </c>
      <c r="Y1280">
        <v>57264</v>
      </c>
      <c r="Z1280">
        <v>53942096</v>
      </c>
      <c r="AC1280">
        <v>19344</v>
      </c>
      <c r="AD1280">
        <v>54459168</v>
      </c>
      <c r="AG1280">
        <v>16384</v>
      </c>
      <c r="AH1280">
        <v>54093984</v>
      </c>
      <c r="AI1280">
        <f t="shared" si="76"/>
        <v>2016</v>
      </c>
      <c r="AJ1280" t="str">
        <f t="shared" si="77"/>
        <v>Pine Units</v>
      </c>
      <c r="AK1280" t="str">
        <f t="shared" si="78"/>
        <v>Lakes</v>
      </c>
      <c r="AL1280" t="str">
        <f t="shared" si="79"/>
        <v>Lakes TSA</v>
      </c>
    </row>
    <row r="1281" spans="1:38">
      <c r="A1281">
        <v>17</v>
      </c>
      <c r="B1281">
        <v>22</v>
      </c>
      <c r="E1281">
        <v>574848</v>
      </c>
      <c r="F1281">
        <v>11911376</v>
      </c>
      <c r="I1281">
        <v>75824</v>
      </c>
      <c r="J1281">
        <v>15625808</v>
      </c>
      <c r="M1281">
        <v>146128</v>
      </c>
      <c r="N1281">
        <v>15633440</v>
      </c>
      <c r="Q1281">
        <v>144512</v>
      </c>
      <c r="R1281">
        <v>15232592</v>
      </c>
      <c r="U1281">
        <v>322064</v>
      </c>
      <c r="V1281">
        <v>13314912</v>
      </c>
      <c r="Y1281">
        <v>431008</v>
      </c>
      <c r="Z1281">
        <v>11211840</v>
      </c>
      <c r="AC1281">
        <v>400304</v>
      </c>
      <c r="AD1281">
        <v>7261968</v>
      </c>
      <c r="AG1281">
        <v>103568</v>
      </c>
      <c r="AH1281">
        <v>5504688</v>
      </c>
      <c r="AI1281">
        <f t="shared" si="76"/>
        <v>2016</v>
      </c>
      <c r="AJ1281" t="str">
        <f t="shared" si="77"/>
        <v>Pine Units</v>
      </c>
      <c r="AK1281" t="str">
        <f t="shared" si="78"/>
        <v>Lillooet</v>
      </c>
      <c r="AL1281" t="str">
        <f t="shared" si="79"/>
        <v>Lillooet TSA</v>
      </c>
    </row>
    <row r="1282" spans="1:38">
      <c r="A1282">
        <v>17</v>
      </c>
      <c r="B1282">
        <v>23</v>
      </c>
      <c r="E1282">
        <v>3938768</v>
      </c>
      <c r="F1282">
        <v>62242000</v>
      </c>
      <c r="I1282">
        <v>1078704</v>
      </c>
      <c r="J1282">
        <v>89736784</v>
      </c>
      <c r="M1282">
        <v>1818800</v>
      </c>
      <c r="N1282">
        <v>84985920</v>
      </c>
      <c r="Q1282">
        <v>1892832</v>
      </c>
      <c r="R1282">
        <v>82957552</v>
      </c>
      <c r="U1282">
        <v>2809776</v>
      </c>
      <c r="V1282">
        <v>75076688</v>
      </c>
      <c r="Y1282">
        <v>906464</v>
      </c>
      <c r="Z1282">
        <v>82116592</v>
      </c>
      <c r="AC1282">
        <v>594688</v>
      </c>
      <c r="AD1282">
        <v>85929712</v>
      </c>
      <c r="AG1282">
        <v>640432</v>
      </c>
      <c r="AH1282">
        <v>77749552</v>
      </c>
      <c r="AI1282">
        <f t="shared" ref="AI1282:AI1345" si="80">A1282+1999</f>
        <v>2016</v>
      </c>
      <c r="AJ1282" t="str">
        <f t="shared" ref="AJ1282:AJ1345" si="81">VLOOKUP(B1282,$AO$2:$AS$42,4)</f>
        <v>Pine Units</v>
      </c>
      <c r="AK1282" t="str">
        <f t="shared" ref="AK1282:AK1345" si="82">VLOOKUP(B1282,$AO$2:$AT$42,2)</f>
        <v>Mackenzie</v>
      </c>
      <c r="AL1282" t="str">
        <f t="shared" ref="AL1282:AL1345" si="83">VLOOKUP(B1282,$AO$2:$AT$42,3)</f>
        <v>Mackenzie TSA</v>
      </c>
    </row>
    <row r="1283" spans="1:38">
      <c r="A1283">
        <v>17</v>
      </c>
      <c r="B1283">
        <v>24</v>
      </c>
      <c r="E1283">
        <v>1910240</v>
      </c>
      <c r="F1283">
        <v>54803760</v>
      </c>
      <c r="I1283">
        <v>176448</v>
      </c>
      <c r="J1283">
        <v>51803088</v>
      </c>
      <c r="M1283">
        <v>366096</v>
      </c>
      <c r="N1283">
        <v>50012288</v>
      </c>
      <c r="Q1283">
        <v>361680</v>
      </c>
      <c r="R1283">
        <v>48254416</v>
      </c>
      <c r="U1283">
        <v>894944</v>
      </c>
      <c r="V1283">
        <v>41602704</v>
      </c>
      <c r="Y1283">
        <v>965712</v>
      </c>
      <c r="Z1283">
        <v>35261280</v>
      </c>
      <c r="AC1283">
        <v>1070544</v>
      </c>
      <c r="AD1283">
        <v>24586320</v>
      </c>
      <c r="AG1283">
        <v>151488</v>
      </c>
      <c r="AH1283">
        <v>18453104</v>
      </c>
      <c r="AI1283">
        <f t="shared" si="80"/>
        <v>2016</v>
      </c>
      <c r="AJ1283" t="str">
        <f t="shared" si="81"/>
        <v>Pine Units</v>
      </c>
      <c r="AK1283" t="str">
        <f t="shared" si="82"/>
        <v>Merritt</v>
      </c>
      <c r="AL1283" t="str">
        <f t="shared" si="83"/>
        <v>Merritt TSA</v>
      </c>
    </row>
    <row r="1284" spans="1:38">
      <c r="A1284">
        <v>17</v>
      </c>
      <c r="B1284">
        <v>25</v>
      </c>
      <c r="E1284">
        <v>0</v>
      </c>
      <c r="F1284">
        <v>0</v>
      </c>
      <c r="I1284">
        <v>1456</v>
      </c>
      <c r="J1284">
        <v>42720</v>
      </c>
      <c r="M1284">
        <v>1872</v>
      </c>
      <c r="N1284">
        <v>42176</v>
      </c>
      <c r="Q1284">
        <v>3424</v>
      </c>
      <c r="R1284">
        <v>42016</v>
      </c>
      <c r="U1284">
        <v>9472</v>
      </c>
      <c r="V1284">
        <v>67184</v>
      </c>
      <c r="Y1284">
        <v>5392</v>
      </c>
      <c r="Z1284">
        <v>37168</v>
      </c>
      <c r="AC1284">
        <v>576</v>
      </c>
      <c r="AD1284">
        <v>22976</v>
      </c>
      <c r="AG1284">
        <v>32</v>
      </c>
      <c r="AH1284">
        <v>29728</v>
      </c>
      <c r="AI1284">
        <f t="shared" si="80"/>
        <v>2016</v>
      </c>
      <c r="AJ1284" t="str">
        <f t="shared" si="81"/>
        <v>Non-pine Units</v>
      </c>
      <c r="AK1284" t="str">
        <f t="shared" si="82"/>
        <v>MidCoast</v>
      </c>
      <c r="AL1284" t="str">
        <f t="shared" si="83"/>
        <v>Mid Coast TSA</v>
      </c>
    </row>
    <row r="1285" spans="1:38">
      <c r="A1285">
        <v>17</v>
      </c>
      <c r="B1285">
        <v>26</v>
      </c>
      <c r="E1285">
        <v>1490736</v>
      </c>
      <c r="F1285">
        <v>46153968</v>
      </c>
      <c r="I1285">
        <v>54592</v>
      </c>
      <c r="J1285">
        <v>46608224</v>
      </c>
      <c r="M1285">
        <v>150320</v>
      </c>
      <c r="N1285">
        <v>44315648</v>
      </c>
      <c r="Q1285">
        <v>221744</v>
      </c>
      <c r="R1285">
        <v>41704272</v>
      </c>
      <c r="U1285">
        <v>192144</v>
      </c>
      <c r="V1285">
        <v>39748144</v>
      </c>
      <c r="Y1285">
        <v>270160</v>
      </c>
      <c r="Z1285">
        <v>37134576</v>
      </c>
      <c r="AC1285">
        <v>311616</v>
      </c>
      <c r="AD1285">
        <v>35913136</v>
      </c>
      <c r="AG1285">
        <v>277952</v>
      </c>
      <c r="AH1285">
        <v>35052896</v>
      </c>
      <c r="AI1285">
        <f t="shared" si="80"/>
        <v>2016</v>
      </c>
      <c r="AJ1285" t="str">
        <f t="shared" si="81"/>
        <v>Pine Units</v>
      </c>
      <c r="AK1285" t="str">
        <f t="shared" si="82"/>
        <v>Morice</v>
      </c>
      <c r="AL1285" t="str">
        <f t="shared" si="83"/>
        <v>Morice TSA</v>
      </c>
    </row>
    <row r="1286" spans="1:38">
      <c r="A1286">
        <v>17</v>
      </c>
      <c r="B1286">
        <v>27</v>
      </c>
      <c r="E1286">
        <v>105760</v>
      </c>
      <c r="F1286">
        <v>579552</v>
      </c>
      <c r="I1286">
        <v>46720</v>
      </c>
      <c r="J1286">
        <v>541392</v>
      </c>
      <c r="M1286">
        <v>107648</v>
      </c>
      <c r="N1286">
        <v>434160</v>
      </c>
      <c r="Q1286">
        <v>110032</v>
      </c>
      <c r="R1286">
        <v>335776</v>
      </c>
      <c r="U1286">
        <v>88128</v>
      </c>
      <c r="V1286">
        <v>295536</v>
      </c>
      <c r="Y1286">
        <v>89984</v>
      </c>
      <c r="Z1286">
        <v>262016</v>
      </c>
      <c r="AC1286">
        <v>23872</v>
      </c>
      <c r="AD1286">
        <v>72224</v>
      </c>
      <c r="AG1286">
        <v>16992</v>
      </c>
      <c r="AH1286">
        <v>45136</v>
      </c>
      <c r="AI1286">
        <f t="shared" si="80"/>
        <v>2016</v>
      </c>
      <c r="AJ1286" t="str">
        <f t="shared" si="81"/>
        <v>Non-pine Units</v>
      </c>
      <c r="AK1286" t="str">
        <f t="shared" si="82"/>
        <v>Nass</v>
      </c>
      <c r="AL1286" t="str">
        <f t="shared" si="83"/>
        <v>Nass TSA</v>
      </c>
    </row>
    <row r="1287" spans="1:38">
      <c r="A1287">
        <v>17</v>
      </c>
      <c r="B1287">
        <v>28</v>
      </c>
      <c r="E1287">
        <v>0</v>
      </c>
      <c r="F1287">
        <v>0</v>
      </c>
      <c r="I1287">
        <v>0</v>
      </c>
      <c r="J1287">
        <v>0</v>
      </c>
      <c r="M1287">
        <v>0</v>
      </c>
      <c r="N1287">
        <v>0</v>
      </c>
      <c r="Q1287">
        <v>0</v>
      </c>
      <c r="R1287">
        <v>0</v>
      </c>
      <c r="U1287">
        <v>0</v>
      </c>
      <c r="V1287">
        <v>0</v>
      </c>
      <c r="Y1287">
        <v>0</v>
      </c>
      <c r="Z1287">
        <v>0</v>
      </c>
      <c r="AC1287">
        <v>0</v>
      </c>
      <c r="AD1287">
        <v>0</v>
      </c>
      <c r="AG1287">
        <v>0</v>
      </c>
      <c r="AH1287">
        <v>0</v>
      </c>
      <c r="AI1287">
        <f t="shared" si="80"/>
        <v>2016</v>
      </c>
      <c r="AJ1287" t="str">
        <f t="shared" si="81"/>
        <v>Non-pine Units</v>
      </c>
      <c r="AK1287" t="str">
        <f t="shared" si="82"/>
        <v>NorthCoast</v>
      </c>
      <c r="AL1287" t="str">
        <f t="shared" si="83"/>
        <v>North Coast TSA</v>
      </c>
    </row>
    <row r="1288" spans="1:38">
      <c r="A1288">
        <v>17</v>
      </c>
      <c r="B1288">
        <v>29</v>
      </c>
      <c r="E1288">
        <v>1941776</v>
      </c>
      <c r="F1288">
        <v>45343792</v>
      </c>
      <c r="I1288">
        <v>246816</v>
      </c>
      <c r="J1288">
        <v>44049104</v>
      </c>
      <c r="M1288">
        <v>519168</v>
      </c>
      <c r="N1288">
        <v>41476864</v>
      </c>
      <c r="Q1288">
        <v>673440</v>
      </c>
      <c r="R1288">
        <v>39322592</v>
      </c>
      <c r="U1288">
        <v>1260544</v>
      </c>
      <c r="V1288">
        <v>33435888</v>
      </c>
      <c r="Y1288">
        <v>1784816</v>
      </c>
      <c r="Z1288">
        <v>29114960</v>
      </c>
      <c r="AC1288">
        <v>1269856</v>
      </c>
      <c r="AD1288">
        <v>16150288</v>
      </c>
      <c r="AG1288">
        <v>466448</v>
      </c>
      <c r="AH1288">
        <v>11636960</v>
      </c>
      <c r="AI1288">
        <f t="shared" si="80"/>
        <v>2016</v>
      </c>
      <c r="AJ1288" t="str">
        <f t="shared" si="81"/>
        <v>Pine Units</v>
      </c>
      <c r="AK1288" t="str">
        <f t="shared" si="82"/>
        <v>Okanagan</v>
      </c>
      <c r="AL1288" t="str">
        <f t="shared" si="83"/>
        <v>Okanagan TSA</v>
      </c>
    </row>
    <row r="1289" spans="1:38">
      <c r="A1289">
        <v>17</v>
      </c>
      <c r="B1289">
        <v>30</v>
      </c>
      <c r="E1289">
        <v>1153360</v>
      </c>
      <c r="F1289">
        <v>69925168</v>
      </c>
      <c r="I1289">
        <v>59232</v>
      </c>
      <c r="J1289">
        <v>60107504</v>
      </c>
      <c r="M1289">
        <v>91088</v>
      </c>
      <c r="N1289">
        <v>56109376</v>
      </c>
      <c r="Q1289">
        <v>165472</v>
      </c>
      <c r="R1289">
        <v>53998256</v>
      </c>
      <c r="U1289">
        <v>267792</v>
      </c>
      <c r="V1289">
        <v>48953312</v>
      </c>
      <c r="Y1289">
        <v>224880</v>
      </c>
      <c r="Z1289">
        <v>48456000</v>
      </c>
      <c r="AC1289">
        <v>42816</v>
      </c>
      <c r="AD1289">
        <v>49486272</v>
      </c>
      <c r="AG1289">
        <v>13920</v>
      </c>
      <c r="AH1289">
        <v>49146768</v>
      </c>
      <c r="AI1289">
        <f t="shared" si="80"/>
        <v>2016</v>
      </c>
      <c r="AJ1289" t="str">
        <f t="shared" si="81"/>
        <v>Pine Units</v>
      </c>
      <c r="AK1289" t="str">
        <f t="shared" si="82"/>
        <v>PrinceGeorge</v>
      </c>
      <c r="AL1289" t="str">
        <f t="shared" si="83"/>
        <v>Prince George Forest District</v>
      </c>
    </row>
    <row r="1290" spans="1:38">
      <c r="A1290">
        <v>17</v>
      </c>
      <c r="B1290">
        <v>31</v>
      </c>
      <c r="E1290">
        <v>0</v>
      </c>
      <c r="F1290">
        <v>0</v>
      </c>
      <c r="I1290">
        <v>0</v>
      </c>
      <c r="J1290">
        <v>0</v>
      </c>
      <c r="M1290">
        <v>0</v>
      </c>
      <c r="N1290">
        <v>0</v>
      </c>
      <c r="Q1290">
        <v>0</v>
      </c>
      <c r="R1290">
        <v>0</v>
      </c>
      <c r="U1290">
        <v>0</v>
      </c>
      <c r="V1290">
        <v>0</v>
      </c>
      <c r="Y1290">
        <v>0</v>
      </c>
      <c r="Z1290">
        <v>0</v>
      </c>
      <c r="AC1290">
        <v>0</v>
      </c>
      <c r="AD1290">
        <v>0</v>
      </c>
      <c r="AG1290">
        <v>0</v>
      </c>
      <c r="AH1290">
        <v>0</v>
      </c>
      <c r="AI1290">
        <f t="shared" si="80"/>
        <v>2016</v>
      </c>
      <c r="AJ1290" t="str">
        <f t="shared" si="81"/>
        <v>Non-pine Units</v>
      </c>
      <c r="AK1290" t="str">
        <f t="shared" si="82"/>
        <v>QueenCharlotte</v>
      </c>
      <c r="AL1290" t="str">
        <f t="shared" si="83"/>
        <v>Queen Charlotte TSA</v>
      </c>
    </row>
    <row r="1291" spans="1:38">
      <c r="A1291">
        <v>17</v>
      </c>
      <c r="B1291">
        <v>32</v>
      </c>
      <c r="E1291">
        <v>873008</v>
      </c>
      <c r="F1291">
        <v>103209632</v>
      </c>
      <c r="I1291">
        <v>14896</v>
      </c>
      <c r="J1291">
        <v>92077408</v>
      </c>
      <c r="M1291">
        <v>24096</v>
      </c>
      <c r="N1291">
        <v>91421200</v>
      </c>
      <c r="Q1291">
        <v>25376</v>
      </c>
      <c r="R1291">
        <v>91394128</v>
      </c>
      <c r="U1291">
        <v>28656</v>
      </c>
      <c r="V1291">
        <v>89841120</v>
      </c>
      <c r="Y1291">
        <v>36880</v>
      </c>
      <c r="Z1291">
        <v>89870080</v>
      </c>
      <c r="AC1291">
        <v>992</v>
      </c>
      <c r="AD1291">
        <v>89755136</v>
      </c>
      <c r="AG1291">
        <v>1552</v>
      </c>
      <c r="AH1291">
        <v>89680560</v>
      </c>
      <c r="AI1291">
        <f t="shared" si="80"/>
        <v>2016</v>
      </c>
      <c r="AJ1291" t="str">
        <f t="shared" si="81"/>
        <v>Pine Units</v>
      </c>
      <c r="AK1291" t="str">
        <f t="shared" si="82"/>
        <v>Quesnel</v>
      </c>
      <c r="AL1291" t="str">
        <f t="shared" si="83"/>
        <v>Quesnel TSA</v>
      </c>
    </row>
    <row r="1292" spans="1:38">
      <c r="A1292">
        <v>17</v>
      </c>
      <c r="B1292">
        <v>33</v>
      </c>
      <c r="E1292">
        <v>13744</v>
      </c>
      <c r="F1292">
        <v>77264</v>
      </c>
      <c r="I1292">
        <v>3680</v>
      </c>
      <c r="J1292">
        <v>145264</v>
      </c>
      <c r="M1292">
        <v>7632</v>
      </c>
      <c r="N1292">
        <v>135616</v>
      </c>
      <c r="Q1292">
        <v>8992</v>
      </c>
      <c r="R1292">
        <v>122720</v>
      </c>
      <c r="U1292">
        <v>6976</v>
      </c>
      <c r="V1292">
        <v>103280</v>
      </c>
      <c r="Y1292">
        <v>10576</v>
      </c>
      <c r="Z1292">
        <v>86160</v>
      </c>
      <c r="AC1292">
        <v>2672</v>
      </c>
      <c r="AD1292">
        <v>25712</v>
      </c>
      <c r="AG1292">
        <v>2160</v>
      </c>
      <c r="AH1292">
        <v>19728</v>
      </c>
      <c r="AI1292">
        <f t="shared" si="80"/>
        <v>2016</v>
      </c>
      <c r="AJ1292" t="str">
        <f t="shared" si="81"/>
        <v>Non-pine Units</v>
      </c>
      <c r="AK1292" t="str">
        <f t="shared" si="82"/>
        <v>Revelstoke</v>
      </c>
      <c r="AL1292" t="str">
        <f t="shared" si="83"/>
        <v>Revelstoke TSA</v>
      </c>
    </row>
    <row r="1293" spans="1:38">
      <c r="A1293">
        <v>17</v>
      </c>
      <c r="B1293">
        <v>34</v>
      </c>
      <c r="E1293">
        <v>200960</v>
      </c>
      <c r="F1293">
        <v>5068064</v>
      </c>
      <c r="I1293">
        <v>18656</v>
      </c>
      <c r="J1293">
        <v>4994320</v>
      </c>
      <c r="M1293">
        <v>57856</v>
      </c>
      <c r="N1293">
        <v>4684096</v>
      </c>
      <c r="Q1293">
        <v>69632</v>
      </c>
      <c r="R1293">
        <v>4423232</v>
      </c>
      <c r="U1293">
        <v>107760</v>
      </c>
      <c r="V1293">
        <v>3986992</v>
      </c>
      <c r="Y1293">
        <v>112944</v>
      </c>
      <c r="Z1293">
        <v>3627120</v>
      </c>
      <c r="AC1293">
        <v>42752</v>
      </c>
      <c r="AD1293">
        <v>2864720</v>
      </c>
      <c r="AG1293">
        <v>37504</v>
      </c>
      <c r="AH1293">
        <v>3171408</v>
      </c>
      <c r="AI1293">
        <f t="shared" si="80"/>
        <v>2016</v>
      </c>
      <c r="AJ1293" t="str">
        <f t="shared" si="81"/>
        <v>Pine Units</v>
      </c>
      <c r="AK1293" t="str">
        <f t="shared" si="82"/>
        <v>RobsonValley</v>
      </c>
      <c r="AL1293" t="str">
        <f t="shared" si="83"/>
        <v>Robson Valley TSA</v>
      </c>
    </row>
    <row r="1294" spans="1:38">
      <c r="A1294">
        <v>17</v>
      </c>
      <c r="B1294">
        <v>35</v>
      </c>
      <c r="E1294">
        <v>2528</v>
      </c>
      <c r="F1294">
        <v>53104</v>
      </c>
      <c r="I1294">
        <v>8832</v>
      </c>
      <c r="J1294">
        <v>490208</v>
      </c>
      <c r="M1294">
        <v>6432</v>
      </c>
      <c r="N1294">
        <v>523248</v>
      </c>
      <c r="Q1294">
        <v>13040</v>
      </c>
      <c r="R1294">
        <v>503696</v>
      </c>
      <c r="U1294">
        <v>14896</v>
      </c>
      <c r="V1294">
        <v>448448</v>
      </c>
      <c r="Y1294">
        <v>15456</v>
      </c>
      <c r="Z1294">
        <v>433712</v>
      </c>
      <c r="AC1294">
        <v>7232</v>
      </c>
      <c r="AD1294">
        <v>331088</v>
      </c>
      <c r="AG1294">
        <v>7712</v>
      </c>
      <c r="AH1294">
        <v>319344</v>
      </c>
      <c r="AI1294">
        <f t="shared" si="80"/>
        <v>2016</v>
      </c>
      <c r="AJ1294" t="str">
        <f t="shared" si="81"/>
        <v>Non-pine Units</v>
      </c>
      <c r="AK1294" t="str">
        <f t="shared" si="82"/>
        <v>Soo</v>
      </c>
      <c r="AL1294" t="str">
        <f t="shared" si="83"/>
        <v>Soo TSA</v>
      </c>
    </row>
    <row r="1295" spans="1:38">
      <c r="A1295">
        <v>17</v>
      </c>
      <c r="B1295">
        <v>36</v>
      </c>
      <c r="E1295">
        <v>0</v>
      </c>
      <c r="F1295">
        <v>0</v>
      </c>
      <c r="I1295">
        <v>0</v>
      </c>
      <c r="J1295">
        <v>0</v>
      </c>
      <c r="M1295">
        <v>0</v>
      </c>
      <c r="N1295">
        <v>0</v>
      </c>
      <c r="Q1295">
        <v>0</v>
      </c>
      <c r="R1295">
        <v>0</v>
      </c>
      <c r="U1295">
        <v>0</v>
      </c>
      <c r="V1295">
        <v>0</v>
      </c>
      <c r="Y1295">
        <v>0</v>
      </c>
      <c r="Z1295">
        <v>512</v>
      </c>
      <c r="AC1295">
        <v>0</v>
      </c>
      <c r="AD1295">
        <v>0</v>
      </c>
      <c r="AG1295">
        <v>0</v>
      </c>
      <c r="AH1295">
        <v>16</v>
      </c>
      <c r="AI1295">
        <f t="shared" si="80"/>
        <v>2016</v>
      </c>
      <c r="AJ1295" t="str">
        <f t="shared" si="81"/>
        <v>Non-pine Units</v>
      </c>
      <c r="AK1295" t="str">
        <f t="shared" si="82"/>
        <v>Strathcona</v>
      </c>
      <c r="AL1295" t="str">
        <f t="shared" si="83"/>
        <v>Strathcona TSA</v>
      </c>
    </row>
    <row r="1296" spans="1:38">
      <c r="A1296">
        <v>17</v>
      </c>
      <c r="B1296">
        <v>37</v>
      </c>
      <c r="E1296">
        <v>0</v>
      </c>
      <c r="F1296">
        <v>0</v>
      </c>
      <c r="I1296">
        <v>2656</v>
      </c>
      <c r="J1296">
        <v>12960</v>
      </c>
      <c r="M1296">
        <v>2192</v>
      </c>
      <c r="N1296">
        <v>17632</v>
      </c>
      <c r="Q1296">
        <v>6848</v>
      </c>
      <c r="R1296">
        <v>28640</v>
      </c>
      <c r="U1296">
        <v>7920</v>
      </c>
      <c r="V1296">
        <v>38128</v>
      </c>
      <c r="Y1296">
        <v>5744</v>
      </c>
      <c r="Z1296">
        <v>21264</v>
      </c>
      <c r="AC1296">
        <v>4624</v>
      </c>
      <c r="AD1296">
        <v>10160</v>
      </c>
      <c r="AG1296">
        <v>2304</v>
      </c>
      <c r="AH1296">
        <v>8352</v>
      </c>
      <c r="AI1296">
        <f t="shared" si="80"/>
        <v>2016</v>
      </c>
      <c r="AJ1296" t="str">
        <f t="shared" si="81"/>
        <v>Non-pine Units</v>
      </c>
      <c r="AK1296" t="str">
        <f t="shared" si="82"/>
        <v>SunshineCoast</v>
      </c>
      <c r="AL1296" t="str">
        <f t="shared" si="83"/>
        <v>Sunshine Coast TSA</v>
      </c>
    </row>
    <row r="1297" spans="1:38">
      <c r="A1297">
        <v>17</v>
      </c>
      <c r="B1297">
        <v>38</v>
      </c>
      <c r="E1297">
        <v>962480</v>
      </c>
      <c r="F1297">
        <v>89839600</v>
      </c>
      <c r="I1297">
        <v>13408</v>
      </c>
      <c r="J1297">
        <v>79340464</v>
      </c>
      <c r="M1297">
        <v>29760</v>
      </c>
      <c r="N1297">
        <v>75521392</v>
      </c>
      <c r="Q1297">
        <v>61632</v>
      </c>
      <c r="R1297">
        <v>74751952</v>
      </c>
      <c r="U1297">
        <v>49872</v>
      </c>
      <c r="V1297">
        <v>70663712</v>
      </c>
      <c r="Y1297">
        <v>31616</v>
      </c>
      <c r="Z1297">
        <v>71071056</v>
      </c>
      <c r="AC1297">
        <v>1968</v>
      </c>
      <c r="AD1297">
        <v>71630656</v>
      </c>
      <c r="AG1297">
        <v>1472</v>
      </c>
      <c r="AH1297">
        <v>71341744</v>
      </c>
      <c r="AI1297">
        <f t="shared" si="80"/>
        <v>2016</v>
      </c>
      <c r="AJ1297" t="str">
        <f t="shared" si="81"/>
        <v>Pine Units</v>
      </c>
      <c r="AK1297" t="str">
        <f t="shared" si="82"/>
        <v>Vanderhoof</v>
      </c>
      <c r="AL1297" t="str">
        <f t="shared" si="83"/>
        <v>Vanderhoof Forest District</v>
      </c>
    </row>
    <row r="1298" spans="1:38">
      <c r="A1298">
        <v>17</v>
      </c>
      <c r="B1298">
        <v>39</v>
      </c>
      <c r="E1298">
        <v>2177408</v>
      </c>
      <c r="F1298">
        <v>125874768</v>
      </c>
      <c r="I1298">
        <v>149712</v>
      </c>
      <c r="J1298">
        <v>113880416</v>
      </c>
      <c r="M1298">
        <v>180336</v>
      </c>
      <c r="N1298">
        <v>111353312</v>
      </c>
      <c r="Q1298">
        <v>171856</v>
      </c>
      <c r="R1298">
        <v>111716144</v>
      </c>
      <c r="U1298">
        <v>448496</v>
      </c>
      <c r="V1298">
        <v>96107856</v>
      </c>
      <c r="Y1298">
        <v>496160</v>
      </c>
      <c r="Z1298">
        <v>91616240</v>
      </c>
      <c r="AC1298">
        <v>99984</v>
      </c>
      <c r="AD1298">
        <v>87256128</v>
      </c>
      <c r="AG1298">
        <v>43920</v>
      </c>
      <c r="AH1298">
        <v>86566608</v>
      </c>
      <c r="AI1298">
        <f t="shared" si="80"/>
        <v>2016</v>
      </c>
      <c r="AJ1298" t="str">
        <f t="shared" si="81"/>
        <v>Pine Units</v>
      </c>
      <c r="AK1298" t="str">
        <f t="shared" si="82"/>
        <v>WilliamsLake</v>
      </c>
      <c r="AL1298" t="str">
        <f t="shared" si="83"/>
        <v>Williams Lake TSA</v>
      </c>
    </row>
    <row r="1299" spans="1:38">
      <c r="A1299">
        <v>17</v>
      </c>
      <c r="B1299">
        <v>40</v>
      </c>
      <c r="E1299">
        <v>9904</v>
      </c>
      <c r="F1299">
        <v>1747840</v>
      </c>
      <c r="I1299">
        <v>112</v>
      </c>
      <c r="J1299">
        <v>1664624</v>
      </c>
      <c r="M1299">
        <v>96</v>
      </c>
      <c r="N1299">
        <v>1581744</v>
      </c>
      <c r="Q1299">
        <v>32</v>
      </c>
      <c r="R1299">
        <v>1560448</v>
      </c>
      <c r="U1299">
        <v>592</v>
      </c>
      <c r="V1299">
        <v>1513568</v>
      </c>
      <c r="Y1299">
        <v>1872</v>
      </c>
      <c r="Z1299">
        <v>1556896</v>
      </c>
      <c r="AC1299">
        <v>0</v>
      </c>
      <c r="AD1299">
        <v>1554352</v>
      </c>
      <c r="AG1299">
        <v>0</v>
      </c>
      <c r="AH1299">
        <v>1450976</v>
      </c>
      <c r="AI1299">
        <f t="shared" si="80"/>
        <v>2016</v>
      </c>
      <c r="AJ1299" t="str">
        <f t="shared" si="81"/>
        <v>Interior TFLs</v>
      </c>
      <c r="AK1299" t="str">
        <f t="shared" si="82"/>
        <v>InteriorTFLs</v>
      </c>
      <c r="AL1299" t="str">
        <f t="shared" si="83"/>
        <v>Interior TFLs</v>
      </c>
    </row>
    <row r="1300" spans="1:38">
      <c r="A1300">
        <v>17</v>
      </c>
      <c r="B1300">
        <v>40</v>
      </c>
      <c r="E1300">
        <v>0</v>
      </c>
      <c r="F1300">
        <v>1136</v>
      </c>
      <c r="I1300">
        <v>3552</v>
      </c>
      <c r="J1300">
        <v>24304</v>
      </c>
      <c r="M1300">
        <v>0</v>
      </c>
      <c r="N1300">
        <v>13968</v>
      </c>
      <c r="Q1300">
        <v>3664</v>
      </c>
      <c r="R1300">
        <v>23792</v>
      </c>
      <c r="U1300">
        <v>16</v>
      </c>
      <c r="V1300">
        <v>20992</v>
      </c>
      <c r="Y1300">
        <v>5280</v>
      </c>
      <c r="Z1300">
        <v>26224</v>
      </c>
      <c r="AC1300">
        <v>208</v>
      </c>
      <c r="AD1300">
        <v>6144</v>
      </c>
      <c r="AG1300">
        <v>0</v>
      </c>
      <c r="AH1300">
        <v>4128</v>
      </c>
      <c r="AI1300">
        <f t="shared" si="80"/>
        <v>2016</v>
      </c>
      <c r="AJ1300" t="str">
        <f t="shared" si="81"/>
        <v>Interior TFLs</v>
      </c>
      <c r="AK1300" t="str">
        <f t="shared" si="82"/>
        <v>InteriorTFLs</v>
      </c>
      <c r="AL1300" t="str">
        <f t="shared" si="83"/>
        <v>Interior TFLs</v>
      </c>
    </row>
    <row r="1301" spans="1:38">
      <c r="A1301">
        <v>17</v>
      </c>
      <c r="B1301">
        <v>40</v>
      </c>
      <c r="E1301">
        <v>0</v>
      </c>
      <c r="F1301">
        <v>48</v>
      </c>
      <c r="I1301">
        <v>0</v>
      </c>
      <c r="J1301">
        <v>896</v>
      </c>
      <c r="M1301">
        <v>96</v>
      </c>
      <c r="N1301">
        <v>352</v>
      </c>
      <c r="Q1301">
        <v>128</v>
      </c>
      <c r="R1301">
        <v>848</v>
      </c>
      <c r="U1301">
        <v>80</v>
      </c>
      <c r="V1301">
        <v>688</v>
      </c>
      <c r="Y1301">
        <v>128</v>
      </c>
      <c r="Z1301">
        <v>1216</v>
      </c>
      <c r="AC1301">
        <v>16</v>
      </c>
      <c r="AD1301">
        <v>272</v>
      </c>
      <c r="AG1301">
        <v>0</v>
      </c>
      <c r="AH1301">
        <v>176</v>
      </c>
      <c r="AI1301">
        <f t="shared" si="80"/>
        <v>2016</v>
      </c>
      <c r="AJ1301" t="str">
        <f t="shared" si="81"/>
        <v>Interior TFLs</v>
      </c>
      <c r="AK1301" t="str">
        <f t="shared" si="82"/>
        <v>InteriorTFLs</v>
      </c>
      <c r="AL1301" t="str">
        <f t="shared" si="83"/>
        <v>Interior TFLs</v>
      </c>
    </row>
    <row r="1302" spans="1:38">
      <c r="A1302">
        <v>17</v>
      </c>
      <c r="B1302">
        <v>40</v>
      </c>
      <c r="E1302">
        <v>29328</v>
      </c>
      <c r="F1302">
        <v>3501936</v>
      </c>
      <c r="I1302">
        <v>2240</v>
      </c>
      <c r="J1302">
        <v>3442240</v>
      </c>
      <c r="M1302">
        <v>9120</v>
      </c>
      <c r="N1302">
        <v>3214272</v>
      </c>
      <c r="Q1302">
        <v>3696</v>
      </c>
      <c r="R1302">
        <v>3160384</v>
      </c>
      <c r="U1302">
        <v>1840</v>
      </c>
      <c r="V1302">
        <v>2802080</v>
      </c>
      <c r="Y1302">
        <v>912</v>
      </c>
      <c r="Z1302">
        <v>2891152</v>
      </c>
      <c r="AC1302">
        <v>16</v>
      </c>
      <c r="AD1302">
        <v>2898352</v>
      </c>
      <c r="AG1302">
        <v>16</v>
      </c>
      <c r="AH1302">
        <v>2816256</v>
      </c>
      <c r="AI1302">
        <f t="shared" si="80"/>
        <v>2016</v>
      </c>
      <c r="AJ1302" t="str">
        <f t="shared" si="81"/>
        <v>Interior TFLs</v>
      </c>
      <c r="AK1302" t="str">
        <f t="shared" si="82"/>
        <v>InteriorTFLs</v>
      </c>
      <c r="AL1302" t="str">
        <f t="shared" si="83"/>
        <v>Interior TFLs</v>
      </c>
    </row>
    <row r="1303" spans="1:38">
      <c r="A1303">
        <v>17</v>
      </c>
      <c r="B1303">
        <v>40</v>
      </c>
      <c r="E1303">
        <v>105984</v>
      </c>
      <c r="F1303">
        <v>15345856</v>
      </c>
      <c r="I1303">
        <v>1968</v>
      </c>
      <c r="J1303">
        <v>15214848</v>
      </c>
      <c r="M1303">
        <v>17584</v>
      </c>
      <c r="N1303">
        <v>14604128</v>
      </c>
      <c r="Q1303">
        <v>22672</v>
      </c>
      <c r="R1303">
        <v>14109152</v>
      </c>
      <c r="U1303">
        <v>23920</v>
      </c>
      <c r="V1303">
        <v>13327008</v>
      </c>
      <c r="Y1303">
        <v>16960</v>
      </c>
      <c r="Z1303">
        <v>13442816</v>
      </c>
      <c r="AC1303">
        <v>768</v>
      </c>
      <c r="AD1303">
        <v>13298048</v>
      </c>
      <c r="AG1303">
        <v>64</v>
      </c>
      <c r="AH1303">
        <v>12971840</v>
      </c>
      <c r="AI1303">
        <f t="shared" si="80"/>
        <v>2016</v>
      </c>
      <c r="AJ1303" t="str">
        <f t="shared" si="81"/>
        <v>Interior TFLs</v>
      </c>
      <c r="AK1303" t="str">
        <f t="shared" si="82"/>
        <v>InteriorTFLs</v>
      </c>
      <c r="AL1303" t="str">
        <f t="shared" si="83"/>
        <v>Interior TFLs</v>
      </c>
    </row>
    <row r="1304" spans="1:38">
      <c r="A1304">
        <v>17</v>
      </c>
      <c r="B1304">
        <v>40</v>
      </c>
      <c r="E1304">
        <v>50016</v>
      </c>
      <c r="F1304">
        <v>2419392</v>
      </c>
      <c r="I1304">
        <v>6832</v>
      </c>
      <c r="J1304">
        <v>2366080</v>
      </c>
      <c r="M1304">
        <v>6224</v>
      </c>
      <c r="N1304">
        <v>2135360</v>
      </c>
      <c r="Q1304">
        <v>11680</v>
      </c>
      <c r="R1304">
        <v>1959936</v>
      </c>
      <c r="U1304">
        <v>18208</v>
      </c>
      <c r="V1304">
        <v>1761200</v>
      </c>
      <c r="Y1304">
        <v>24736</v>
      </c>
      <c r="Z1304">
        <v>1715680</v>
      </c>
      <c r="AC1304">
        <v>496</v>
      </c>
      <c r="AD1304">
        <v>1538880</v>
      </c>
      <c r="AG1304">
        <v>112</v>
      </c>
      <c r="AH1304">
        <v>1450512</v>
      </c>
      <c r="AI1304">
        <f t="shared" si="80"/>
        <v>2016</v>
      </c>
      <c r="AJ1304" t="str">
        <f t="shared" si="81"/>
        <v>Interior TFLs</v>
      </c>
      <c r="AK1304" t="str">
        <f t="shared" si="82"/>
        <v>InteriorTFLs</v>
      </c>
      <c r="AL1304" t="str">
        <f t="shared" si="83"/>
        <v>Interior TFLs</v>
      </c>
    </row>
    <row r="1305" spans="1:38">
      <c r="A1305">
        <v>17</v>
      </c>
      <c r="B1305">
        <v>40</v>
      </c>
      <c r="E1305">
        <v>11696</v>
      </c>
      <c r="F1305">
        <v>103680</v>
      </c>
      <c r="I1305">
        <v>2576</v>
      </c>
      <c r="J1305">
        <v>135792</v>
      </c>
      <c r="M1305">
        <v>3728</v>
      </c>
      <c r="N1305">
        <v>127968</v>
      </c>
      <c r="Q1305">
        <v>3680</v>
      </c>
      <c r="R1305">
        <v>121152</v>
      </c>
      <c r="U1305">
        <v>4672</v>
      </c>
      <c r="V1305">
        <v>130048</v>
      </c>
      <c r="Y1305">
        <v>14080</v>
      </c>
      <c r="Z1305">
        <v>108928</v>
      </c>
      <c r="AC1305">
        <v>7488</v>
      </c>
      <c r="AD1305">
        <v>61472</v>
      </c>
      <c r="AG1305">
        <v>160</v>
      </c>
      <c r="AH1305">
        <v>52864</v>
      </c>
      <c r="AI1305">
        <f t="shared" si="80"/>
        <v>2016</v>
      </c>
      <c r="AJ1305" t="str">
        <f t="shared" si="81"/>
        <v>Interior TFLs</v>
      </c>
      <c r="AK1305" t="str">
        <f t="shared" si="82"/>
        <v>InteriorTFLs</v>
      </c>
      <c r="AL1305" t="str">
        <f t="shared" si="83"/>
        <v>Interior TFLs</v>
      </c>
    </row>
    <row r="1306" spans="1:38">
      <c r="A1306">
        <v>17</v>
      </c>
      <c r="B1306">
        <v>40</v>
      </c>
      <c r="E1306">
        <v>28880</v>
      </c>
      <c r="F1306">
        <v>1290016</v>
      </c>
      <c r="I1306">
        <v>7296</v>
      </c>
      <c r="J1306">
        <v>1040416</v>
      </c>
      <c r="M1306">
        <v>7600</v>
      </c>
      <c r="N1306">
        <v>1053680</v>
      </c>
      <c r="Q1306">
        <v>17824</v>
      </c>
      <c r="R1306">
        <v>967488</v>
      </c>
      <c r="U1306">
        <v>18416</v>
      </c>
      <c r="V1306">
        <v>891008</v>
      </c>
      <c r="Y1306">
        <v>14016</v>
      </c>
      <c r="Z1306">
        <v>834768</v>
      </c>
      <c r="AC1306">
        <v>5328</v>
      </c>
      <c r="AD1306">
        <v>818320</v>
      </c>
      <c r="AG1306">
        <v>960</v>
      </c>
      <c r="AH1306">
        <v>756176</v>
      </c>
      <c r="AI1306">
        <f t="shared" si="80"/>
        <v>2016</v>
      </c>
      <c r="AJ1306" t="str">
        <f t="shared" si="81"/>
        <v>Interior TFLs</v>
      </c>
      <c r="AK1306" t="str">
        <f t="shared" si="82"/>
        <v>InteriorTFLs</v>
      </c>
      <c r="AL1306" t="str">
        <f t="shared" si="83"/>
        <v>Interior TFLs</v>
      </c>
    </row>
    <row r="1307" spans="1:38">
      <c r="A1307">
        <v>17</v>
      </c>
      <c r="B1307">
        <v>40</v>
      </c>
      <c r="E1307">
        <v>34352</v>
      </c>
      <c r="F1307">
        <v>3279216</v>
      </c>
      <c r="I1307">
        <v>2304</v>
      </c>
      <c r="J1307">
        <v>3055152</v>
      </c>
      <c r="M1307">
        <v>4672</v>
      </c>
      <c r="N1307">
        <v>2872368</v>
      </c>
      <c r="Q1307">
        <v>4208</v>
      </c>
      <c r="R1307">
        <v>2827104</v>
      </c>
      <c r="U1307">
        <v>6384</v>
      </c>
      <c r="V1307">
        <v>2617472</v>
      </c>
      <c r="Y1307">
        <v>3056</v>
      </c>
      <c r="Z1307">
        <v>2591712</v>
      </c>
      <c r="AC1307">
        <v>5328</v>
      </c>
      <c r="AD1307">
        <v>2561808</v>
      </c>
      <c r="AG1307">
        <v>1936</v>
      </c>
      <c r="AH1307">
        <v>2485840</v>
      </c>
      <c r="AI1307">
        <f t="shared" si="80"/>
        <v>2016</v>
      </c>
      <c r="AJ1307" t="str">
        <f t="shared" si="81"/>
        <v>Interior TFLs</v>
      </c>
      <c r="AK1307" t="str">
        <f t="shared" si="82"/>
        <v>InteriorTFLs</v>
      </c>
      <c r="AL1307" t="str">
        <f t="shared" si="83"/>
        <v>Interior TFLs</v>
      </c>
    </row>
    <row r="1308" spans="1:38">
      <c r="A1308">
        <v>17</v>
      </c>
      <c r="B1308">
        <v>40</v>
      </c>
      <c r="E1308">
        <v>94704</v>
      </c>
      <c r="F1308">
        <v>1711504</v>
      </c>
      <c r="I1308">
        <v>9776</v>
      </c>
      <c r="J1308">
        <v>1770848</v>
      </c>
      <c r="M1308">
        <v>55104</v>
      </c>
      <c r="N1308">
        <v>1700800</v>
      </c>
      <c r="Q1308">
        <v>81184</v>
      </c>
      <c r="R1308">
        <v>1649328</v>
      </c>
      <c r="U1308">
        <v>126304</v>
      </c>
      <c r="V1308">
        <v>1338400</v>
      </c>
      <c r="Y1308">
        <v>215984</v>
      </c>
      <c r="Z1308">
        <v>1241088</v>
      </c>
      <c r="AC1308">
        <v>40864</v>
      </c>
      <c r="AD1308">
        <v>137584</v>
      </c>
      <c r="AG1308">
        <v>5312</v>
      </c>
      <c r="AH1308">
        <v>62496</v>
      </c>
      <c r="AI1308">
        <f t="shared" si="80"/>
        <v>2016</v>
      </c>
      <c r="AJ1308" t="str">
        <f t="shared" si="81"/>
        <v>Interior TFLs</v>
      </c>
      <c r="AK1308" t="str">
        <f t="shared" si="82"/>
        <v>InteriorTFLs</v>
      </c>
      <c r="AL1308" t="str">
        <f t="shared" si="83"/>
        <v>Interior TFLs</v>
      </c>
    </row>
    <row r="1309" spans="1:38">
      <c r="A1309">
        <v>17</v>
      </c>
      <c r="B1309">
        <v>40</v>
      </c>
      <c r="E1309">
        <v>170560</v>
      </c>
      <c r="F1309">
        <v>4532464</v>
      </c>
      <c r="I1309">
        <v>5744</v>
      </c>
      <c r="J1309">
        <v>4696480</v>
      </c>
      <c r="M1309">
        <v>17392</v>
      </c>
      <c r="N1309">
        <v>4058704</v>
      </c>
      <c r="Q1309">
        <v>16240</v>
      </c>
      <c r="R1309">
        <v>3766032</v>
      </c>
      <c r="U1309">
        <v>30208</v>
      </c>
      <c r="V1309">
        <v>3396032</v>
      </c>
      <c r="Y1309">
        <v>48752</v>
      </c>
      <c r="Z1309">
        <v>3066256</v>
      </c>
      <c r="AC1309">
        <v>2944</v>
      </c>
      <c r="AD1309">
        <v>2829136</v>
      </c>
      <c r="AG1309">
        <v>5952</v>
      </c>
      <c r="AH1309">
        <v>2800576</v>
      </c>
      <c r="AI1309">
        <f t="shared" si="80"/>
        <v>2016</v>
      </c>
      <c r="AJ1309" t="str">
        <f t="shared" si="81"/>
        <v>Interior TFLs</v>
      </c>
      <c r="AK1309" t="str">
        <f t="shared" si="82"/>
        <v>InteriorTFLs</v>
      </c>
      <c r="AL1309" t="str">
        <f t="shared" si="83"/>
        <v>Interior TFLs</v>
      </c>
    </row>
    <row r="1310" spans="1:38">
      <c r="A1310">
        <v>17</v>
      </c>
      <c r="B1310">
        <v>40</v>
      </c>
      <c r="E1310">
        <v>22064</v>
      </c>
      <c r="F1310">
        <v>941888</v>
      </c>
      <c r="I1310">
        <v>2352</v>
      </c>
      <c r="J1310">
        <v>887408</v>
      </c>
      <c r="M1310">
        <v>4624</v>
      </c>
      <c r="N1310">
        <v>841712</v>
      </c>
      <c r="Q1310">
        <v>12976</v>
      </c>
      <c r="R1310">
        <v>801472</v>
      </c>
      <c r="U1310">
        <v>16560</v>
      </c>
      <c r="V1310">
        <v>777632</v>
      </c>
      <c r="Y1310">
        <v>19072</v>
      </c>
      <c r="Z1310">
        <v>758176</v>
      </c>
      <c r="AC1310">
        <v>13344</v>
      </c>
      <c r="AD1310">
        <v>610976</v>
      </c>
      <c r="AG1310">
        <v>6000</v>
      </c>
      <c r="AH1310">
        <v>560848</v>
      </c>
      <c r="AI1310">
        <f t="shared" si="80"/>
        <v>2016</v>
      </c>
      <c r="AJ1310" t="str">
        <f t="shared" si="81"/>
        <v>Interior TFLs</v>
      </c>
      <c r="AK1310" t="str">
        <f t="shared" si="82"/>
        <v>InteriorTFLs</v>
      </c>
      <c r="AL1310" t="str">
        <f t="shared" si="83"/>
        <v>Interior TFLs</v>
      </c>
    </row>
    <row r="1311" spans="1:38">
      <c r="A1311">
        <v>17</v>
      </c>
      <c r="B1311">
        <v>40</v>
      </c>
      <c r="E1311">
        <v>0</v>
      </c>
      <c r="F1311">
        <v>0</v>
      </c>
      <c r="I1311">
        <v>816</v>
      </c>
      <c r="J1311">
        <v>27440</v>
      </c>
      <c r="M1311">
        <v>496</v>
      </c>
      <c r="N1311">
        <v>30848</v>
      </c>
      <c r="Q1311">
        <v>5296</v>
      </c>
      <c r="R1311">
        <v>26528</v>
      </c>
      <c r="U1311">
        <v>5024</v>
      </c>
      <c r="V1311">
        <v>63872</v>
      </c>
      <c r="Y1311">
        <v>1152</v>
      </c>
      <c r="Z1311">
        <v>37696</v>
      </c>
      <c r="AC1311">
        <v>3712</v>
      </c>
      <c r="AD1311">
        <v>31984</v>
      </c>
      <c r="AG1311">
        <v>6208</v>
      </c>
      <c r="AH1311">
        <v>32240</v>
      </c>
      <c r="AI1311">
        <f t="shared" si="80"/>
        <v>2016</v>
      </c>
      <c r="AJ1311" t="str">
        <f t="shared" si="81"/>
        <v>Interior TFLs</v>
      </c>
      <c r="AK1311" t="str">
        <f t="shared" si="82"/>
        <v>InteriorTFLs</v>
      </c>
      <c r="AL1311" t="str">
        <f t="shared" si="83"/>
        <v>Interior TFLs</v>
      </c>
    </row>
    <row r="1312" spans="1:38">
      <c r="A1312">
        <v>17</v>
      </c>
      <c r="B1312">
        <v>40</v>
      </c>
      <c r="E1312">
        <v>50448</v>
      </c>
      <c r="F1312">
        <v>377792</v>
      </c>
      <c r="I1312">
        <v>79696</v>
      </c>
      <c r="J1312">
        <v>429904</v>
      </c>
      <c r="M1312">
        <v>70784</v>
      </c>
      <c r="N1312">
        <v>392944</v>
      </c>
      <c r="Q1312">
        <v>76880</v>
      </c>
      <c r="R1312">
        <v>287152</v>
      </c>
      <c r="U1312">
        <v>58784</v>
      </c>
      <c r="V1312">
        <v>308304</v>
      </c>
      <c r="Y1312">
        <v>38336</v>
      </c>
      <c r="Z1312">
        <v>262208</v>
      </c>
      <c r="AC1312">
        <v>12688</v>
      </c>
      <c r="AD1312">
        <v>156144</v>
      </c>
      <c r="AG1312">
        <v>10688</v>
      </c>
      <c r="AH1312">
        <v>176336</v>
      </c>
      <c r="AI1312">
        <f t="shared" si="80"/>
        <v>2016</v>
      </c>
      <c r="AJ1312" t="str">
        <f t="shared" si="81"/>
        <v>Interior TFLs</v>
      </c>
      <c r="AK1312" t="str">
        <f t="shared" si="82"/>
        <v>InteriorTFLs</v>
      </c>
      <c r="AL1312" t="str">
        <f t="shared" si="83"/>
        <v>Interior TFLs</v>
      </c>
    </row>
    <row r="1313" spans="1:38">
      <c r="A1313">
        <v>17</v>
      </c>
      <c r="B1313">
        <v>40</v>
      </c>
      <c r="E1313">
        <v>132512</v>
      </c>
      <c r="F1313">
        <v>3092448</v>
      </c>
      <c r="I1313">
        <v>15616</v>
      </c>
      <c r="J1313">
        <v>2892064</v>
      </c>
      <c r="M1313">
        <v>39280</v>
      </c>
      <c r="N1313">
        <v>2807664</v>
      </c>
      <c r="Q1313">
        <v>108192</v>
      </c>
      <c r="R1313">
        <v>2328320</v>
      </c>
      <c r="U1313">
        <v>140800</v>
      </c>
      <c r="V1313">
        <v>2082672</v>
      </c>
      <c r="Y1313">
        <v>208688</v>
      </c>
      <c r="Z1313">
        <v>1732016</v>
      </c>
      <c r="AC1313">
        <v>60352</v>
      </c>
      <c r="AD1313">
        <v>660288</v>
      </c>
      <c r="AG1313">
        <v>23008</v>
      </c>
      <c r="AH1313">
        <v>437456</v>
      </c>
      <c r="AI1313">
        <f t="shared" si="80"/>
        <v>2016</v>
      </c>
      <c r="AJ1313" t="str">
        <f t="shared" si="81"/>
        <v>Interior TFLs</v>
      </c>
      <c r="AK1313" t="str">
        <f t="shared" si="82"/>
        <v>InteriorTFLs</v>
      </c>
      <c r="AL1313" t="str">
        <f t="shared" si="83"/>
        <v>Interior TFLs</v>
      </c>
    </row>
    <row r="1314" spans="1:38">
      <c r="A1314">
        <v>17</v>
      </c>
      <c r="B1314">
        <v>40</v>
      </c>
      <c r="E1314">
        <v>200464</v>
      </c>
      <c r="F1314">
        <v>7468448</v>
      </c>
      <c r="I1314">
        <v>18720</v>
      </c>
      <c r="J1314">
        <v>7558000</v>
      </c>
      <c r="M1314">
        <v>39520</v>
      </c>
      <c r="N1314">
        <v>6828256</v>
      </c>
      <c r="Q1314">
        <v>41648</v>
      </c>
      <c r="R1314">
        <v>6314576</v>
      </c>
      <c r="U1314">
        <v>66640</v>
      </c>
      <c r="V1314">
        <v>5516704</v>
      </c>
      <c r="Y1314">
        <v>116096</v>
      </c>
      <c r="Z1314">
        <v>5106400</v>
      </c>
      <c r="AC1314">
        <v>84160</v>
      </c>
      <c r="AD1314">
        <v>4305008</v>
      </c>
      <c r="AG1314">
        <v>25200</v>
      </c>
      <c r="AH1314">
        <v>3794768</v>
      </c>
      <c r="AI1314">
        <f t="shared" si="80"/>
        <v>2016</v>
      </c>
      <c r="AJ1314" t="str">
        <f t="shared" si="81"/>
        <v>Interior TFLs</v>
      </c>
      <c r="AK1314" t="str">
        <f t="shared" si="82"/>
        <v>InteriorTFLs</v>
      </c>
      <c r="AL1314" t="str">
        <f t="shared" si="83"/>
        <v>Interior TFLs</v>
      </c>
    </row>
    <row r="1315" spans="1:38">
      <c r="A1315">
        <v>17</v>
      </c>
      <c r="B1315">
        <v>40</v>
      </c>
      <c r="E1315">
        <v>156080</v>
      </c>
      <c r="F1315">
        <v>2395632</v>
      </c>
      <c r="I1315">
        <v>10096</v>
      </c>
      <c r="J1315">
        <v>2633120</v>
      </c>
      <c r="M1315">
        <v>42960</v>
      </c>
      <c r="N1315">
        <v>2349664</v>
      </c>
      <c r="Q1315">
        <v>56720</v>
      </c>
      <c r="R1315">
        <v>2207280</v>
      </c>
      <c r="U1315">
        <v>111984</v>
      </c>
      <c r="V1315">
        <v>1995328</v>
      </c>
      <c r="Y1315">
        <v>193808</v>
      </c>
      <c r="Z1315">
        <v>1838656</v>
      </c>
      <c r="AC1315">
        <v>115600</v>
      </c>
      <c r="AD1315">
        <v>483760</v>
      </c>
      <c r="AG1315">
        <v>49168</v>
      </c>
      <c r="AH1315">
        <v>274304</v>
      </c>
      <c r="AI1315">
        <f t="shared" si="80"/>
        <v>2016</v>
      </c>
      <c r="AJ1315" t="str">
        <f t="shared" si="81"/>
        <v>Interior TFLs</v>
      </c>
      <c r="AK1315" t="str">
        <f t="shared" si="82"/>
        <v>InteriorTFLs</v>
      </c>
      <c r="AL1315" t="str">
        <f t="shared" si="83"/>
        <v>Interior TFLs</v>
      </c>
    </row>
    <row r="1316" spans="1:38">
      <c r="A1316">
        <v>17</v>
      </c>
      <c r="B1316">
        <v>40</v>
      </c>
      <c r="E1316">
        <v>389664</v>
      </c>
      <c r="F1316">
        <v>7892976</v>
      </c>
      <c r="I1316">
        <v>81376</v>
      </c>
      <c r="J1316">
        <v>8246016</v>
      </c>
      <c r="M1316">
        <v>139840</v>
      </c>
      <c r="N1316">
        <v>7409952</v>
      </c>
      <c r="Q1316">
        <v>251344</v>
      </c>
      <c r="R1316">
        <v>6950144</v>
      </c>
      <c r="U1316">
        <v>279712</v>
      </c>
      <c r="V1316">
        <v>6404960</v>
      </c>
      <c r="Y1316">
        <v>450304</v>
      </c>
      <c r="Z1316">
        <v>6044880</v>
      </c>
      <c r="AC1316">
        <v>168624</v>
      </c>
      <c r="AD1316">
        <v>3578304</v>
      </c>
      <c r="AG1316">
        <v>85568</v>
      </c>
      <c r="AH1316">
        <v>3002288</v>
      </c>
      <c r="AI1316">
        <f t="shared" si="80"/>
        <v>2016</v>
      </c>
      <c r="AJ1316" t="str">
        <f t="shared" si="81"/>
        <v>Interior TFLs</v>
      </c>
      <c r="AK1316" t="str">
        <f t="shared" si="82"/>
        <v>InteriorTFLs</v>
      </c>
      <c r="AL1316" t="str">
        <f t="shared" si="83"/>
        <v>Interior TFLs</v>
      </c>
    </row>
    <row r="1317" spans="1:38">
      <c r="A1317">
        <v>17</v>
      </c>
      <c r="B1317">
        <v>40</v>
      </c>
      <c r="E1317">
        <v>886048</v>
      </c>
      <c r="F1317">
        <v>14762432</v>
      </c>
      <c r="I1317">
        <v>216384</v>
      </c>
      <c r="J1317">
        <v>23037184</v>
      </c>
      <c r="M1317">
        <v>403792</v>
      </c>
      <c r="N1317">
        <v>21906528</v>
      </c>
      <c r="Q1317">
        <v>126832</v>
      </c>
      <c r="R1317">
        <v>21840352</v>
      </c>
      <c r="U1317">
        <v>501120</v>
      </c>
      <c r="V1317">
        <v>19216496</v>
      </c>
      <c r="Y1317">
        <v>205376</v>
      </c>
      <c r="Z1317">
        <v>19419248</v>
      </c>
      <c r="AC1317">
        <v>84432</v>
      </c>
      <c r="AD1317">
        <v>20868784</v>
      </c>
      <c r="AG1317">
        <v>92304</v>
      </c>
      <c r="AH1317">
        <v>18152144</v>
      </c>
      <c r="AI1317">
        <f t="shared" si="80"/>
        <v>2016</v>
      </c>
      <c r="AJ1317" t="str">
        <f t="shared" si="81"/>
        <v>Interior TFLs</v>
      </c>
      <c r="AK1317" t="str">
        <f t="shared" si="82"/>
        <v>InteriorTFLs</v>
      </c>
      <c r="AL1317" t="str">
        <f t="shared" si="83"/>
        <v>Interior TFLs</v>
      </c>
    </row>
    <row r="1318" spans="1:38">
      <c r="A1318">
        <v>17</v>
      </c>
      <c r="B1318">
        <v>41</v>
      </c>
      <c r="E1318">
        <v>0</v>
      </c>
      <c r="F1318">
        <v>0</v>
      </c>
      <c r="I1318">
        <v>0</v>
      </c>
      <c r="J1318">
        <v>0</v>
      </c>
      <c r="M1318">
        <v>0</v>
      </c>
      <c r="N1318">
        <v>0</v>
      </c>
      <c r="Q1318">
        <v>0</v>
      </c>
      <c r="R1318">
        <v>0</v>
      </c>
      <c r="U1318">
        <v>0</v>
      </c>
      <c r="V1318">
        <v>0</v>
      </c>
      <c r="Y1318">
        <v>0</v>
      </c>
      <c r="Z1318">
        <v>0</v>
      </c>
      <c r="AC1318">
        <v>0</v>
      </c>
      <c r="AD1318">
        <v>0</v>
      </c>
      <c r="AG1318">
        <v>0</v>
      </c>
      <c r="AH1318">
        <v>0</v>
      </c>
      <c r="AI1318">
        <f t="shared" si="80"/>
        <v>2016</v>
      </c>
      <c r="AJ1318" t="str">
        <f t="shared" si="81"/>
        <v>Coast TFLs</v>
      </c>
      <c r="AK1318" t="str">
        <f t="shared" si="82"/>
        <v>CoastTFLs</v>
      </c>
      <c r="AL1318" t="str">
        <f t="shared" si="83"/>
        <v>Coast TFLs</v>
      </c>
    </row>
    <row r="1319" spans="1:38">
      <c r="A1319">
        <v>17</v>
      </c>
      <c r="B1319">
        <v>41</v>
      </c>
      <c r="E1319">
        <v>0</v>
      </c>
      <c r="F1319">
        <v>0</v>
      </c>
      <c r="I1319">
        <v>0</v>
      </c>
      <c r="J1319">
        <v>2864</v>
      </c>
      <c r="M1319">
        <v>1136</v>
      </c>
      <c r="N1319">
        <v>1136</v>
      </c>
      <c r="Q1319">
        <v>0</v>
      </c>
      <c r="R1319">
        <v>224</v>
      </c>
      <c r="U1319">
        <v>16</v>
      </c>
      <c r="V1319">
        <v>112</v>
      </c>
      <c r="Y1319">
        <v>96</v>
      </c>
      <c r="Z1319">
        <v>144</v>
      </c>
      <c r="AC1319">
        <v>0</v>
      </c>
      <c r="AD1319">
        <v>0</v>
      </c>
      <c r="AG1319">
        <v>0</v>
      </c>
      <c r="AH1319">
        <v>0</v>
      </c>
      <c r="AI1319">
        <f t="shared" si="80"/>
        <v>2016</v>
      </c>
      <c r="AJ1319" t="str">
        <f t="shared" si="81"/>
        <v>Coast TFLs</v>
      </c>
      <c r="AK1319" t="str">
        <f t="shared" si="82"/>
        <v>CoastTFLs</v>
      </c>
      <c r="AL1319" t="str">
        <f t="shared" si="83"/>
        <v>Coast TFLs</v>
      </c>
    </row>
    <row r="1320" spans="1:38">
      <c r="A1320">
        <v>17</v>
      </c>
      <c r="B1320">
        <v>41</v>
      </c>
      <c r="E1320">
        <v>0</v>
      </c>
      <c r="F1320">
        <v>0</v>
      </c>
      <c r="I1320">
        <v>0</v>
      </c>
      <c r="J1320">
        <v>0</v>
      </c>
      <c r="M1320">
        <v>0</v>
      </c>
      <c r="N1320">
        <v>0</v>
      </c>
      <c r="Q1320">
        <v>0</v>
      </c>
      <c r="R1320">
        <v>0</v>
      </c>
      <c r="U1320">
        <v>0</v>
      </c>
      <c r="V1320">
        <v>0</v>
      </c>
      <c r="Y1320">
        <v>0</v>
      </c>
      <c r="Z1320">
        <v>0</v>
      </c>
      <c r="AC1320">
        <v>0</v>
      </c>
      <c r="AD1320">
        <v>0</v>
      </c>
      <c r="AG1320">
        <v>0</v>
      </c>
      <c r="AH1320">
        <v>0</v>
      </c>
      <c r="AI1320">
        <f t="shared" si="80"/>
        <v>2016</v>
      </c>
      <c r="AJ1320" t="str">
        <f t="shared" si="81"/>
        <v>Coast TFLs</v>
      </c>
      <c r="AK1320" t="str">
        <f t="shared" si="82"/>
        <v>CoastTFLs</v>
      </c>
      <c r="AL1320" t="str">
        <f t="shared" si="83"/>
        <v>Coast TFLs</v>
      </c>
    </row>
    <row r="1321" spans="1:38">
      <c r="A1321">
        <v>17</v>
      </c>
      <c r="B1321">
        <v>41</v>
      </c>
      <c r="E1321">
        <v>0</v>
      </c>
      <c r="F1321">
        <v>0</v>
      </c>
      <c r="I1321">
        <v>0</v>
      </c>
      <c r="J1321">
        <v>0</v>
      </c>
      <c r="M1321">
        <v>0</v>
      </c>
      <c r="N1321">
        <v>0</v>
      </c>
      <c r="Q1321">
        <v>0</v>
      </c>
      <c r="R1321">
        <v>0</v>
      </c>
      <c r="U1321">
        <v>3440</v>
      </c>
      <c r="V1321">
        <v>13584</v>
      </c>
      <c r="Y1321">
        <v>1520</v>
      </c>
      <c r="Z1321">
        <v>2496</v>
      </c>
      <c r="AC1321">
        <v>0</v>
      </c>
      <c r="AD1321">
        <v>0</v>
      </c>
      <c r="AG1321">
        <v>0</v>
      </c>
      <c r="AH1321">
        <v>0</v>
      </c>
      <c r="AI1321">
        <f t="shared" si="80"/>
        <v>2016</v>
      </c>
      <c r="AJ1321" t="str">
        <f t="shared" si="81"/>
        <v>Coast TFLs</v>
      </c>
      <c r="AK1321" t="str">
        <f t="shared" si="82"/>
        <v>CoastTFLs</v>
      </c>
      <c r="AL1321" t="str">
        <f t="shared" si="83"/>
        <v>Coast TFLs</v>
      </c>
    </row>
    <row r="1322" spans="1:38">
      <c r="A1322">
        <v>17</v>
      </c>
      <c r="B1322">
        <v>41</v>
      </c>
      <c r="E1322">
        <v>0</v>
      </c>
      <c r="F1322">
        <v>0</v>
      </c>
      <c r="I1322">
        <v>0</v>
      </c>
      <c r="J1322">
        <v>0</v>
      </c>
      <c r="M1322">
        <v>0</v>
      </c>
      <c r="N1322">
        <v>0</v>
      </c>
      <c r="Q1322">
        <v>0</v>
      </c>
      <c r="R1322">
        <v>0</v>
      </c>
      <c r="U1322">
        <v>0</v>
      </c>
      <c r="V1322">
        <v>0</v>
      </c>
      <c r="Y1322">
        <v>0</v>
      </c>
      <c r="Z1322">
        <v>0</v>
      </c>
      <c r="AC1322">
        <v>0</v>
      </c>
      <c r="AD1322">
        <v>0</v>
      </c>
      <c r="AG1322">
        <v>0</v>
      </c>
      <c r="AH1322">
        <v>0</v>
      </c>
      <c r="AI1322">
        <f t="shared" si="80"/>
        <v>2016</v>
      </c>
      <c r="AJ1322" t="str">
        <f t="shared" si="81"/>
        <v>Coast TFLs</v>
      </c>
      <c r="AK1322" t="str">
        <f t="shared" si="82"/>
        <v>CoastTFLs</v>
      </c>
      <c r="AL1322" t="str">
        <f t="shared" si="83"/>
        <v>Coast TFLs</v>
      </c>
    </row>
    <row r="1323" spans="1:38">
      <c r="A1323">
        <v>17</v>
      </c>
      <c r="B1323">
        <v>41</v>
      </c>
      <c r="E1323">
        <v>0</v>
      </c>
      <c r="F1323">
        <v>0</v>
      </c>
      <c r="I1323">
        <v>0</v>
      </c>
      <c r="J1323">
        <v>0</v>
      </c>
      <c r="M1323">
        <v>0</v>
      </c>
      <c r="N1323">
        <v>0</v>
      </c>
      <c r="Q1323">
        <v>0</v>
      </c>
      <c r="R1323">
        <v>0</v>
      </c>
      <c r="U1323">
        <v>0</v>
      </c>
      <c r="V1323">
        <v>0</v>
      </c>
      <c r="Y1323">
        <v>0</v>
      </c>
      <c r="Z1323">
        <v>0</v>
      </c>
      <c r="AC1323">
        <v>0</v>
      </c>
      <c r="AD1323">
        <v>0</v>
      </c>
      <c r="AG1323">
        <v>0</v>
      </c>
      <c r="AH1323">
        <v>0</v>
      </c>
      <c r="AI1323">
        <f t="shared" si="80"/>
        <v>2016</v>
      </c>
      <c r="AJ1323" t="str">
        <f t="shared" si="81"/>
        <v>Coast TFLs</v>
      </c>
      <c r="AK1323" t="str">
        <f t="shared" si="82"/>
        <v>CoastTFLs</v>
      </c>
      <c r="AL1323" t="str">
        <f t="shared" si="83"/>
        <v>Coast TFLs</v>
      </c>
    </row>
    <row r="1324" spans="1:38">
      <c r="A1324">
        <v>17</v>
      </c>
      <c r="B1324">
        <v>41</v>
      </c>
      <c r="E1324">
        <v>0</v>
      </c>
      <c r="F1324">
        <v>0</v>
      </c>
      <c r="I1324">
        <v>816</v>
      </c>
      <c r="J1324">
        <v>2656</v>
      </c>
      <c r="M1324">
        <v>0</v>
      </c>
      <c r="N1324">
        <v>3888</v>
      </c>
      <c r="Q1324">
        <v>16</v>
      </c>
      <c r="R1324">
        <v>5360</v>
      </c>
      <c r="U1324">
        <v>0</v>
      </c>
      <c r="V1324">
        <v>4160</v>
      </c>
      <c r="Y1324">
        <v>128</v>
      </c>
      <c r="Z1324">
        <v>2208</v>
      </c>
      <c r="AC1324">
        <v>1520</v>
      </c>
      <c r="AD1324">
        <v>1632</v>
      </c>
      <c r="AG1324">
        <v>0</v>
      </c>
      <c r="AH1324">
        <v>0</v>
      </c>
      <c r="AI1324">
        <f t="shared" si="80"/>
        <v>2016</v>
      </c>
      <c r="AJ1324" t="str">
        <f t="shared" si="81"/>
        <v>Coast TFLs</v>
      </c>
      <c r="AK1324" t="str">
        <f t="shared" si="82"/>
        <v>CoastTFLs</v>
      </c>
      <c r="AL1324" t="str">
        <f t="shared" si="83"/>
        <v>Coast TFLs</v>
      </c>
    </row>
    <row r="1325" spans="1:38">
      <c r="A1325">
        <v>17</v>
      </c>
      <c r="B1325">
        <v>41</v>
      </c>
      <c r="E1325">
        <v>0</v>
      </c>
      <c r="F1325">
        <v>0</v>
      </c>
      <c r="I1325">
        <v>0</v>
      </c>
      <c r="J1325">
        <v>0</v>
      </c>
      <c r="M1325">
        <v>0</v>
      </c>
      <c r="N1325">
        <v>0</v>
      </c>
      <c r="Q1325">
        <v>0</v>
      </c>
      <c r="R1325">
        <v>0</v>
      </c>
      <c r="U1325">
        <v>0</v>
      </c>
      <c r="V1325">
        <v>0</v>
      </c>
      <c r="Y1325">
        <v>0</v>
      </c>
      <c r="Z1325">
        <v>0</v>
      </c>
      <c r="AC1325">
        <v>0</v>
      </c>
      <c r="AD1325">
        <v>0</v>
      </c>
      <c r="AG1325">
        <v>0</v>
      </c>
      <c r="AH1325">
        <v>0</v>
      </c>
      <c r="AI1325">
        <f t="shared" si="80"/>
        <v>2016</v>
      </c>
      <c r="AJ1325" t="str">
        <f t="shared" si="81"/>
        <v>Coast TFLs</v>
      </c>
      <c r="AK1325" t="str">
        <f t="shared" si="82"/>
        <v>CoastTFLs</v>
      </c>
      <c r="AL1325" t="str">
        <f t="shared" si="83"/>
        <v>Coast TFLs</v>
      </c>
    </row>
    <row r="1326" spans="1:38">
      <c r="A1326">
        <v>17</v>
      </c>
      <c r="B1326">
        <v>41</v>
      </c>
      <c r="E1326">
        <v>0</v>
      </c>
      <c r="F1326">
        <v>0</v>
      </c>
      <c r="I1326">
        <v>0</v>
      </c>
      <c r="J1326">
        <v>0</v>
      </c>
      <c r="M1326">
        <v>0</v>
      </c>
      <c r="N1326">
        <v>1888</v>
      </c>
      <c r="Q1326">
        <v>0</v>
      </c>
      <c r="R1326">
        <v>0</v>
      </c>
      <c r="U1326">
        <v>0</v>
      </c>
      <c r="V1326">
        <v>0</v>
      </c>
      <c r="Y1326">
        <v>0</v>
      </c>
      <c r="Z1326">
        <v>0</v>
      </c>
      <c r="AC1326">
        <v>0</v>
      </c>
      <c r="AD1326">
        <v>0</v>
      </c>
      <c r="AG1326">
        <v>0</v>
      </c>
      <c r="AH1326">
        <v>0</v>
      </c>
      <c r="AI1326">
        <f t="shared" si="80"/>
        <v>2016</v>
      </c>
      <c r="AJ1326" t="str">
        <f t="shared" si="81"/>
        <v>Coast TFLs</v>
      </c>
      <c r="AK1326" t="str">
        <f t="shared" si="82"/>
        <v>CoastTFLs</v>
      </c>
      <c r="AL1326" t="str">
        <f t="shared" si="83"/>
        <v>Coast TFLs</v>
      </c>
    </row>
    <row r="1327" spans="1:38">
      <c r="A1327">
        <v>17</v>
      </c>
      <c r="B1327">
        <v>41</v>
      </c>
      <c r="E1327">
        <v>0</v>
      </c>
      <c r="F1327">
        <v>0</v>
      </c>
      <c r="I1327">
        <v>0</v>
      </c>
      <c r="J1327">
        <v>0</v>
      </c>
      <c r="M1327">
        <v>0</v>
      </c>
      <c r="N1327">
        <v>0</v>
      </c>
      <c r="Q1327">
        <v>0</v>
      </c>
      <c r="R1327">
        <v>0</v>
      </c>
      <c r="U1327">
        <v>0</v>
      </c>
      <c r="V1327">
        <v>0</v>
      </c>
      <c r="Y1327">
        <v>0</v>
      </c>
      <c r="Z1327">
        <v>0</v>
      </c>
      <c r="AC1327">
        <v>0</v>
      </c>
      <c r="AD1327">
        <v>0</v>
      </c>
      <c r="AG1327">
        <v>0</v>
      </c>
      <c r="AH1327">
        <v>0</v>
      </c>
      <c r="AI1327">
        <f t="shared" si="80"/>
        <v>2016</v>
      </c>
      <c r="AJ1327" t="str">
        <f t="shared" si="81"/>
        <v>Coast TFLs</v>
      </c>
      <c r="AK1327" t="str">
        <f t="shared" si="82"/>
        <v>CoastTFLs</v>
      </c>
      <c r="AL1327" t="str">
        <f t="shared" si="83"/>
        <v>Coast TFLs</v>
      </c>
    </row>
    <row r="1328" spans="1:38">
      <c r="A1328">
        <v>17</v>
      </c>
      <c r="B1328">
        <v>41</v>
      </c>
      <c r="E1328">
        <v>0</v>
      </c>
      <c r="F1328">
        <v>0</v>
      </c>
      <c r="I1328">
        <v>0</v>
      </c>
      <c r="J1328">
        <v>0</v>
      </c>
      <c r="M1328">
        <v>0</v>
      </c>
      <c r="N1328">
        <v>0</v>
      </c>
      <c r="Q1328">
        <v>0</v>
      </c>
      <c r="R1328">
        <v>0</v>
      </c>
      <c r="U1328">
        <v>0</v>
      </c>
      <c r="V1328">
        <v>0</v>
      </c>
      <c r="Y1328">
        <v>0</v>
      </c>
      <c r="Z1328">
        <v>0</v>
      </c>
      <c r="AC1328">
        <v>0</v>
      </c>
      <c r="AD1328">
        <v>0</v>
      </c>
      <c r="AG1328">
        <v>0</v>
      </c>
      <c r="AH1328">
        <v>0</v>
      </c>
      <c r="AI1328">
        <f t="shared" si="80"/>
        <v>2016</v>
      </c>
      <c r="AJ1328" t="str">
        <f t="shared" si="81"/>
        <v>Coast TFLs</v>
      </c>
      <c r="AK1328" t="str">
        <f t="shared" si="82"/>
        <v>CoastTFLs</v>
      </c>
      <c r="AL1328" t="str">
        <f t="shared" si="83"/>
        <v>Coast TFLs</v>
      </c>
    </row>
    <row r="1329" spans="1:38">
      <c r="A1329">
        <v>17</v>
      </c>
      <c r="B1329">
        <v>41</v>
      </c>
      <c r="E1329">
        <v>0</v>
      </c>
      <c r="F1329">
        <v>0</v>
      </c>
      <c r="I1329">
        <v>0</v>
      </c>
      <c r="J1329">
        <v>0</v>
      </c>
      <c r="M1329">
        <v>0</v>
      </c>
      <c r="N1329">
        <v>0</v>
      </c>
      <c r="Q1329">
        <v>0</v>
      </c>
      <c r="R1329">
        <v>0</v>
      </c>
      <c r="U1329">
        <v>0</v>
      </c>
      <c r="V1329">
        <v>0</v>
      </c>
      <c r="Y1329">
        <v>0</v>
      </c>
      <c r="Z1329">
        <v>0</v>
      </c>
      <c r="AC1329">
        <v>0</v>
      </c>
      <c r="AD1329">
        <v>0</v>
      </c>
      <c r="AG1329">
        <v>0</v>
      </c>
      <c r="AH1329">
        <v>0</v>
      </c>
      <c r="AI1329">
        <f t="shared" si="80"/>
        <v>2016</v>
      </c>
      <c r="AJ1329" t="str">
        <f t="shared" si="81"/>
        <v>Coast TFLs</v>
      </c>
      <c r="AK1329" t="str">
        <f t="shared" si="82"/>
        <v>CoastTFLs</v>
      </c>
      <c r="AL1329" t="str">
        <f t="shared" si="83"/>
        <v>Coast TFLs</v>
      </c>
    </row>
    <row r="1330" spans="1:38">
      <c r="A1330">
        <v>17</v>
      </c>
      <c r="B1330">
        <v>41</v>
      </c>
      <c r="E1330">
        <v>0</v>
      </c>
      <c r="F1330">
        <v>0</v>
      </c>
      <c r="I1330">
        <v>0</v>
      </c>
      <c r="J1330">
        <v>0</v>
      </c>
      <c r="M1330">
        <v>0</v>
      </c>
      <c r="N1330">
        <v>0</v>
      </c>
      <c r="Q1330">
        <v>0</v>
      </c>
      <c r="R1330">
        <v>48</v>
      </c>
      <c r="U1330">
        <v>0</v>
      </c>
      <c r="V1330">
        <v>3728</v>
      </c>
      <c r="Y1330">
        <v>0</v>
      </c>
      <c r="Z1330">
        <v>0</v>
      </c>
      <c r="AC1330">
        <v>0</v>
      </c>
      <c r="AD1330">
        <v>0</v>
      </c>
      <c r="AG1330">
        <v>0</v>
      </c>
      <c r="AH1330">
        <v>0</v>
      </c>
      <c r="AI1330">
        <f t="shared" si="80"/>
        <v>2016</v>
      </c>
      <c r="AJ1330" t="str">
        <f t="shared" si="81"/>
        <v>Coast TFLs</v>
      </c>
      <c r="AK1330" t="str">
        <f t="shared" si="82"/>
        <v>CoastTFLs</v>
      </c>
      <c r="AL1330" t="str">
        <f t="shared" si="83"/>
        <v>Coast TFLs</v>
      </c>
    </row>
    <row r="1331" spans="1:38">
      <c r="A1331">
        <v>17</v>
      </c>
      <c r="B1331">
        <v>41</v>
      </c>
      <c r="E1331">
        <v>0</v>
      </c>
      <c r="F1331">
        <v>0</v>
      </c>
      <c r="I1331">
        <v>0</v>
      </c>
      <c r="J1331">
        <v>0</v>
      </c>
      <c r="M1331">
        <v>0</v>
      </c>
      <c r="N1331">
        <v>0</v>
      </c>
      <c r="Q1331">
        <v>0</v>
      </c>
      <c r="R1331">
        <v>0</v>
      </c>
      <c r="U1331">
        <v>0</v>
      </c>
      <c r="V1331">
        <v>0</v>
      </c>
      <c r="Y1331">
        <v>0</v>
      </c>
      <c r="Z1331">
        <v>0</v>
      </c>
      <c r="AC1331">
        <v>0</v>
      </c>
      <c r="AD1331">
        <v>0</v>
      </c>
      <c r="AG1331">
        <v>0</v>
      </c>
      <c r="AH1331">
        <v>0</v>
      </c>
      <c r="AI1331">
        <f t="shared" si="80"/>
        <v>2016</v>
      </c>
      <c r="AJ1331" t="str">
        <f t="shared" si="81"/>
        <v>Coast TFLs</v>
      </c>
      <c r="AK1331" t="str">
        <f t="shared" si="82"/>
        <v>CoastTFLs</v>
      </c>
      <c r="AL1331" t="str">
        <f t="shared" si="83"/>
        <v>Coast TFLs</v>
      </c>
    </row>
    <row r="1332" spans="1:38">
      <c r="A1332">
        <v>17</v>
      </c>
      <c r="B1332">
        <v>41</v>
      </c>
      <c r="E1332">
        <v>0</v>
      </c>
      <c r="F1332">
        <v>0</v>
      </c>
      <c r="I1332">
        <v>0</v>
      </c>
      <c r="J1332">
        <v>0</v>
      </c>
      <c r="M1332">
        <v>0</v>
      </c>
      <c r="N1332">
        <v>0</v>
      </c>
      <c r="Q1332">
        <v>0</v>
      </c>
      <c r="R1332">
        <v>0</v>
      </c>
      <c r="U1332">
        <v>0</v>
      </c>
      <c r="V1332">
        <v>0</v>
      </c>
      <c r="Y1332">
        <v>0</v>
      </c>
      <c r="Z1332">
        <v>0</v>
      </c>
      <c r="AC1332">
        <v>0</v>
      </c>
      <c r="AD1332">
        <v>0</v>
      </c>
      <c r="AG1332">
        <v>0</v>
      </c>
      <c r="AH1332">
        <v>0</v>
      </c>
      <c r="AI1332">
        <f t="shared" si="80"/>
        <v>2016</v>
      </c>
      <c r="AJ1332" t="str">
        <f t="shared" si="81"/>
        <v>Coast TFLs</v>
      </c>
      <c r="AK1332" t="str">
        <f t="shared" si="82"/>
        <v>CoastTFLs</v>
      </c>
      <c r="AL1332" t="str">
        <f t="shared" si="83"/>
        <v>Coast TFLs</v>
      </c>
    </row>
    <row r="1333" spans="1:38">
      <c r="A1333">
        <v>17</v>
      </c>
      <c r="B1333">
        <v>41</v>
      </c>
      <c r="E1333">
        <v>0</v>
      </c>
      <c r="F1333">
        <v>0</v>
      </c>
      <c r="I1333">
        <v>0</v>
      </c>
      <c r="J1333">
        <v>0</v>
      </c>
      <c r="M1333">
        <v>0</v>
      </c>
      <c r="N1333">
        <v>0</v>
      </c>
      <c r="Q1333">
        <v>0</v>
      </c>
      <c r="R1333">
        <v>0</v>
      </c>
      <c r="U1333">
        <v>0</v>
      </c>
      <c r="V1333">
        <v>0</v>
      </c>
      <c r="Y1333">
        <v>0</v>
      </c>
      <c r="Z1333">
        <v>0</v>
      </c>
      <c r="AC1333">
        <v>0</v>
      </c>
      <c r="AD1333">
        <v>0</v>
      </c>
      <c r="AG1333">
        <v>0</v>
      </c>
      <c r="AH1333">
        <v>0</v>
      </c>
      <c r="AI1333">
        <f t="shared" si="80"/>
        <v>2016</v>
      </c>
      <c r="AJ1333" t="str">
        <f t="shared" si="81"/>
        <v>Coast TFLs</v>
      </c>
      <c r="AK1333" t="str">
        <f t="shared" si="82"/>
        <v>CoastTFLs</v>
      </c>
      <c r="AL1333" t="str">
        <f t="shared" si="83"/>
        <v>Coast TFLs</v>
      </c>
    </row>
    <row r="1334" spans="1:38">
      <c r="A1334">
        <v>18</v>
      </c>
      <c r="B1334">
        <v>1</v>
      </c>
      <c r="E1334">
        <v>870736</v>
      </c>
      <c r="F1334">
        <v>54600480</v>
      </c>
      <c r="I1334">
        <v>40720</v>
      </c>
      <c r="J1334">
        <v>47165680</v>
      </c>
      <c r="M1334">
        <v>55232</v>
      </c>
      <c r="N1334">
        <v>46217072</v>
      </c>
      <c r="Q1334">
        <v>100224</v>
      </c>
      <c r="R1334">
        <v>45412096</v>
      </c>
      <c r="U1334">
        <v>104416</v>
      </c>
      <c r="V1334">
        <v>43964080</v>
      </c>
      <c r="Y1334">
        <v>178112</v>
      </c>
      <c r="Z1334">
        <v>42652400</v>
      </c>
      <c r="AC1334">
        <v>30496</v>
      </c>
      <c r="AD1334">
        <v>41768160</v>
      </c>
      <c r="AG1334">
        <v>10064</v>
      </c>
      <c r="AH1334">
        <v>41559584</v>
      </c>
      <c r="AI1334">
        <f t="shared" si="80"/>
        <v>2017</v>
      </c>
      <c r="AJ1334" t="str">
        <f t="shared" si="81"/>
        <v>Pine Units</v>
      </c>
      <c r="AK1334" t="str">
        <f t="shared" si="82"/>
        <v>100MileHouse</v>
      </c>
      <c r="AL1334" t="str">
        <f t="shared" si="83"/>
        <v>100 Mile House TSA</v>
      </c>
    </row>
    <row r="1335" spans="1:38">
      <c r="A1335">
        <v>18</v>
      </c>
      <c r="B1335">
        <v>2</v>
      </c>
      <c r="E1335">
        <v>133168</v>
      </c>
      <c r="F1335">
        <v>6803472</v>
      </c>
      <c r="I1335">
        <v>23088</v>
      </c>
      <c r="J1335">
        <v>6944320</v>
      </c>
      <c r="M1335">
        <v>27120</v>
      </c>
      <c r="N1335">
        <v>6439968</v>
      </c>
      <c r="Q1335">
        <v>65280</v>
      </c>
      <c r="R1335">
        <v>6101696</v>
      </c>
      <c r="U1335">
        <v>103392</v>
      </c>
      <c r="V1335">
        <v>5719344</v>
      </c>
      <c r="Y1335">
        <v>161040</v>
      </c>
      <c r="Z1335">
        <v>5379440</v>
      </c>
      <c r="AC1335">
        <v>139744</v>
      </c>
      <c r="AD1335">
        <v>3418000</v>
      </c>
      <c r="AG1335">
        <v>115568</v>
      </c>
      <c r="AH1335">
        <v>2872176</v>
      </c>
      <c r="AI1335">
        <f t="shared" si="80"/>
        <v>2017</v>
      </c>
      <c r="AJ1335" t="str">
        <f t="shared" si="81"/>
        <v>Pine Units</v>
      </c>
      <c r="AK1335" t="str">
        <f t="shared" si="82"/>
        <v>Arrow</v>
      </c>
      <c r="AL1335" t="str">
        <f t="shared" si="83"/>
        <v>Arrow TSA</v>
      </c>
    </row>
    <row r="1336" spans="1:38">
      <c r="A1336">
        <v>18</v>
      </c>
      <c r="B1336">
        <v>3</v>
      </c>
      <c r="E1336">
        <v>0</v>
      </c>
      <c r="F1336">
        <v>0</v>
      </c>
      <c r="I1336">
        <v>0</v>
      </c>
      <c r="J1336">
        <v>0</v>
      </c>
      <c r="M1336">
        <v>0</v>
      </c>
      <c r="N1336">
        <v>0</v>
      </c>
      <c r="Q1336">
        <v>0</v>
      </c>
      <c r="R1336">
        <v>0</v>
      </c>
      <c r="U1336">
        <v>0</v>
      </c>
      <c r="V1336">
        <v>0</v>
      </c>
      <c r="Y1336">
        <v>0</v>
      </c>
      <c r="Z1336">
        <v>0</v>
      </c>
      <c r="AC1336">
        <v>0</v>
      </c>
      <c r="AD1336">
        <v>0</v>
      </c>
      <c r="AG1336">
        <v>0</v>
      </c>
      <c r="AH1336">
        <v>0</v>
      </c>
      <c r="AI1336">
        <f t="shared" si="80"/>
        <v>2017</v>
      </c>
      <c r="AJ1336" t="str">
        <f t="shared" si="81"/>
        <v>Non-pine Units</v>
      </c>
      <c r="AK1336" t="str">
        <f t="shared" si="82"/>
        <v>Arrowsmith</v>
      </c>
      <c r="AL1336" t="str">
        <f t="shared" si="83"/>
        <v>Arrowsmith TSA</v>
      </c>
    </row>
    <row r="1337" spans="1:38">
      <c r="A1337">
        <v>18</v>
      </c>
      <c r="B1337">
        <v>4</v>
      </c>
      <c r="E1337">
        <v>448128</v>
      </c>
      <c r="F1337">
        <v>11720208</v>
      </c>
      <c r="I1337">
        <v>36464</v>
      </c>
      <c r="J1337">
        <v>11896688</v>
      </c>
      <c r="M1337">
        <v>106096</v>
      </c>
      <c r="N1337">
        <v>10988816</v>
      </c>
      <c r="Q1337">
        <v>188224</v>
      </c>
      <c r="R1337">
        <v>10458416</v>
      </c>
      <c r="U1337">
        <v>338192</v>
      </c>
      <c r="V1337">
        <v>9478768</v>
      </c>
      <c r="Y1337">
        <v>451248</v>
      </c>
      <c r="Z1337">
        <v>8872480</v>
      </c>
      <c r="AC1337">
        <v>611088</v>
      </c>
      <c r="AD1337">
        <v>3051136</v>
      </c>
      <c r="AG1337">
        <v>234464</v>
      </c>
      <c r="AH1337">
        <v>1753776</v>
      </c>
      <c r="AI1337">
        <f t="shared" si="80"/>
        <v>2017</v>
      </c>
      <c r="AJ1337" t="str">
        <f t="shared" si="81"/>
        <v>Pine Units</v>
      </c>
      <c r="AK1337" t="str">
        <f t="shared" si="82"/>
        <v>Boundary</v>
      </c>
      <c r="AL1337" t="str">
        <f t="shared" si="83"/>
        <v>Boundary TSA</v>
      </c>
    </row>
    <row r="1338" spans="1:38">
      <c r="A1338">
        <v>18</v>
      </c>
      <c r="B1338">
        <v>5</v>
      </c>
      <c r="E1338">
        <v>390640</v>
      </c>
      <c r="F1338">
        <v>10720528</v>
      </c>
      <c r="I1338">
        <v>26000</v>
      </c>
      <c r="J1338">
        <v>11036288</v>
      </c>
      <c r="M1338">
        <v>61952</v>
      </c>
      <c r="N1338">
        <v>10751984</v>
      </c>
      <c r="Q1338">
        <v>93504</v>
      </c>
      <c r="R1338">
        <v>10397728</v>
      </c>
      <c r="U1338">
        <v>177584</v>
      </c>
      <c r="V1338">
        <v>9791680</v>
      </c>
      <c r="Y1338">
        <v>127104</v>
      </c>
      <c r="Z1338">
        <v>9436048</v>
      </c>
      <c r="AC1338">
        <v>171232</v>
      </c>
      <c r="AD1338">
        <v>8644752</v>
      </c>
      <c r="AG1338">
        <v>168704</v>
      </c>
      <c r="AH1338">
        <v>8043568</v>
      </c>
      <c r="AI1338">
        <f t="shared" si="80"/>
        <v>2017</v>
      </c>
      <c r="AJ1338" t="str">
        <f t="shared" si="81"/>
        <v>Pine Units</v>
      </c>
      <c r="AK1338" t="str">
        <f t="shared" si="82"/>
        <v>Bulkley</v>
      </c>
      <c r="AL1338" t="str">
        <f t="shared" si="83"/>
        <v>Bulkley TSA</v>
      </c>
    </row>
    <row r="1339" spans="1:38">
      <c r="A1339">
        <v>18</v>
      </c>
      <c r="B1339">
        <v>6</v>
      </c>
      <c r="E1339">
        <v>66736</v>
      </c>
      <c r="F1339">
        <v>774784</v>
      </c>
      <c r="I1339">
        <v>0</v>
      </c>
      <c r="J1339">
        <v>352</v>
      </c>
      <c r="M1339">
        <v>0</v>
      </c>
      <c r="N1339">
        <v>352</v>
      </c>
      <c r="Q1339">
        <v>0</v>
      </c>
      <c r="R1339">
        <v>352</v>
      </c>
      <c r="U1339">
        <v>0</v>
      </c>
      <c r="V1339">
        <v>352</v>
      </c>
      <c r="Y1339">
        <v>352</v>
      </c>
      <c r="Z1339">
        <v>17600</v>
      </c>
      <c r="AC1339">
        <v>51232</v>
      </c>
      <c r="AD1339">
        <v>126432</v>
      </c>
      <c r="AG1339">
        <v>87760</v>
      </c>
      <c r="AH1339">
        <v>162688</v>
      </c>
      <c r="AI1339">
        <f t="shared" si="80"/>
        <v>2017</v>
      </c>
      <c r="AJ1339" t="str">
        <f t="shared" si="81"/>
        <v>Non-pine Units</v>
      </c>
      <c r="AK1339" t="str">
        <f t="shared" si="82"/>
        <v>Cassiar</v>
      </c>
      <c r="AL1339" t="str">
        <f t="shared" si="83"/>
        <v>Cassiar TSA</v>
      </c>
    </row>
    <row r="1340" spans="1:38">
      <c r="A1340">
        <v>18</v>
      </c>
      <c r="B1340">
        <v>7</v>
      </c>
      <c r="E1340">
        <v>44768</v>
      </c>
      <c r="F1340">
        <v>376336</v>
      </c>
      <c r="I1340">
        <v>31520</v>
      </c>
      <c r="J1340">
        <v>438784</v>
      </c>
      <c r="M1340">
        <v>53776</v>
      </c>
      <c r="N1340">
        <v>381376</v>
      </c>
      <c r="Q1340">
        <v>39072</v>
      </c>
      <c r="R1340">
        <v>301712</v>
      </c>
      <c r="U1340">
        <v>51680</v>
      </c>
      <c r="V1340">
        <v>308672</v>
      </c>
      <c r="Y1340">
        <v>56736</v>
      </c>
      <c r="Z1340">
        <v>277072</v>
      </c>
      <c r="AC1340">
        <v>26032</v>
      </c>
      <c r="AD1340">
        <v>71904</v>
      </c>
      <c r="AG1340">
        <v>19568</v>
      </c>
      <c r="AH1340">
        <v>71952</v>
      </c>
      <c r="AI1340">
        <f t="shared" si="80"/>
        <v>2017</v>
      </c>
      <c r="AJ1340" t="str">
        <f t="shared" si="81"/>
        <v>Non-pine Units</v>
      </c>
      <c r="AK1340" t="str">
        <f t="shared" si="82"/>
        <v>Cranberry</v>
      </c>
      <c r="AL1340" t="str">
        <f t="shared" si="83"/>
        <v>Cranberry TSA</v>
      </c>
    </row>
    <row r="1341" spans="1:38">
      <c r="A1341">
        <v>18</v>
      </c>
      <c r="B1341">
        <v>8</v>
      </c>
      <c r="E1341">
        <v>775376</v>
      </c>
      <c r="F1341">
        <v>24296688</v>
      </c>
      <c r="I1341">
        <v>122096</v>
      </c>
      <c r="J1341">
        <v>23125056</v>
      </c>
      <c r="M1341">
        <v>394512</v>
      </c>
      <c r="N1341">
        <v>21761472</v>
      </c>
      <c r="Q1341">
        <v>649920</v>
      </c>
      <c r="R1341">
        <v>20282784</v>
      </c>
      <c r="U1341">
        <v>903136</v>
      </c>
      <c r="V1341">
        <v>17904848</v>
      </c>
      <c r="Y1341">
        <v>1090576</v>
      </c>
      <c r="Z1341">
        <v>15361344</v>
      </c>
      <c r="AC1341">
        <v>735072</v>
      </c>
      <c r="AD1341">
        <v>7487024</v>
      </c>
      <c r="AG1341">
        <v>350704</v>
      </c>
      <c r="AH1341">
        <v>5150624</v>
      </c>
      <c r="AI1341">
        <f t="shared" si="80"/>
        <v>2017</v>
      </c>
      <c r="AJ1341" t="str">
        <f t="shared" si="81"/>
        <v>Pine Units</v>
      </c>
      <c r="AK1341" t="str">
        <f t="shared" si="82"/>
        <v>Cranbrook</v>
      </c>
      <c r="AL1341" t="str">
        <f t="shared" si="83"/>
        <v>Cranbrook TSA</v>
      </c>
    </row>
    <row r="1342" spans="1:38">
      <c r="A1342">
        <v>18</v>
      </c>
      <c r="B1342">
        <v>9</v>
      </c>
      <c r="E1342">
        <v>430960</v>
      </c>
      <c r="F1342">
        <v>8767440</v>
      </c>
      <c r="I1342">
        <v>191648</v>
      </c>
      <c r="J1342">
        <v>25555152</v>
      </c>
      <c r="M1342">
        <v>480032</v>
      </c>
      <c r="N1342">
        <v>24465920</v>
      </c>
      <c r="Q1342">
        <v>151072</v>
      </c>
      <c r="R1342">
        <v>24055280</v>
      </c>
      <c r="U1342">
        <v>389456</v>
      </c>
      <c r="V1342">
        <v>22297856</v>
      </c>
      <c r="Y1342">
        <v>296784</v>
      </c>
      <c r="Z1342">
        <v>21818864</v>
      </c>
      <c r="AC1342">
        <v>233232</v>
      </c>
      <c r="AD1342">
        <v>20549760</v>
      </c>
      <c r="AG1342">
        <v>361712</v>
      </c>
      <c r="AH1342">
        <v>16781856</v>
      </c>
      <c r="AI1342">
        <f t="shared" si="80"/>
        <v>2017</v>
      </c>
      <c r="AJ1342" t="str">
        <f t="shared" si="81"/>
        <v>Pine Units</v>
      </c>
      <c r="AK1342" t="str">
        <f t="shared" si="82"/>
        <v>DawsonCreek</v>
      </c>
      <c r="AL1342" t="str">
        <f t="shared" si="83"/>
        <v>Dawson Creek TSA</v>
      </c>
    </row>
    <row r="1343" spans="1:38">
      <c r="A1343">
        <v>18</v>
      </c>
      <c r="B1343">
        <v>10</v>
      </c>
      <c r="E1343">
        <v>0</v>
      </c>
      <c r="F1343">
        <v>0</v>
      </c>
      <c r="I1343">
        <v>0</v>
      </c>
      <c r="J1343">
        <v>0</v>
      </c>
      <c r="M1343">
        <v>0</v>
      </c>
      <c r="N1343">
        <v>0</v>
      </c>
      <c r="Q1343">
        <v>0</v>
      </c>
      <c r="R1343">
        <v>0</v>
      </c>
      <c r="U1343">
        <v>0</v>
      </c>
      <c r="V1343">
        <v>0</v>
      </c>
      <c r="Y1343">
        <v>80</v>
      </c>
      <c r="Z1343">
        <v>8304</v>
      </c>
      <c r="AC1343">
        <v>6256</v>
      </c>
      <c r="AD1343">
        <v>63824</v>
      </c>
      <c r="AG1343">
        <v>146112</v>
      </c>
      <c r="AH1343">
        <v>793072</v>
      </c>
      <c r="AI1343">
        <f t="shared" si="80"/>
        <v>2017</v>
      </c>
      <c r="AJ1343" t="str">
        <f t="shared" si="81"/>
        <v>Non-pine Units</v>
      </c>
      <c r="AK1343" t="str">
        <f t="shared" si="82"/>
        <v>FortNelson</v>
      </c>
      <c r="AL1343" t="str">
        <f t="shared" si="83"/>
        <v>Fort Nelson TSA</v>
      </c>
    </row>
    <row r="1344" spans="1:38">
      <c r="A1344">
        <v>18</v>
      </c>
      <c r="B1344">
        <v>11</v>
      </c>
      <c r="E1344">
        <v>10544</v>
      </c>
      <c r="F1344">
        <v>190928</v>
      </c>
      <c r="I1344">
        <v>6032</v>
      </c>
      <c r="J1344">
        <v>486176</v>
      </c>
      <c r="M1344">
        <v>9408</v>
      </c>
      <c r="N1344">
        <v>465440</v>
      </c>
      <c r="Q1344">
        <v>8160</v>
      </c>
      <c r="R1344">
        <v>465024</v>
      </c>
      <c r="U1344">
        <v>7808</v>
      </c>
      <c r="V1344">
        <v>435632</v>
      </c>
      <c r="Y1344">
        <v>12656</v>
      </c>
      <c r="Z1344">
        <v>420064</v>
      </c>
      <c r="AC1344">
        <v>16480</v>
      </c>
      <c r="AD1344">
        <v>311536</v>
      </c>
      <c r="AG1344">
        <v>3744</v>
      </c>
      <c r="AH1344">
        <v>250624</v>
      </c>
      <c r="AI1344">
        <f t="shared" si="80"/>
        <v>2017</v>
      </c>
      <c r="AJ1344" t="str">
        <f t="shared" si="81"/>
        <v>Non-pine Units</v>
      </c>
      <c r="AK1344" t="str">
        <f t="shared" si="82"/>
        <v>Fraser</v>
      </c>
      <c r="AL1344" t="str">
        <f t="shared" si="83"/>
        <v>Fraser TSA</v>
      </c>
    </row>
    <row r="1345" spans="1:38">
      <c r="A1345">
        <v>18</v>
      </c>
      <c r="B1345">
        <v>12</v>
      </c>
      <c r="E1345">
        <v>1946480</v>
      </c>
      <c r="F1345">
        <v>97005200</v>
      </c>
      <c r="I1345">
        <v>86448</v>
      </c>
      <c r="J1345">
        <v>97747456</v>
      </c>
      <c r="M1345">
        <v>325440</v>
      </c>
      <c r="N1345">
        <v>91134512</v>
      </c>
      <c r="Q1345">
        <v>352432</v>
      </c>
      <c r="R1345">
        <v>90138960</v>
      </c>
      <c r="U1345">
        <v>893120</v>
      </c>
      <c r="V1345">
        <v>80699088</v>
      </c>
      <c r="Y1345">
        <v>539984</v>
      </c>
      <c r="Z1345">
        <v>80718688</v>
      </c>
      <c r="AC1345">
        <v>241136</v>
      </c>
      <c r="AD1345">
        <v>79764656</v>
      </c>
      <c r="AG1345">
        <v>232496</v>
      </c>
      <c r="AH1345">
        <v>78714896</v>
      </c>
      <c r="AI1345">
        <f t="shared" si="80"/>
        <v>2017</v>
      </c>
      <c r="AJ1345" t="str">
        <f t="shared" si="81"/>
        <v>Pine Units</v>
      </c>
      <c r="AK1345" t="str">
        <f t="shared" si="82"/>
        <v>FtStJames</v>
      </c>
      <c r="AL1345" t="str">
        <f t="shared" si="83"/>
        <v>Ft. St. James Forest District</v>
      </c>
    </row>
    <row r="1346" spans="1:38">
      <c r="A1346">
        <v>18</v>
      </c>
      <c r="B1346">
        <v>13</v>
      </c>
      <c r="E1346">
        <v>154016</v>
      </c>
      <c r="F1346">
        <v>2325648</v>
      </c>
      <c r="I1346">
        <v>286480</v>
      </c>
      <c r="J1346">
        <v>14189280</v>
      </c>
      <c r="M1346">
        <v>566032</v>
      </c>
      <c r="N1346">
        <v>13789664</v>
      </c>
      <c r="Q1346">
        <v>810256</v>
      </c>
      <c r="R1346">
        <v>19029632</v>
      </c>
      <c r="U1346">
        <v>1296080</v>
      </c>
      <c r="V1346">
        <v>23012592</v>
      </c>
      <c r="Y1346">
        <v>938880</v>
      </c>
      <c r="Z1346">
        <v>26373152</v>
      </c>
      <c r="AC1346">
        <v>296736</v>
      </c>
      <c r="AD1346">
        <v>15186912</v>
      </c>
      <c r="AG1346">
        <v>522512</v>
      </c>
      <c r="AH1346">
        <v>17855824</v>
      </c>
      <c r="AI1346">
        <f t="shared" ref="AI1346:AI1409" si="84">A1346+1999</f>
        <v>2017</v>
      </c>
      <c r="AJ1346" t="str">
        <f t="shared" ref="AJ1346:AJ1409" si="85">VLOOKUP(B1346,$AO$2:$AS$42,4)</f>
        <v>Non-pine Units</v>
      </c>
      <c r="AK1346" t="str">
        <f t="shared" ref="AK1346:AK1409" si="86">VLOOKUP(B1346,$AO$2:$AT$42,2)</f>
        <v>FtStJohn</v>
      </c>
      <c r="AL1346" t="str">
        <f t="shared" ref="AL1346:AL1409" si="87">VLOOKUP(B1346,$AO$2:$AT$42,3)</f>
        <v>Ft. St. John TSA</v>
      </c>
    </row>
    <row r="1347" spans="1:38">
      <c r="A1347">
        <v>18</v>
      </c>
      <c r="B1347">
        <v>14</v>
      </c>
      <c r="E1347">
        <v>111888</v>
      </c>
      <c r="F1347">
        <v>4066256</v>
      </c>
      <c r="I1347">
        <v>13120</v>
      </c>
      <c r="J1347">
        <v>4089968</v>
      </c>
      <c r="M1347">
        <v>33856</v>
      </c>
      <c r="N1347">
        <v>3751872</v>
      </c>
      <c r="Q1347">
        <v>73696</v>
      </c>
      <c r="R1347">
        <v>3412208</v>
      </c>
      <c r="U1347">
        <v>91008</v>
      </c>
      <c r="V1347">
        <v>3143712</v>
      </c>
      <c r="Y1347">
        <v>152816</v>
      </c>
      <c r="Z1347">
        <v>2904864</v>
      </c>
      <c r="AC1347">
        <v>94288</v>
      </c>
      <c r="AD1347">
        <v>1608592</v>
      </c>
      <c r="AG1347">
        <v>52944</v>
      </c>
      <c r="AH1347">
        <v>1250112</v>
      </c>
      <c r="AI1347">
        <f t="shared" si="84"/>
        <v>2017</v>
      </c>
      <c r="AJ1347" t="str">
        <f t="shared" si="85"/>
        <v>Pine Units</v>
      </c>
      <c r="AK1347" t="str">
        <f t="shared" si="86"/>
        <v>Golden</v>
      </c>
      <c r="AL1347" t="str">
        <f t="shared" si="87"/>
        <v>Golden TSA</v>
      </c>
    </row>
    <row r="1348" spans="1:38">
      <c r="A1348">
        <v>18</v>
      </c>
      <c r="B1348">
        <v>15</v>
      </c>
      <c r="E1348">
        <v>282192</v>
      </c>
      <c r="F1348">
        <v>9034656</v>
      </c>
      <c r="I1348">
        <v>23728</v>
      </c>
      <c r="J1348">
        <v>8728416</v>
      </c>
      <c r="M1348">
        <v>69552</v>
      </c>
      <c r="N1348">
        <v>7975120</v>
      </c>
      <c r="Q1348">
        <v>105440</v>
      </c>
      <c r="R1348">
        <v>7392944</v>
      </c>
      <c r="U1348">
        <v>223280</v>
      </c>
      <c r="V1348">
        <v>6849264</v>
      </c>
      <c r="Y1348">
        <v>295232</v>
      </c>
      <c r="Z1348">
        <v>6001520</v>
      </c>
      <c r="AC1348">
        <v>305520</v>
      </c>
      <c r="AD1348">
        <v>4058592</v>
      </c>
      <c r="AG1348">
        <v>168544</v>
      </c>
      <c r="AH1348">
        <v>2771424</v>
      </c>
      <c r="AI1348">
        <f t="shared" si="84"/>
        <v>2017</v>
      </c>
      <c r="AJ1348" t="str">
        <f t="shared" si="85"/>
        <v>Pine Units</v>
      </c>
      <c r="AK1348" t="str">
        <f t="shared" si="86"/>
        <v>Invermere</v>
      </c>
      <c r="AL1348" t="str">
        <f t="shared" si="87"/>
        <v>Invermere TSA</v>
      </c>
    </row>
    <row r="1349" spans="1:38">
      <c r="A1349">
        <v>18</v>
      </c>
      <c r="B1349">
        <v>16</v>
      </c>
      <c r="E1349">
        <v>416</v>
      </c>
      <c r="F1349">
        <v>22112</v>
      </c>
      <c r="I1349">
        <v>29728</v>
      </c>
      <c r="J1349">
        <v>132016</v>
      </c>
      <c r="M1349">
        <v>30464</v>
      </c>
      <c r="N1349">
        <v>180512</v>
      </c>
      <c r="Q1349">
        <v>24848</v>
      </c>
      <c r="R1349">
        <v>107936</v>
      </c>
      <c r="U1349">
        <v>20464</v>
      </c>
      <c r="V1349">
        <v>231680</v>
      </c>
      <c r="Y1349">
        <v>17072</v>
      </c>
      <c r="Z1349">
        <v>204368</v>
      </c>
      <c r="AC1349">
        <v>12544</v>
      </c>
      <c r="AD1349">
        <v>124352</v>
      </c>
      <c r="AG1349">
        <v>14640</v>
      </c>
      <c r="AH1349">
        <v>137952</v>
      </c>
      <c r="AI1349">
        <f t="shared" si="84"/>
        <v>2017</v>
      </c>
      <c r="AJ1349" t="str">
        <f t="shared" si="85"/>
        <v>Non-pine Units</v>
      </c>
      <c r="AK1349" t="str">
        <f t="shared" si="86"/>
        <v>Kalum</v>
      </c>
      <c r="AL1349" t="str">
        <f t="shared" si="87"/>
        <v>Kalum TSA</v>
      </c>
    </row>
    <row r="1350" spans="1:38">
      <c r="A1350">
        <v>18</v>
      </c>
      <c r="B1350">
        <v>17</v>
      </c>
      <c r="E1350">
        <v>1143440</v>
      </c>
      <c r="F1350">
        <v>49903712</v>
      </c>
      <c r="I1350">
        <v>114464</v>
      </c>
      <c r="J1350">
        <v>46526768</v>
      </c>
      <c r="M1350">
        <v>138704</v>
      </c>
      <c r="N1350">
        <v>45264832</v>
      </c>
      <c r="Q1350">
        <v>196432</v>
      </c>
      <c r="R1350">
        <v>43234896</v>
      </c>
      <c r="U1350">
        <v>385040</v>
      </c>
      <c r="V1350">
        <v>39751952</v>
      </c>
      <c r="Y1350">
        <v>721936</v>
      </c>
      <c r="Z1350">
        <v>36403568</v>
      </c>
      <c r="AC1350">
        <v>292736</v>
      </c>
      <c r="AD1350">
        <v>30194400</v>
      </c>
      <c r="AG1350">
        <v>76592</v>
      </c>
      <c r="AH1350">
        <v>29124688</v>
      </c>
      <c r="AI1350">
        <f t="shared" si="84"/>
        <v>2017</v>
      </c>
      <c r="AJ1350" t="str">
        <f t="shared" si="85"/>
        <v>Pine Units</v>
      </c>
      <c r="AK1350" t="str">
        <f t="shared" si="86"/>
        <v>Kamloops</v>
      </c>
      <c r="AL1350" t="str">
        <f t="shared" si="87"/>
        <v>Kamloops TSA</v>
      </c>
    </row>
    <row r="1351" spans="1:38">
      <c r="A1351">
        <v>18</v>
      </c>
      <c r="B1351">
        <v>18</v>
      </c>
      <c r="E1351">
        <v>0</v>
      </c>
      <c r="F1351">
        <v>0</v>
      </c>
      <c r="I1351">
        <v>0</v>
      </c>
      <c r="J1351">
        <v>0</v>
      </c>
      <c r="M1351">
        <v>0</v>
      </c>
      <c r="N1351">
        <v>0</v>
      </c>
      <c r="Q1351">
        <v>0</v>
      </c>
      <c r="R1351">
        <v>0</v>
      </c>
      <c r="U1351">
        <v>0</v>
      </c>
      <c r="V1351">
        <v>32</v>
      </c>
      <c r="Y1351">
        <v>0</v>
      </c>
      <c r="Z1351">
        <v>0</v>
      </c>
      <c r="AC1351">
        <v>0</v>
      </c>
      <c r="AD1351">
        <v>0</v>
      </c>
      <c r="AG1351">
        <v>0</v>
      </c>
      <c r="AH1351">
        <v>0</v>
      </c>
      <c r="AI1351">
        <f t="shared" si="84"/>
        <v>2017</v>
      </c>
      <c r="AJ1351" t="str">
        <f t="shared" si="85"/>
        <v>Non-pine Units</v>
      </c>
      <c r="AK1351" t="str">
        <f t="shared" si="86"/>
        <v>Kingcome</v>
      </c>
      <c r="AL1351" t="str">
        <f t="shared" si="87"/>
        <v>Kingcome TSA</v>
      </c>
    </row>
    <row r="1352" spans="1:38">
      <c r="A1352">
        <v>18</v>
      </c>
      <c r="B1352">
        <v>19</v>
      </c>
      <c r="E1352">
        <v>192864</v>
      </c>
      <c r="F1352">
        <v>1645904</v>
      </c>
      <c r="I1352">
        <v>59056</v>
      </c>
      <c r="J1352">
        <v>2321824</v>
      </c>
      <c r="M1352">
        <v>112144</v>
      </c>
      <c r="N1352">
        <v>2156928</v>
      </c>
      <c r="Q1352">
        <v>130176</v>
      </c>
      <c r="R1352">
        <v>2048496</v>
      </c>
      <c r="U1352">
        <v>143520</v>
      </c>
      <c r="V1352">
        <v>1890832</v>
      </c>
      <c r="Y1352">
        <v>159904</v>
      </c>
      <c r="Z1352">
        <v>1815248</v>
      </c>
      <c r="AC1352">
        <v>126784</v>
      </c>
      <c r="AD1352">
        <v>1247168</v>
      </c>
      <c r="AG1352">
        <v>140192</v>
      </c>
      <c r="AH1352">
        <v>1216192</v>
      </c>
      <c r="AI1352">
        <f t="shared" si="84"/>
        <v>2017</v>
      </c>
      <c r="AJ1352" t="str">
        <f t="shared" si="85"/>
        <v>Non-pine Units</v>
      </c>
      <c r="AK1352" t="str">
        <f t="shared" si="86"/>
        <v>Kispiox</v>
      </c>
      <c r="AL1352" t="str">
        <f t="shared" si="87"/>
        <v>Kispiox TSA</v>
      </c>
    </row>
    <row r="1353" spans="1:38">
      <c r="A1353">
        <v>18</v>
      </c>
      <c r="B1353">
        <v>20</v>
      </c>
      <c r="E1353">
        <v>345696</v>
      </c>
      <c r="F1353">
        <v>10323872</v>
      </c>
      <c r="I1353">
        <v>32496</v>
      </c>
      <c r="J1353">
        <v>10574368</v>
      </c>
      <c r="M1353">
        <v>90672</v>
      </c>
      <c r="N1353">
        <v>9899360</v>
      </c>
      <c r="Q1353">
        <v>140848</v>
      </c>
      <c r="R1353">
        <v>9171648</v>
      </c>
      <c r="U1353">
        <v>288976</v>
      </c>
      <c r="V1353">
        <v>8401312</v>
      </c>
      <c r="Y1353">
        <v>418256</v>
      </c>
      <c r="Z1353">
        <v>7443056</v>
      </c>
      <c r="AC1353">
        <v>220992</v>
      </c>
      <c r="AD1353">
        <v>3586384</v>
      </c>
      <c r="AG1353">
        <v>124560</v>
      </c>
      <c r="AH1353">
        <v>2886240</v>
      </c>
      <c r="AI1353">
        <f t="shared" si="84"/>
        <v>2017</v>
      </c>
      <c r="AJ1353" t="str">
        <f t="shared" si="85"/>
        <v>Pine Units</v>
      </c>
      <c r="AK1353" t="str">
        <f t="shared" si="86"/>
        <v>KootenayLake</v>
      </c>
      <c r="AL1353" t="str">
        <f t="shared" si="87"/>
        <v>Kootenay Lake TSA</v>
      </c>
    </row>
    <row r="1354" spans="1:38">
      <c r="A1354">
        <v>18</v>
      </c>
      <c r="B1354">
        <v>21</v>
      </c>
      <c r="E1354">
        <v>809712</v>
      </c>
      <c r="F1354">
        <v>62587536</v>
      </c>
      <c r="I1354">
        <v>51024</v>
      </c>
      <c r="J1354">
        <v>60097712</v>
      </c>
      <c r="M1354">
        <v>47712</v>
      </c>
      <c r="N1354">
        <v>58236912</v>
      </c>
      <c r="Q1354">
        <v>57712</v>
      </c>
      <c r="R1354">
        <v>57243808</v>
      </c>
      <c r="U1354">
        <v>79024</v>
      </c>
      <c r="V1354">
        <v>53516384</v>
      </c>
      <c r="Y1354">
        <v>51440</v>
      </c>
      <c r="Z1354">
        <v>53993536</v>
      </c>
      <c r="AC1354">
        <v>18144</v>
      </c>
      <c r="AD1354">
        <v>54477312</v>
      </c>
      <c r="AG1354">
        <v>16720</v>
      </c>
      <c r="AH1354">
        <v>54110704</v>
      </c>
      <c r="AI1354">
        <f t="shared" si="84"/>
        <v>2017</v>
      </c>
      <c r="AJ1354" t="str">
        <f t="shared" si="85"/>
        <v>Pine Units</v>
      </c>
      <c r="AK1354" t="str">
        <f t="shared" si="86"/>
        <v>Lakes</v>
      </c>
      <c r="AL1354" t="str">
        <f t="shared" si="87"/>
        <v>Lakes TSA</v>
      </c>
    </row>
    <row r="1355" spans="1:38">
      <c r="A1355">
        <v>18</v>
      </c>
      <c r="B1355">
        <v>22</v>
      </c>
      <c r="E1355">
        <v>443856</v>
      </c>
      <c r="F1355">
        <v>12355232</v>
      </c>
      <c r="I1355">
        <v>49136</v>
      </c>
      <c r="J1355">
        <v>15674944</v>
      </c>
      <c r="M1355">
        <v>105536</v>
      </c>
      <c r="N1355">
        <v>15738976</v>
      </c>
      <c r="Q1355">
        <v>101328</v>
      </c>
      <c r="R1355">
        <v>15333920</v>
      </c>
      <c r="U1355">
        <v>232016</v>
      </c>
      <c r="V1355">
        <v>13546928</v>
      </c>
      <c r="Y1355">
        <v>314480</v>
      </c>
      <c r="Z1355">
        <v>11526320</v>
      </c>
      <c r="AC1355">
        <v>317376</v>
      </c>
      <c r="AD1355">
        <v>7579344</v>
      </c>
      <c r="AG1355">
        <v>115936</v>
      </c>
      <c r="AH1355">
        <v>5620624</v>
      </c>
      <c r="AI1355">
        <f t="shared" si="84"/>
        <v>2017</v>
      </c>
      <c r="AJ1355" t="str">
        <f t="shared" si="85"/>
        <v>Pine Units</v>
      </c>
      <c r="AK1355" t="str">
        <f t="shared" si="86"/>
        <v>Lillooet</v>
      </c>
      <c r="AL1355" t="str">
        <f t="shared" si="87"/>
        <v>Lillooet TSA</v>
      </c>
    </row>
    <row r="1356" spans="1:38">
      <c r="A1356">
        <v>18</v>
      </c>
      <c r="B1356">
        <v>23</v>
      </c>
      <c r="E1356">
        <v>3029776</v>
      </c>
      <c r="F1356">
        <v>65271776</v>
      </c>
      <c r="I1356">
        <v>521632</v>
      </c>
      <c r="J1356">
        <v>90258416</v>
      </c>
      <c r="M1356">
        <v>1032848</v>
      </c>
      <c r="N1356">
        <v>86018768</v>
      </c>
      <c r="Q1356">
        <v>1044384</v>
      </c>
      <c r="R1356">
        <v>84001936</v>
      </c>
      <c r="U1356">
        <v>1684816</v>
      </c>
      <c r="V1356">
        <v>76761504</v>
      </c>
      <c r="Y1356">
        <v>513744</v>
      </c>
      <c r="Z1356">
        <v>82630336</v>
      </c>
      <c r="AC1356">
        <v>305328</v>
      </c>
      <c r="AD1356">
        <v>86235040</v>
      </c>
      <c r="AG1356">
        <v>379472</v>
      </c>
      <c r="AH1356">
        <v>78129024</v>
      </c>
      <c r="AI1356">
        <f t="shared" si="84"/>
        <v>2017</v>
      </c>
      <c r="AJ1356" t="str">
        <f t="shared" si="85"/>
        <v>Pine Units</v>
      </c>
      <c r="AK1356" t="str">
        <f t="shared" si="86"/>
        <v>Mackenzie</v>
      </c>
      <c r="AL1356" t="str">
        <f t="shared" si="87"/>
        <v>Mackenzie TSA</v>
      </c>
    </row>
    <row r="1357" spans="1:38">
      <c r="A1357">
        <v>18</v>
      </c>
      <c r="B1357">
        <v>24</v>
      </c>
      <c r="E1357">
        <v>1493872</v>
      </c>
      <c r="F1357">
        <v>56297632</v>
      </c>
      <c r="I1357">
        <v>129632</v>
      </c>
      <c r="J1357">
        <v>51932720</v>
      </c>
      <c r="M1357">
        <v>204400</v>
      </c>
      <c r="N1357">
        <v>50216688</v>
      </c>
      <c r="Q1357">
        <v>243552</v>
      </c>
      <c r="R1357">
        <v>48497968</v>
      </c>
      <c r="U1357">
        <v>577200</v>
      </c>
      <c r="V1357">
        <v>42179904</v>
      </c>
      <c r="Y1357">
        <v>630896</v>
      </c>
      <c r="Z1357">
        <v>35892176</v>
      </c>
      <c r="AC1357">
        <v>936032</v>
      </c>
      <c r="AD1357">
        <v>25522352</v>
      </c>
      <c r="AG1357">
        <v>163392</v>
      </c>
      <c r="AH1357">
        <v>18616496</v>
      </c>
      <c r="AI1357">
        <f t="shared" si="84"/>
        <v>2017</v>
      </c>
      <c r="AJ1357" t="str">
        <f t="shared" si="85"/>
        <v>Pine Units</v>
      </c>
      <c r="AK1357" t="str">
        <f t="shared" si="86"/>
        <v>Merritt</v>
      </c>
      <c r="AL1357" t="str">
        <f t="shared" si="87"/>
        <v>Merritt TSA</v>
      </c>
    </row>
    <row r="1358" spans="1:38">
      <c r="A1358">
        <v>18</v>
      </c>
      <c r="B1358">
        <v>25</v>
      </c>
      <c r="E1358">
        <v>0</v>
      </c>
      <c r="F1358">
        <v>0</v>
      </c>
      <c r="I1358">
        <v>688</v>
      </c>
      <c r="J1358">
        <v>43408</v>
      </c>
      <c r="M1358">
        <v>736</v>
      </c>
      <c r="N1358">
        <v>42912</v>
      </c>
      <c r="Q1358">
        <v>5648</v>
      </c>
      <c r="R1358">
        <v>47664</v>
      </c>
      <c r="U1358">
        <v>8176</v>
      </c>
      <c r="V1358">
        <v>75360</v>
      </c>
      <c r="Y1358">
        <v>11792</v>
      </c>
      <c r="Z1358">
        <v>48960</v>
      </c>
      <c r="AC1358">
        <v>528</v>
      </c>
      <c r="AD1358">
        <v>23504</v>
      </c>
      <c r="AG1358">
        <v>304</v>
      </c>
      <c r="AH1358">
        <v>30032</v>
      </c>
      <c r="AI1358">
        <f t="shared" si="84"/>
        <v>2017</v>
      </c>
      <c r="AJ1358" t="str">
        <f t="shared" si="85"/>
        <v>Non-pine Units</v>
      </c>
      <c r="AK1358" t="str">
        <f t="shared" si="86"/>
        <v>MidCoast</v>
      </c>
      <c r="AL1358" t="str">
        <f t="shared" si="87"/>
        <v>Mid Coast TSA</v>
      </c>
    </row>
    <row r="1359" spans="1:38">
      <c r="A1359">
        <v>18</v>
      </c>
      <c r="B1359">
        <v>26</v>
      </c>
      <c r="E1359">
        <v>1092368</v>
      </c>
      <c r="F1359">
        <v>47246336</v>
      </c>
      <c r="I1359">
        <v>33968</v>
      </c>
      <c r="J1359">
        <v>46642192</v>
      </c>
      <c r="M1359">
        <v>95744</v>
      </c>
      <c r="N1359">
        <v>44411392</v>
      </c>
      <c r="Q1359">
        <v>177232</v>
      </c>
      <c r="R1359">
        <v>41881504</v>
      </c>
      <c r="U1359">
        <v>147776</v>
      </c>
      <c r="V1359">
        <v>39895920</v>
      </c>
      <c r="Y1359">
        <v>178992</v>
      </c>
      <c r="Z1359">
        <v>37313568</v>
      </c>
      <c r="AC1359">
        <v>193984</v>
      </c>
      <c r="AD1359">
        <v>36107120</v>
      </c>
      <c r="AG1359">
        <v>214064</v>
      </c>
      <c r="AH1359">
        <v>35266960</v>
      </c>
      <c r="AI1359">
        <f t="shared" si="84"/>
        <v>2017</v>
      </c>
      <c r="AJ1359" t="str">
        <f t="shared" si="85"/>
        <v>Pine Units</v>
      </c>
      <c r="AK1359" t="str">
        <f t="shared" si="86"/>
        <v>Morice</v>
      </c>
      <c r="AL1359" t="str">
        <f t="shared" si="87"/>
        <v>Morice TSA</v>
      </c>
    </row>
    <row r="1360" spans="1:38">
      <c r="A1360">
        <v>18</v>
      </c>
      <c r="B1360">
        <v>27</v>
      </c>
      <c r="E1360">
        <v>86480</v>
      </c>
      <c r="F1360">
        <v>666032</v>
      </c>
      <c r="I1360">
        <v>48032</v>
      </c>
      <c r="J1360">
        <v>589424</v>
      </c>
      <c r="M1360">
        <v>77184</v>
      </c>
      <c r="N1360">
        <v>511344</v>
      </c>
      <c r="Q1360">
        <v>83104</v>
      </c>
      <c r="R1360">
        <v>418880</v>
      </c>
      <c r="U1360">
        <v>87952</v>
      </c>
      <c r="V1360">
        <v>383488</v>
      </c>
      <c r="Y1360">
        <v>98032</v>
      </c>
      <c r="Z1360">
        <v>360048</v>
      </c>
      <c r="AC1360">
        <v>31952</v>
      </c>
      <c r="AD1360">
        <v>104176</v>
      </c>
      <c r="AG1360">
        <v>27216</v>
      </c>
      <c r="AH1360">
        <v>72352</v>
      </c>
      <c r="AI1360">
        <f t="shared" si="84"/>
        <v>2017</v>
      </c>
      <c r="AJ1360" t="str">
        <f t="shared" si="85"/>
        <v>Non-pine Units</v>
      </c>
      <c r="AK1360" t="str">
        <f t="shared" si="86"/>
        <v>Nass</v>
      </c>
      <c r="AL1360" t="str">
        <f t="shared" si="87"/>
        <v>Nass TSA</v>
      </c>
    </row>
    <row r="1361" spans="1:38">
      <c r="A1361">
        <v>18</v>
      </c>
      <c r="B1361">
        <v>28</v>
      </c>
      <c r="E1361">
        <v>0</v>
      </c>
      <c r="F1361">
        <v>0</v>
      </c>
      <c r="I1361">
        <v>0</v>
      </c>
      <c r="J1361">
        <v>0</v>
      </c>
      <c r="M1361">
        <v>0</v>
      </c>
      <c r="N1361">
        <v>0</v>
      </c>
      <c r="Q1361">
        <v>0</v>
      </c>
      <c r="R1361">
        <v>0</v>
      </c>
      <c r="U1361">
        <v>0</v>
      </c>
      <c r="V1361">
        <v>0</v>
      </c>
      <c r="Y1361">
        <v>0</v>
      </c>
      <c r="Z1361">
        <v>0</v>
      </c>
      <c r="AC1361">
        <v>0</v>
      </c>
      <c r="AD1361">
        <v>0</v>
      </c>
      <c r="AG1361">
        <v>0</v>
      </c>
      <c r="AH1361">
        <v>0</v>
      </c>
      <c r="AI1361">
        <f t="shared" si="84"/>
        <v>2017</v>
      </c>
      <c r="AJ1361" t="str">
        <f t="shared" si="85"/>
        <v>Non-pine Units</v>
      </c>
      <c r="AK1361" t="str">
        <f t="shared" si="86"/>
        <v>NorthCoast</v>
      </c>
      <c r="AL1361" t="str">
        <f t="shared" si="87"/>
        <v>North Coast TSA</v>
      </c>
    </row>
    <row r="1362" spans="1:38">
      <c r="A1362">
        <v>18</v>
      </c>
      <c r="B1362">
        <v>29</v>
      </c>
      <c r="E1362">
        <v>1523456</v>
      </c>
      <c r="F1362">
        <v>46867248</v>
      </c>
      <c r="I1362">
        <v>156432</v>
      </c>
      <c r="J1362">
        <v>44205536</v>
      </c>
      <c r="M1362">
        <v>304560</v>
      </c>
      <c r="N1362">
        <v>41781424</v>
      </c>
      <c r="Q1362">
        <v>386640</v>
      </c>
      <c r="R1362">
        <v>39709232</v>
      </c>
      <c r="U1362">
        <v>815808</v>
      </c>
      <c r="V1362">
        <v>34251696</v>
      </c>
      <c r="Y1362">
        <v>1122544</v>
      </c>
      <c r="Z1362">
        <v>30237504</v>
      </c>
      <c r="AC1362">
        <v>1223232</v>
      </c>
      <c r="AD1362">
        <v>17373520</v>
      </c>
      <c r="AG1362">
        <v>511392</v>
      </c>
      <c r="AH1362">
        <v>12148352</v>
      </c>
      <c r="AI1362">
        <f t="shared" si="84"/>
        <v>2017</v>
      </c>
      <c r="AJ1362" t="str">
        <f t="shared" si="85"/>
        <v>Pine Units</v>
      </c>
      <c r="AK1362" t="str">
        <f t="shared" si="86"/>
        <v>Okanagan</v>
      </c>
      <c r="AL1362" t="str">
        <f t="shared" si="87"/>
        <v>Okanagan TSA</v>
      </c>
    </row>
    <row r="1363" spans="1:38">
      <c r="A1363">
        <v>18</v>
      </c>
      <c r="B1363">
        <v>30</v>
      </c>
      <c r="E1363">
        <v>932016</v>
      </c>
      <c r="F1363">
        <v>70857184</v>
      </c>
      <c r="I1363">
        <v>43920</v>
      </c>
      <c r="J1363">
        <v>60151424</v>
      </c>
      <c r="M1363">
        <v>79616</v>
      </c>
      <c r="N1363">
        <v>56188992</v>
      </c>
      <c r="Q1363">
        <v>151568</v>
      </c>
      <c r="R1363">
        <v>54149824</v>
      </c>
      <c r="U1363">
        <v>260272</v>
      </c>
      <c r="V1363">
        <v>49213584</v>
      </c>
      <c r="Y1363">
        <v>217216</v>
      </c>
      <c r="Z1363">
        <v>48673216</v>
      </c>
      <c r="AC1363">
        <v>35808</v>
      </c>
      <c r="AD1363">
        <v>49522080</v>
      </c>
      <c r="AG1363">
        <v>11984</v>
      </c>
      <c r="AH1363">
        <v>49158752</v>
      </c>
      <c r="AI1363">
        <f t="shared" si="84"/>
        <v>2017</v>
      </c>
      <c r="AJ1363" t="str">
        <f t="shared" si="85"/>
        <v>Pine Units</v>
      </c>
      <c r="AK1363" t="str">
        <f t="shared" si="86"/>
        <v>PrinceGeorge</v>
      </c>
      <c r="AL1363" t="str">
        <f t="shared" si="87"/>
        <v>Prince George Forest District</v>
      </c>
    </row>
    <row r="1364" spans="1:38">
      <c r="A1364">
        <v>18</v>
      </c>
      <c r="B1364">
        <v>31</v>
      </c>
      <c r="E1364">
        <v>0</v>
      </c>
      <c r="F1364">
        <v>0</v>
      </c>
      <c r="I1364">
        <v>0</v>
      </c>
      <c r="J1364">
        <v>0</v>
      </c>
      <c r="M1364">
        <v>0</v>
      </c>
      <c r="N1364">
        <v>0</v>
      </c>
      <c r="Q1364">
        <v>0</v>
      </c>
      <c r="R1364">
        <v>0</v>
      </c>
      <c r="U1364">
        <v>0</v>
      </c>
      <c r="V1364">
        <v>0</v>
      </c>
      <c r="Y1364">
        <v>0</v>
      </c>
      <c r="Z1364">
        <v>0</v>
      </c>
      <c r="AC1364">
        <v>0</v>
      </c>
      <c r="AD1364">
        <v>0</v>
      </c>
      <c r="AG1364">
        <v>0</v>
      </c>
      <c r="AH1364">
        <v>0</v>
      </c>
      <c r="AI1364">
        <f t="shared" si="84"/>
        <v>2017</v>
      </c>
      <c r="AJ1364" t="str">
        <f t="shared" si="85"/>
        <v>Non-pine Units</v>
      </c>
      <c r="AK1364" t="str">
        <f t="shared" si="86"/>
        <v>QueenCharlotte</v>
      </c>
      <c r="AL1364" t="str">
        <f t="shared" si="87"/>
        <v>Queen Charlotte TSA</v>
      </c>
    </row>
    <row r="1365" spans="1:38">
      <c r="A1365">
        <v>18</v>
      </c>
      <c r="B1365">
        <v>32</v>
      </c>
      <c r="E1365">
        <v>780576</v>
      </c>
      <c r="F1365">
        <v>103990208</v>
      </c>
      <c r="I1365">
        <v>11376</v>
      </c>
      <c r="J1365">
        <v>92088784</v>
      </c>
      <c r="M1365">
        <v>18480</v>
      </c>
      <c r="N1365">
        <v>91439680</v>
      </c>
      <c r="Q1365">
        <v>23936</v>
      </c>
      <c r="R1365">
        <v>91418064</v>
      </c>
      <c r="U1365">
        <v>29216</v>
      </c>
      <c r="V1365">
        <v>89870336</v>
      </c>
      <c r="Y1365">
        <v>40160</v>
      </c>
      <c r="Z1365">
        <v>89910240</v>
      </c>
      <c r="AC1365">
        <v>496</v>
      </c>
      <c r="AD1365">
        <v>89755632</v>
      </c>
      <c r="AG1365">
        <v>1168</v>
      </c>
      <c r="AH1365">
        <v>89681728</v>
      </c>
      <c r="AI1365">
        <f t="shared" si="84"/>
        <v>2017</v>
      </c>
      <c r="AJ1365" t="str">
        <f t="shared" si="85"/>
        <v>Pine Units</v>
      </c>
      <c r="AK1365" t="str">
        <f t="shared" si="86"/>
        <v>Quesnel</v>
      </c>
      <c r="AL1365" t="str">
        <f t="shared" si="87"/>
        <v>Quesnel TSA</v>
      </c>
    </row>
    <row r="1366" spans="1:38">
      <c r="A1366">
        <v>18</v>
      </c>
      <c r="B1366">
        <v>33</v>
      </c>
      <c r="E1366">
        <v>12080</v>
      </c>
      <c r="F1366">
        <v>89344</v>
      </c>
      <c r="I1366">
        <v>3024</v>
      </c>
      <c r="J1366">
        <v>148288</v>
      </c>
      <c r="M1366">
        <v>3648</v>
      </c>
      <c r="N1366">
        <v>139264</v>
      </c>
      <c r="Q1366">
        <v>4368</v>
      </c>
      <c r="R1366">
        <v>127088</v>
      </c>
      <c r="U1366">
        <v>7200</v>
      </c>
      <c r="V1366">
        <v>110480</v>
      </c>
      <c r="Y1366">
        <v>8480</v>
      </c>
      <c r="Z1366">
        <v>94640</v>
      </c>
      <c r="AC1366">
        <v>1088</v>
      </c>
      <c r="AD1366">
        <v>26800</v>
      </c>
      <c r="AG1366">
        <v>2960</v>
      </c>
      <c r="AH1366">
        <v>22688</v>
      </c>
      <c r="AI1366">
        <f t="shared" si="84"/>
        <v>2017</v>
      </c>
      <c r="AJ1366" t="str">
        <f t="shared" si="85"/>
        <v>Non-pine Units</v>
      </c>
      <c r="AK1366" t="str">
        <f t="shared" si="86"/>
        <v>Revelstoke</v>
      </c>
      <c r="AL1366" t="str">
        <f t="shared" si="87"/>
        <v>Revelstoke TSA</v>
      </c>
    </row>
    <row r="1367" spans="1:38">
      <c r="A1367">
        <v>18</v>
      </c>
      <c r="B1367">
        <v>34</v>
      </c>
      <c r="E1367">
        <v>161104</v>
      </c>
      <c r="F1367">
        <v>5229168</v>
      </c>
      <c r="I1367">
        <v>12832</v>
      </c>
      <c r="J1367">
        <v>5007152</v>
      </c>
      <c r="M1367">
        <v>47040</v>
      </c>
      <c r="N1367">
        <v>4731136</v>
      </c>
      <c r="Q1367">
        <v>48368</v>
      </c>
      <c r="R1367">
        <v>4471600</v>
      </c>
      <c r="U1367">
        <v>70976</v>
      </c>
      <c r="V1367">
        <v>4057968</v>
      </c>
      <c r="Y1367">
        <v>76288</v>
      </c>
      <c r="Z1367">
        <v>3703408</v>
      </c>
      <c r="AC1367">
        <v>42048</v>
      </c>
      <c r="AD1367">
        <v>2906768</v>
      </c>
      <c r="AG1367">
        <v>23888</v>
      </c>
      <c r="AH1367">
        <v>3195296</v>
      </c>
      <c r="AI1367">
        <f t="shared" si="84"/>
        <v>2017</v>
      </c>
      <c r="AJ1367" t="str">
        <f t="shared" si="85"/>
        <v>Pine Units</v>
      </c>
      <c r="AK1367" t="str">
        <f t="shared" si="86"/>
        <v>RobsonValley</v>
      </c>
      <c r="AL1367" t="str">
        <f t="shared" si="87"/>
        <v>Robson Valley TSA</v>
      </c>
    </row>
    <row r="1368" spans="1:38">
      <c r="A1368">
        <v>18</v>
      </c>
      <c r="B1368">
        <v>35</v>
      </c>
      <c r="E1368">
        <v>2816</v>
      </c>
      <c r="F1368">
        <v>55920</v>
      </c>
      <c r="I1368">
        <v>4960</v>
      </c>
      <c r="J1368">
        <v>495168</v>
      </c>
      <c r="M1368">
        <v>3728</v>
      </c>
      <c r="N1368">
        <v>526976</v>
      </c>
      <c r="Q1368">
        <v>13776</v>
      </c>
      <c r="R1368">
        <v>517472</v>
      </c>
      <c r="U1368">
        <v>13152</v>
      </c>
      <c r="V1368">
        <v>461600</v>
      </c>
      <c r="Y1368">
        <v>13232</v>
      </c>
      <c r="Z1368">
        <v>446944</v>
      </c>
      <c r="AC1368">
        <v>8256</v>
      </c>
      <c r="AD1368">
        <v>339344</v>
      </c>
      <c r="AG1368">
        <v>4384</v>
      </c>
      <c r="AH1368">
        <v>323728</v>
      </c>
      <c r="AI1368">
        <f t="shared" si="84"/>
        <v>2017</v>
      </c>
      <c r="AJ1368" t="str">
        <f t="shared" si="85"/>
        <v>Non-pine Units</v>
      </c>
      <c r="AK1368" t="str">
        <f t="shared" si="86"/>
        <v>Soo</v>
      </c>
      <c r="AL1368" t="str">
        <f t="shared" si="87"/>
        <v>Soo TSA</v>
      </c>
    </row>
    <row r="1369" spans="1:38">
      <c r="A1369">
        <v>18</v>
      </c>
      <c r="B1369">
        <v>36</v>
      </c>
      <c r="E1369">
        <v>0</v>
      </c>
      <c r="F1369">
        <v>0</v>
      </c>
      <c r="I1369">
        <v>0</v>
      </c>
      <c r="J1369">
        <v>0</v>
      </c>
      <c r="M1369">
        <v>0</v>
      </c>
      <c r="N1369">
        <v>0</v>
      </c>
      <c r="Q1369">
        <v>0</v>
      </c>
      <c r="R1369">
        <v>0</v>
      </c>
      <c r="U1369">
        <v>0</v>
      </c>
      <c r="V1369">
        <v>0</v>
      </c>
      <c r="Y1369">
        <v>0</v>
      </c>
      <c r="Z1369">
        <v>512</v>
      </c>
      <c r="AC1369">
        <v>0</v>
      </c>
      <c r="AD1369">
        <v>0</v>
      </c>
      <c r="AG1369">
        <v>0</v>
      </c>
      <c r="AH1369">
        <v>16</v>
      </c>
      <c r="AI1369">
        <f t="shared" si="84"/>
        <v>2017</v>
      </c>
      <c r="AJ1369" t="str">
        <f t="shared" si="85"/>
        <v>Non-pine Units</v>
      </c>
      <c r="AK1369" t="str">
        <f t="shared" si="86"/>
        <v>Strathcona</v>
      </c>
      <c r="AL1369" t="str">
        <f t="shared" si="87"/>
        <v>Strathcona TSA</v>
      </c>
    </row>
    <row r="1370" spans="1:38">
      <c r="A1370">
        <v>18</v>
      </c>
      <c r="B1370">
        <v>37</v>
      </c>
      <c r="E1370">
        <v>0</v>
      </c>
      <c r="F1370">
        <v>0</v>
      </c>
      <c r="I1370">
        <v>1664</v>
      </c>
      <c r="J1370">
        <v>14624</v>
      </c>
      <c r="M1370">
        <v>224</v>
      </c>
      <c r="N1370">
        <v>17856</v>
      </c>
      <c r="Q1370">
        <v>9088</v>
      </c>
      <c r="R1370">
        <v>37728</v>
      </c>
      <c r="U1370">
        <v>9056</v>
      </c>
      <c r="V1370">
        <v>47184</v>
      </c>
      <c r="Y1370">
        <v>6784</v>
      </c>
      <c r="Z1370">
        <v>28048</v>
      </c>
      <c r="AC1370">
        <v>3040</v>
      </c>
      <c r="AD1370">
        <v>13200</v>
      </c>
      <c r="AG1370">
        <v>3648</v>
      </c>
      <c r="AH1370">
        <v>12000</v>
      </c>
      <c r="AI1370">
        <f t="shared" si="84"/>
        <v>2017</v>
      </c>
      <c r="AJ1370" t="str">
        <f t="shared" si="85"/>
        <v>Non-pine Units</v>
      </c>
      <c r="AK1370" t="str">
        <f t="shared" si="86"/>
        <v>SunshineCoast</v>
      </c>
      <c r="AL1370" t="str">
        <f t="shared" si="87"/>
        <v>Sunshine Coast TSA</v>
      </c>
    </row>
    <row r="1371" spans="1:38">
      <c r="A1371">
        <v>18</v>
      </c>
      <c r="B1371">
        <v>38</v>
      </c>
      <c r="E1371">
        <v>841392</v>
      </c>
      <c r="F1371">
        <v>90680992</v>
      </c>
      <c r="I1371">
        <v>15296</v>
      </c>
      <c r="J1371">
        <v>79355760</v>
      </c>
      <c r="M1371">
        <v>16320</v>
      </c>
      <c r="N1371">
        <v>75537712</v>
      </c>
      <c r="Q1371">
        <v>55760</v>
      </c>
      <c r="R1371">
        <v>74807712</v>
      </c>
      <c r="U1371">
        <v>50992</v>
      </c>
      <c r="V1371">
        <v>70714704</v>
      </c>
      <c r="Y1371">
        <v>27744</v>
      </c>
      <c r="Z1371">
        <v>71098800</v>
      </c>
      <c r="AC1371">
        <v>2288</v>
      </c>
      <c r="AD1371">
        <v>71632944</v>
      </c>
      <c r="AG1371">
        <v>2096</v>
      </c>
      <c r="AH1371">
        <v>71343840</v>
      </c>
      <c r="AI1371">
        <f t="shared" si="84"/>
        <v>2017</v>
      </c>
      <c r="AJ1371" t="str">
        <f t="shared" si="85"/>
        <v>Pine Units</v>
      </c>
      <c r="AK1371" t="str">
        <f t="shared" si="86"/>
        <v>Vanderhoof</v>
      </c>
      <c r="AL1371" t="str">
        <f t="shared" si="87"/>
        <v>Vanderhoof Forest District</v>
      </c>
    </row>
    <row r="1372" spans="1:38">
      <c r="A1372">
        <v>18</v>
      </c>
      <c r="B1372">
        <v>39</v>
      </c>
      <c r="E1372">
        <v>1744224</v>
      </c>
      <c r="F1372">
        <v>127618992</v>
      </c>
      <c r="I1372">
        <v>108240</v>
      </c>
      <c r="J1372">
        <v>113988656</v>
      </c>
      <c r="M1372">
        <v>128320</v>
      </c>
      <c r="N1372">
        <v>111481632</v>
      </c>
      <c r="Q1372">
        <v>130112</v>
      </c>
      <c r="R1372">
        <v>111846256</v>
      </c>
      <c r="U1372">
        <v>323008</v>
      </c>
      <c r="V1372">
        <v>96430864</v>
      </c>
      <c r="Y1372">
        <v>449168</v>
      </c>
      <c r="Z1372">
        <v>92065408</v>
      </c>
      <c r="AC1372">
        <v>130048</v>
      </c>
      <c r="AD1372">
        <v>87386176</v>
      </c>
      <c r="AG1372">
        <v>62544</v>
      </c>
      <c r="AH1372">
        <v>86629152</v>
      </c>
      <c r="AI1372">
        <f t="shared" si="84"/>
        <v>2017</v>
      </c>
      <c r="AJ1372" t="str">
        <f t="shared" si="85"/>
        <v>Pine Units</v>
      </c>
      <c r="AK1372" t="str">
        <f t="shared" si="86"/>
        <v>WilliamsLake</v>
      </c>
      <c r="AL1372" t="str">
        <f t="shared" si="87"/>
        <v>Williams Lake TSA</v>
      </c>
    </row>
    <row r="1373" spans="1:38">
      <c r="A1373">
        <v>18</v>
      </c>
      <c r="B1373">
        <v>40</v>
      </c>
      <c r="E1373">
        <v>43808</v>
      </c>
      <c r="F1373">
        <v>2463200</v>
      </c>
      <c r="I1373">
        <v>6896</v>
      </c>
      <c r="J1373">
        <v>2372976</v>
      </c>
      <c r="M1373">
        <v>3776</v>
      </c>
      <c r="N1373">
        <v>2139136</v>
      </c>
      <c r="Q1373">
        <v>9632</v>
      </c>
      <c r="R1373">
        <v>1969568</v>
      </c>
      <c r="U1373">
        <v>17312</v>
      </c>
      <c r="V1373">
        <v>1778512</v>
      </c>
      <c r="Y1373">
        <v>17040</v>
      </c>
      <c r="Z1373">
        <v>1732720</v>
      </c>
      <c r="AC1373">
        <v>1552</v>
      </c>
      <c r="AD1373">
        <v>1540432</v>
      </c>
      <c r="AG1373">
        <v>0</v>
      </c>
      <c r="AH1373">
        <v>1450512</v>
      </c>
      <c r="AI1373">
        <f t="shared" si="84"/>
        <v>2017</v>
      </c>
      <c r="AJ1373" t="str">
        <f t="shared" si="85"/>
        <v>Interior TFLs</v>
      </c>
      <c r="AK1373" t="str">
        <f t="shared" si="86"/>
        <v>InteriorTFLs</v>
      </c>
      <c r="AL1373" t="str">
        <f t="shared" si="87"/>
        <v>Interior TFLs</v>
      </c>
    </row>
    <row r="1374" spans="1:38">
      <c r="A1374">
        <v>18</v>
      </c>
      <c r="B1374">
        <v>40</v>
      </c>
      <c r="E1374">
        <v>8320</v>
      </c>
      <c r="F1374">
        <v>1756160</v>
      </c>
      <c r="I1374">
        <v>16</v>
      </c>
      <c r="J1374">
        <v>1664640</v>
      </c>
      <c r="M1374">
        <v>16</v>
      </c>
      <c r="N1374">
        <v>1581760</v>
      </c>
      <c r="Q1374">
        <v>2096</v>
      </c>
      <c r="R1374">
        <v>1562544</v>
      </c>
      <c r="U1374">
        <v>2784</v>
      </c>
      <c r="V1374">
        <v>1516352</v>
      </c>
      <c r="Y1374">
        <v>720</v>
      </c>
      <c r="Z1374">
        <v>1557616</v>
      </c>
      <c r="AC1374">
        <v>16</v>
      </c>
      <c r="AD1374">
        <v>1554368</v>
      </c>
      <c r="AG1374">
        <v>0</v>
      </c>
      <c r="AH1374">
        <v>1450976</v>
      </c>
      <c r="AI1374">
        <f t="shared" si="84"/>
        <v>2017</v>
      </c>
      <c r="AJ1374" t="str">
        <f t="shared" si="85"/>
        <v>Interior TFLs</v>
      </c>
      <c r="AK1374" t="str">
        <f t="shared" si="86"/>
        <v>InteriorTFLs</v>
      </c>
      <c r="AL1374" t="str">
        <f t="shared" si="87"/>
        <v>Interior TFLs</v>
      </c>
    </row>
    <row r="1375" spans="1:38">
      <c r="A1375">
        <v>18</v>
      </c>
      <c r="B1375">
        <v>40</v>
      </c>
      <c r="E1375">
        <v>0</v>
      </c>
      <c r="F1375">
        <v>1136</v>
      </c>
      <c r="I1375">
        <v>3648</v>
      </c>
      <c r="J1375">
        <v>27952</v>
      </c>
      <c r="M1375">
        <v>2080</v>
      </c>
      <c r="N1375">
        <v>16048</v>
      </c>
      <c r="Q1375">
        <v>1280</v>
      </c>
      <c r="R1375">
        <v>25072</v>
      </c>
      <c r="U1375">
        <v>464</v>
      </c>
      <c r="V1375">
        <v>21456</v>
      </c>
      <c r="Y1375">
        <v>384</v>
      </c>
      <c r="Z1375">
        <v>26608</v>
      </c>
      <c r="AC1375">
        <v>208</v>
      </c>
      <c r="AD1375">
        <v>6352</v>
      </c>
      <c r="AG1375">
        <v>0</v>
      </c>
      <c r="AH1375">
        <v>4128</v>
      </c>
      <c r="AI1375">
        <f t="shared" si="84"/>
        <v>2017</v>
      </c>
      <c r="AJ1375" t="str">
        <f t="shared" si="85"/>
        <v>Interior TFLs</v>
      </c>
      <c r="AK1375" t="str">
        <f t="shared" si="86"/>
        <v>InteriorTFLs</v>
      </c>
      <c r="AL1375" t="str">
        <f t="shared" si="87"/>
        <v>Interior TFLs</v>
      </c>
    </row>
    <row r="1376" spans="1:38">
      <c r="A1376">
        <v>18</v>
      </c>
      <c r="B1376">
        <v>40</v>
      </c>
      <c r="E1376">
        <v>0</v>
      </c>
      <c r="F1376">
        <v>48</v>
      </c>
      <c r="I1376">
        <v>0</v>
      </c>
      <c r="J1376">
        <v>896</v>
      </c>
      <c r="M1376">
        <v>128</v>
      </c>
      <c r="N1376">
        <v>480</v>
      </c>
      <c r="Q1376">
        <v>48</v>
      </c>
      <c r="R1376">
        <v>896</v>
      </c>
      <c r="U1376">
        <v>112</v>
      </c>
      <c r="V1376">
        <v>800</v>
      </c>
      <c r="Y1376">
        <v>128</v>
      </c>
      <c r="Z1376">
        <v>1344</v>
      </c>
      <c r="AC1376">
        <v>0</v>
      </c>
      <c r="AD1376">
        <v>272</v>
      </c>
      <c r="AG1376">
        <v>0</v>
      </c>
      <c r="AH1376">
        <v>176</v>
      </c>
      <c r="AI1376">
        <f t="shared" si="84"/>
        <v>2017</v>
      </c>
      <c r="AJ1376" t="str">
        <f t="shared" si="85"/>
        <v>Interior TFLs</v>
      </c>
      <c r="AK1376" t="str">
        <f t="shared" si="86"/>
        <v>InteriorTFLs</v>
      </c>
      <c r="AL1376" t="str">
        <f t="shared" si="87"/>
        <v>Interior TFLs</v>
      </c>
    </row>
    <row r="1377" spans="1:38">
      <c r="A1377">
        <v>18</v>
      </c>
      <c r="B1377">
        <v>40</v>
      </c>
      <c r="E1377">
        <v>29472</v>
      </c>
      <c r="F1377">
        <v>3531408</v>
      </c>
      <c r="I1377">
        <v>672</v>
      </c>
      <c r="J1377">
        <v>3442912</v>
      </c>
      <c r="M1377">
        <v>2816</v>
      </c>
      <c r="N1377">
        <v>3217088</v>
      </c>
      <c r="Q1377">
        <v>3248</v>
      </c>
      <c r="R1377">
        <v>3163632</v>
      </c>
      <c r="U1377">
        <v>1104</v>
      </c>
      <c r="V1377">
        <v>2803184</v>
      </c>
      <c r="Y1377">
        <v>2320</v>
      </c>
      <c r="Z1377">
        <v>2893472</v>
      </c>
      <c r="AC1377">
        <v>176</v>
      </c>
      <c r="AD1377">
        <v>2898528</v>
      </c>
      <c r="AG1377">
        <v>48</v>
      </c>
      <c r="AH1377">
        <v>2816304</v>
      </c>
      <c r="AI1377">
        <f t="shared" si="84"/>
        <v>2017</v>
      </c>
      <c r="AJ1377" t="str">
        <f t="shared" si="85"/>
        <v>Interior TFLs</v>
      </c>
      <c r="AK1377" t="str">
        <f t="shared" si="86"/>
        <v>InteriorTFLs</v>
      </c>
      <c r="AL1377" t="str">
        <f t="shared" si="87"/>
        <v>Interior TFLs</v>
      </c>
    </row>
    <row r="1378" spans="1:38">
      <c r="A1378">
        <v>18</v>
      </c>
      <c r="B1378">
        <v>40</v>
      </c>
      <c r="E1378">
        <v>16464</v>
      </c>
      <c r="F1378">
        <v>1306480</v>
      </c>
      <c r="I1378">
        <v>6560</v>
      </c>
      <c r="J1378">
        <v>1046976</v>
      </c>
      <c r="M1378">
        <v>5712</v>
      </c>
      <c r="N1378">
        <v>1059392</v>
      </c>
      <c r="Q1378">
        <v>13392</v>
      </c>
      <c r="R1378">
        <v>980880</v>
      </c>
      <c r="U1378">
        <v>16320</v>
      </c>
      <c r="V1378">
        <v>907328</v>
      </c>
      <c r="Y1378">
        <v>19552</v>
      </c>
      <c r="Z1378">
        <v>854320</v>
      </c>
      <c r="AC1378">
        <v>2992</v>
      </c>
      <c r="AD1378">
        <v>821312</v>
      </c>
      <c r="AG1378">
        <v>304</v>
      </c>
      <c r="AH1378">
        <v>756480</v>
      </c>
      <c r="AI1378">
        <f t="shared" si="84"/>
        <v>2017</v>
      </c>
      <c r="AJ1378" t="str">
        <f t="shared" si="85"/>
        <v>Interior TFLs</v>
      </c>
      <c r="AK1378" t="str">
        <f t="shared" si="86"/>
        <v>InteriorTFLs</v>
      </c>
      <c r="AL1378" t="str">
        <f t="shared" si="87"/>
        <v>Interior TFLs</v>
      </c>
    </row>
    <row r="1379" spans="1:38">
      <c r="A1379">
        <v>18</v>
      </c>
      <c r="B1379">
        <v>40</v>
      </c>
      <c r="E1379">
        <v>101728</v>
      </c>
      <c r="F1379">
        <v>15447584</v>
      </c>
      <c r="I1379">
        <v>3904</v>
      </c>
      <c r="J1379">
        <v>15218752</v>
      </c>
      <c r="M1379">
        <v>14512</v>
      </c>
      <c r="N1379">
        <v>14618640</v>
      </c>
      <c r="Q1379">
        <v>24240</v>
      </c>
      <c r="R1379">
        <v>14133392</v>
      </c>
      <c r="U1379">
        <v>21376</v>
      </c>
      <c r="V1379">
        <v>13348384</v>
      </c>
      <c r="Y1379">
        <v>18000</v>
      </c>
      <c r="Z1379">
        <v>13460816</v>
      </c>
      <c r="AC1379">
        <v>784</v>
      </c>
      <c r="AD1379">
        <v>13298832</v>
      </c>
      <c r="AG1379">
        <v>336</v>
      </c>
      <c r="AH1379">
        <v>12972176</v>
      </c>
      <c r="AI1379">
        <f t="shared" si="84"/>
        <v>2017</v>
      </c>
      <c r="AJ1379" t="str">
        <f t="shared" si="85"/>
        <v>Interior TFLs</v>
      </c>
      <c r="AK1379" t="str">
        <f t="shared" si="86"/>
        <v>InteriorTFLs</v>
      </c>
      <c r="AL1379" t="str">
        <f t="shared" si="87"/>
        <v>Interior TFLs</v>
      </c>
    </row>
    <row r="1380" spans="1:38">
      <c r="A1380">
        <v>18</v>
      </c>
      <c r="B1380">
        <v>40</v>
      </c>
      <c r="E1380">
        <v>28656</v>
      </c>
      <c r="F1380">
        <v>3307872</v>
      </c>
      <c r="I1380">
        <v>1168</v>
      </c>
      <c r="J1380">
        <v>3056320</v>
      </c>
      <c r="M1380">
        <v>2832</v>
      </c>
      <c r="N1380">
        <v>2875200</v>
      </c>
      <c r="Q1380">
        <v>3600</v>
      </c>
      <c r="R1380">
        <v>2830704</v>
      </c>
      <c r="U1380">
        <v>7632</v>
      </c>
      <c r="V1380">
        <v>2625104</v>
      </c>
      <c r="Y1380">
        <v>4432</v>
      </c>
      <c r="Z1380">
        <v>2596144</v>
      </c>
      <c r="AC1380">
        <v>5504</v>
      </c>
      <c r="AD1380">
        <v>2567312</v>
      </c>
      <c r="AG1380">
        <v>992</v>
      </c>
      <c r="AH1380">
        <v>2486832</v>
      </c>
      <c r="AI1380">
        <f t="shared" si="84"/>
        <v>2017</v>
      </c>
      <c r="AJ1380" t="str">
        <f t="shared" si="85"/>
        <v>Interior TFLs</v>
      </c>
      <c r="AK1380" t="str">
        <f t="shared" si="86"/>
        <v>InteriorTFLs</v>
      </c>
      <c r="AL1380" t="str">
        <f t="shared" si="87"/>
        <v>Interior TFLs</v>
      </c>
    </row>
    <row r="1381" spans="1:38">
      <c r="A1381">
        <v>18</v>
      </c>
      <c r="B1381">
        <v>40</v>
      </c>
      <c r="E1381">
        <v>118480</v>
      </c>
      <c r="F1381">
        <v>4650944</v>
      </c>
      <c r="I1381">
        <v>4192</v>
      </c>
      <c r="J1381">
        <v>4700672</v>
      </c>
      <c r="M1381">
        <v>6272</v>
      </c>
      <c r="N1381">
        <v>4064976</v>
      </c>
      <c r="Q1381">
        <v>16160</v>
      </c>
      <c r="R1381">
        <v>3782192</v>
      </c>
      <c r="U1381">
        <v>30496</v>
      </c>
      <c r="V1381">
        <v>3426528</v>
      </c>
      <c r="Y1381">
        <v>45040</v>
      </c>
      <c r="Z1381">
        <v>3111296</v>
      </c>
      <c r="AC1381">
        <v>8112</v>
      </c>
      <c r="AD1381">
        <v>2837248</v>
      </c>
      <c r="AG1381">
        <v>2000</v>
      </c>
      <c r="AH1381">
        <v>2802576</v>
      </c>
      <c r="AI1381">
        <f t="shared" si="84"/>
        <v>2017</v>
      </c>
      <c r="AJ1381" t="str">
        <f t="shared" si="85"/>
        <v>Interior TFLs</v>
      </c>
      <c r="AK1381" t="str">
        <f t="shared" si="86"/>
        <v>InteriorTFLs</v>
      </c>
      <c r="AL1381" t="str">
        <f t="shared" si="87"/>
        <v>Interior TFLs</v>
      </c>
    </row>
    <row r="1382" spans="1:38">
      <c r="A1382">
        <v>18</v>
      </c>
      <c r="B1382">
        <v>40</v>
      </c>
      <c r="E1382">
        <v>11536</v>
      </c>
      <c r="F1382">
        <v>115216</v>
      </c>
      <c r="I1382">
        <v>832</v>
      </c>
      <c r="J1382">
        <v>136624</v>
      </c>
      <c r="M1382">
        <v>640</v>
      </c>
      <c r="N1382">
        <v>128608</v>
      </c>
      <c r="Q1382">
        <v>2704</v>
      </c>
      <c r="R1382">
        <v>123856</v>
      </c>
      <c r="U1382">
        <v>9168</v>
      </c>
      <c r="V1382">
        <v>139216</v>
      </c>
      <c r="Y1382">
        <v>7648</v>
      </c>
      <c r="Z1382">
        <v>116576</v>
      </c>
      <c r="AC1382">
        <v>5280</v>
      </c>
      <c r="AD1382">
        <v>66752</v>
      </c>
      <c r="AG1382">
        <v>2832</v>
      </c>
      <c r="AH1382">
        <v>55696</v>
      </c>
      <c r="AI1382">
        <f t="shared" si="84"/>
        <v>2017</v>
      </c>
      <c r="AJ1382" t="str">
        <f t="shared" si="85"/>
        <v>Interior TFLs</v>
      </c>
      <c r="AK1382" t="str">
        <f t="shared" si="86"/>
        <v>InteriorTFLs</v>
      </c>
      <c r="AL1382" t="str">
        <f t="shared" si="87"/>
        <v>Interior TFLs</v>
      </c>
    </row>
    <row r="1383" spans="1:38">
      <c r="A1383">
        <v>18</v>
      </c>
      <c r="B1383">
        <v>40</v>
      </c>
      <c r="E1383">
        <v>0</v>
      </c>
      <c r="F1383">
        <v>0</v>
      </c>
      <c r="I1383">
        <v>176</v>
      </c>
      <c r="J1383">
        <v>27616</v>
      </c>
      <c r="M1383">
        <v>2208</v>
      </c>
      <c r="N1383">
        <v>33056</v>
      </c>
      <c r="Q1383">
        <v>4512</v>
      </c>
      <c r="R1383">
        <v>31040</v>
      </c>
      <c r="U1383">
        <v>5616</v>
      </c>
      <c r="V1383">
        <v>69488</v>
      </c>
      <c r="Y1383">
        <v>1408</v>
      </c>
      <c r="Z1383">
        <v>39104</v>
      </c>
      <c r="AC1383">
        <v>2656</v>
      </c>
      <c r="AD1383">
        <v>34640</v>
      </c>
      <c r="AG1383">
        <v>3104</v>
      </c>
      <c r="AH1383">
        <v>35344</v>
      </c>
      <c r="AI1383">
        <f t="shared" si="84"/>
        <v>2017</v>
      </c>
      <c r="AJ1383" t="str">
        <f t="shared" si="85"/>
        <v>Interior TFLs</v>
      </c>
      <c r="AK1383" t="str">
        <f t="shared" si="86"/>
        <v>InteriorTFLs</v>
      </c>
      <c r="AL1383" t="str">
        <f t="shared" si="87"/>
        <v>Interior TFLs</v>
      </c>
    </row>
    <row r="1384" spans="1:38">
      <c r="A1384">
        <v>18</v>
      </c>
      <c r="B1384">
        <v>40</v>
      </c>
      <c r="E1384">
        <v>75456</v>
      </c>
      <c r="F1384">
        <v>1786960</v>
      </c>
      <c r="I1384">
        <v>6448</v>
      </c>
      <c r="J1384">
        <v>1777296</v>
      </c>
      <c r="M1384">
        <v>17664</v>
      </c>
      <c r="N1384">
        <v>1718464</v>
      </c>
      <c r="Q1384">
        <v>34080</v>
      </c>
      <c r="R1384">
        <v>1683408</v>
      </c>
      <c r="U1384">
        <v>82416</v>
      </c>
      <c r="V1384">
        <v>1420816</v>
      </c>
      <c r="Y1384">
        <v>113024</v>
      </c>
      <c r="Z1384">
        <v>1354112</v>
      </c>
      <c r="AC1384">
        <v>70064</v>
      </c>
      <c r="AD1384">
        <v>207648</v>
      </c>
      <c r="AG1384">
        <v>5728</v>
      </c>
      <c r="AH1384">
        <v>68224</v>
      </c>
      <c r="AI1384">
        <f t="shared" si="84"/>
        <v>2017</v>
      </c>
      <c r="AJ1384" t="str">
        <f t="shared" si="85"/>
        <v>Interior TFLs</v>
      </c>
      <c r="AK1384" t="str">
        <f t="shared" si="86"/>
        <v>InteriorTFLs</v>
      </c>
      <c r="AL1384" t="str">
        <f t="shared" si="87"/>
        <v>Interior TFLs</v>
      </c>
    </row>
    <row r="1385" spans="1:38">
      <c r="A1385">
        <v>18</v>
      </c>
      <c r="B1385">
        <v>40</v>
      </c>
      <c r="E1385">
        <v>14736</v>
      </c>
      <c r="F1385">
        <v>956624</v>
      </c>
      <c r="I1385">
        <v>3824</v>
      </c>
      <c r="J1385">
        <v>891232</v>
      </c>
      <c r="M1385">
        <v>8688</v>
      </c>
      <c r="N1385">
        <v>850400</v>
      </c>
      <c r="Q1385">
        <v>10096</v>
      </c>
      <c r="R1385">
        <v>811568</v>
      </c>
      <c r="U1385">
        <v>9728</v>
      </c>
      <c r="V1385">
        <v>787360</v>
      </c>
      <c r="Y1385">
        <v>13280</v>
      </c>
      <c r="Z1385">
        <v>771456</v>
      </c>
      <c r="AC1385">
        <v>11760</v>
      </c>
      <c r="AD1385">
        <v>622736</v>
      </c>
      <c r="AG1385">
        <v>7568</v>
      </c>
      <c r="AH1385">
        <v>568416</v>
      </c>
      <c r="AI1385">
        <f t="shared" si="84"/>
        <v>2017</v>
      </c>
      <c r="AJ1385" t="str">
        <f t="shared" si="85"/>
        <v>Interior TFLs</v>
      </c>
      <c r="AK1385" t="str">
        <f t="shared" si="86"/>
        <v>InteriorTFLs</v>
      </c>
      <c r="AL1385" t="str">
        <f t="shared" si="87"/>
        <v>Interior TFLs</v>
      </c>
    </row>
    <row r="1386" spans="1:38">
      <c r="A1386">
        <v>18</v>
      </c>
      <c r="B1386">
        <v>40</v>
      </c>
      <c r="E1386">
        <v>41168</v>
      </c>
      <c r="F1386">
        <v>418960</v>
      </c>
      <c r="I1386">
        <v>51056</v>
      </c>
      <c r="J1386">
        <v>480960</v>
      </c>
      <c r="M1386">
        <v>41344</v>
      </c>
      <c r="N1386">
        <v>434288</v>
      </c>
      <c r="Q1386">
        <v>61360</v>
      </c>
      <c r="R1386">
        <v>348512</v>
      </c>
      <c r="U1386">
        <v>69008</v>
      </c>
      <c r="V1386">
        <v>377312</v>
      </c>
      <c r="Y1386">
        <v>33904</v>
      </c>
      <c r="Z1386">
        <v>296112</v>
      </c>
      <c r="AC1386">
        <v>12112</v>
      </c>
      <c r="AD1386">
        <v>168256</v>
      </c>
      <c r="AG1386">
        <v>20592</v>
      </c>
      <c r="AH1386">
        <v>196928</v>
      </c>
      <c r="AI1386">
        <f t="shared" si="84"/>
        <v>2017</v>
      </c>
      <c r="AJ1386" t="str">
        <f t="shared" si="85"/>
        <v>Interior TFLs</v>
      </c>
      <c r="AK1386" t="str">
        <f t="shared" si="86"/>
        <v>InteriorTFLs</v>
      </c>
      <c r="AL1386" t="str">
        <f t="shared" si="87"/>
        <v>Interior TFLs</v>
      </c>
    </row>
    <row r="1387" spans="1:38">
      <c r="A1387">
        <v>18</v>
      </c>
      <c r="B1387">
        <v>40</v>
      </c>
      <c r="E1387">
        <v>105408</v>
      </c>
      <c r="F1387">
        <v>3197856</v>
      </c>
      <c r="I1387">
        <v>9856</v>
      </c>
      <c r="J1387">
        <v>2901920</v>
      </c>
      <c r="M1387">
        <v>26704</v>
      </c>
      <c r="N1387">
        <v>2834368</v>
      </c>
      <c r="Q1387">
        <v>59232</v>
      </c>
      <c r="R1387">
        <v>2387552</v>
      </c>
      <c r="U1387">
        <v>89616</v>
      </c>
      <c r="V1387">
        <v>2172288</v>
      </c>
      <c r="Y1387">
        <v>159232</v>
      </c>
      <c r="Z1387">
        <v>1891248</v>
      </c>
      <c r="AC1387">
        <v>50608</v>
      </c>
      <c r="AD1387">
        <v>710896</v>
      </c>
      <c r="AG1387">
        <v>24192</v>
      </c>
      <c r="AH1387">
        <v>461648</v>
      </c>
      <c r="AI1387">
        <f t="shared" si="84"/>
        <v>2017</v>
      </c>
      <c r="AJ1387" t="str">
        <f t="shared" si="85"/>
        <v>Interior TFLs</v>
      </c>
      <c r="AK1387" t="str">
        <f t="shared" si="86"/>
        <v>InteriorTFLs</v>
      </c>
      <c r="AL1387" t="str">
        <f t="shared" si="87"/>
        <v>Interior TFLs</v>
      </c>
    </row>
    <row r="1388" spans="1:38">
      <c r="A1388">
        <v>18</v>
      </c>
      <c r="B1388">
        <v>40</v>
      </c>
      <c r="E1388">
        <v>150544</v>
      </c>
      <c r="F1388">
        <v>7618992</v>
      </c>
      <c r="I1388">
        <v>15552</v>
      </c>
      <c r="J1388">
        <v>7573552</v>
      </c>
      <c r="M1388">
        <v>29216</v>
      </c>
      <c r="N1388">
        <v>6857472</v>
      </c>
      <c r="Q1388">
        <v>32928</v>
      </c>
      <c r="R1388">
        <v>6347504</v>
      </c>
      <c r="U1388">
        <v>52432</v>
      </c>
      <c r="V1388">
        <v>5569136</v>
      </c>
      <c r="Y1388">
        <v>85104</v>
      </c>
      <c r="Z1388">
        <v>5191504</v>
      </c>
      <c r="AC1388">
        <v>80096</v>
      </c>
      <c r="AD1388">
        <v>4385104</v>
      </c>
      <c r="AG1388">
        <v>28240</v>
      </c>
      <c r="AH1388">
        <v>3823008</v>
      </c>
      <c r="AI1388">
        <f t="shared" si="84"/>
        <v>2017</v>
      </c>
      <c r="AJ1388" t="str">
        <f t="shared" si="85"/>
        <v>Interior TFLs</v>
      </c>
      <c r="AK1388" t="str">
        <f t="shared" si="86"/>
        <v>InteriorTFLs</v>
      </c>
      <c r="AL1388" t="str">
        <f t="shared" si="87"/>
        <v>Interior TFLs</v>
      </c>
    </row>
    <row r="1389" spans="1:38">
      <c r="A1389">
        <v>18</v>
      </c>
      <c r="B1389">
        <v>40</v>
      </c>
      <c r="E1389">
        <v>125056</v>
      </c>
      <c r="F1389">
        <v>2520688</v>
      </c>
      <c r="I1389">
        <v>7168</v>
      </c>
      <c r="J1389">
        <v>2640288</v>
      </c>
      <c r="M1389">
        <v>27728</v>
      </c>
      <c r="N1389">
        <v>2377392</v>
      </c>
      <c r="Q1389">
        <v>23648</v>
      </c>
      <c r="R1389">
        <v>2230928</v>
      </c>
      <c r="U1389">
        <v>64000</v>
      </c>
      <c r="V1389">
        <v>2059328</v>
      </c>
      <c r="Y1389">
        <v>101520</v>
      </c>
      <c r="Z1389">
        <v>1940176</v>
      </c>
      <c r="AC1389">
        <v>149472</v>
      </c>
      <c r="AD1389">
        <v>633232</v>
      </c>
      <c r="AG1389">
        <v>53296</v>
      </c>
      <c r="AH1389">
        <v>327600</v>
      </c>
      <c r="AI1389">
        <f t="shared" si="84"/>
        <v>2017</v>
      </c>
      <c r="AJ1389" t="str">
        <f t="shared" si="85"/>
        <v>Interior TFLs</v>
      </c>
      <c r="AK1389" t="str">
        <f t="shared" si="86"/>
        <v>InteriorTFLs</v>
      </c>
      <c r="AL1389" t="str">
        <f t="shared" si="87"/>
        <v>Interior TFLs</v>
      </c>
    </row>
    <row r="1390" spans="1:38">
      <c r="A1390">
        <v>18</v>
      </c>
      <c r="B1390">
        <v>40</v>
      </c>
      <c r="E1390">
        <v>699120</v>
      </c>
      <c r="F1390">
        <v>15461552</v>
      </c>
      <c r="I1390">
        <v>94432</v>
      </c>
      <c r="J1390">
        <v>23131616</v>
      </c>
      <c r="M1390">
        <v>199376</v>
      </c>
      <c r="N1390">
        <v>22105904</v>
      </c>
      <c r="Q1390">
        <v>90432</v>
      </c>
      <c r="R1390">
        <v>21930784</v>
      </c>
      <c r="U1390">
        <v>331872</v>
      </c>
      <c r="V1390">
        <v>19548368</v>
      </c>
      <c r="Y1390">
        <v>117520</v>
      </c>
      <c r="Z1390">
        <v>19536768</v>
      </c>
      <c r="AC1390">
        <v>34976</v>
      </c>
      <c r="AD1390">
        <v>20903760</v>
      </c>
      <c r="AG1390">
        <v>56352</v>
      </c>
      <c r="AH1390">
        <v>18208496</v>
      </c>
      <c r="AI1390">
        <f t="shared" si="84"/>
        <v>2017</v>
      </c>
      <c r="AJ1390" t="str">
        <f t="shared" si="85"/>
        <v>Interior TFLs</v>
      </c>
      <c r="AK1390" t="str">
        <f t="shared" si="86"/>
        <v>InteriorTFLs</v>
      </c>
      <c r="AL1390" t="str">
        <f t="shared" si="87"/>
        <v>Interior TFLs</v>
      </c>
    </row>
    <row r="1391" spans="1:38">
      <c r="A1391">
        <v>18</v>
      </c>
      <c r="B1391">
        <v>40</v>
      </c>
      <c r="E1391">
        <v>350432</v>
      </c>
      <c r="F1391">
        <v>8243408</v>
      </c>
      <c r="I1391">
        <v>67936</v>
      </c>
      <c r="J1391">
        <v>8313952</v>
      </c>
      <c r="M1391">
        <v>122032</v>
      </c>
      <c r="N1391">
        <v>7531984</v>
      </c>
      <c r="Q1391">
        <v>166080</v>
      </c>
      <c r="R1391">
        <v>7116224</v>
      </c>
      <c r="U1391">
        <v>230896</v>
      </c>
      <c r="V1391">
        <v>6635856</v>
      </c>
      <c r="Y1391">
        <v>354704</v>
      </c>
      <c r="Z1391">
        <v>6399584</v>
      </c>
      <c r="AC1391">
        <v>182800</v>
      </c>
      <c r="AD1391">
        <v>3761104</v>
      </c>
      <c r="AG1391">
        <v>105968</v>
      </c>
      <c r="AH1391">
        <v>3108256</v>
      </c>
      <c r="AI1391">
        <f t="shared" si="84"/>
        <v>2017</v>
      </c>
      <c r="AJ1391" t="str">
        <f t="shared" si="85"/>
        <v>Interior TFLs</v>
      </c>
      <c r="AK1391" t="str">
        <f t="shared" si="86"/>
        <v>InteriorTFLs</v>
      </c>
      <c r="AL1391" t="str">
        <f t="shared" si="87"/>
        <v>Interior TFLs</v>
      </c>
    </row>
    <row r="1392" spans="1:38">
      <c r="A1392">
        <v>18</v>
      </c>
      <c r="B1392">
        <v>41</v>
      </c>
      <c r="E1392">
        <v>0</v>
      </c>
      <c r="F1392">
        <v>0</v>
      </c>
      <c r="I1392">
        <v>0</v>
      </c>
      <c r="J1392">
        <v>0</v>
      </c>
      <c r="M1392">
        <v>0</v>
      </c>
      <c r="N1392">
        <v>0</v>
      </c>
      <c r="Q1392">
        <v>0</v>
      </c>
      <c r="R1392">
        <v>0</v>
      </c>
      <c r="U1392">
        <v>0</v>
      </c>
      <c r="V1392">
        <v>0</v>
      </c>
      <c r="Y1392">
        <v>0</v>
      </c>
      <c r="Z1392">
        <v>0</v>
      </c>
      <c r="AC1392">
        <v>0</v>
      </c>
      <c r="AD1392">
        <v>0</v>
      </c>
      <c r="AG1392">
        <v>0</v>
      </c>
      <c r="AH1392">
        <v>0</v>
      </c>
      <c r="AI1392">
        <f t="shared" si="84"/>
        <v>2017</v>
      </c>
      <c r="AJ1392" t="str">
        <f t="shared" si="85"/>
        <v>Coast TFLs</v>
      </c>
      <c r="AK1392" t="str">
        <f t="shared" si="86"/>
        <v>CoastTFLs</v>
      </c>
      <c r="AL1392" t="str">
        <f t="shared" si="87"/>
        <v>Coast TFLs</v>
      </c>
    </row>
    <row r="1393" spans="1:38">
      <c r="A1393">
        <v>18</v>
      </c>
      <c r="B1393">
        <v>41</v>
      </c>
      <c r="E1393">
        <v>0</v>
      </c>
      <c r="F1393">
        <v>0</v>
      </c>
      <c r="I1393">
        <v>0</v>
      </c>
      <c r="J1393">
        <v>2864</v>
      </c>
      <c r="M1393">
        <v>0</v>
      </c>
      <c r="N1393">
        <v>1136</v>
      </c>
      <c r="Q1393">
        <v>0</v>
      </c>
      <c r="R1393">
        <v>224</v>
      </c>
      <c r="U1393">
        <v>16</v>
      </c>
      <c r="V1393">
        <v>128</v>
      </c>
      <c r="Y1393">
        <v>0</v>
      </c>
      <c r="Z1393">
        <v>144</v>
      </c>
      <c r="AC1393">
        <v>0</v>
      </c>
      <c r="AD1393">
        <v>0</v>
      </c>
      <c r="AG1393">
        <v>0</v>
      </c>
      <c r="AH1393">
        <v>0</v>
      </c>
      <c r="AI1393">
        <f t="shared" si="84"/>
        <v>2017</v>
      </c>
      <c r="AJ1393" t="str">
        <f t="shared" si="85"/>
        <v>Coast TFLs</v>
      </c>
      <c r="AK1393" t="str">
        <f t="shared" si="86"/>
        <v>CoastTFLs</v>
      </c>
      <c r="AL1393" t="str">
        <f t="shared" si="87"/>
        <v>Coast TFLs</v>
      </c>
    </row>
    <row r="1394" spans="1:38">
      <c r="A1394">
        <v>18</v>
      </c>
      <c r="B1394">
        <v>41</v>
      </c>
      <c r="E1394">
        <v>0</v>
      </c>
      <c r="F1394">
        <v>0</v>
      </c>
      <c r="I1394">
        <v>0</v>
      </c>
      <c r="J1394">
        <v>0</v>
      </c>
      <c r="M1394">
        <v>0</v>
      </c>
      <c r="N1394">
        <v>0</v>
      </c>
      <c r="Q1394">
        <v>0</v>
      </c>
      <c r="R1394">
        <v>0</v>
      </c>
      <c r="U1394">
        <v>0</v>
      </c>
      <c r="V1394">
        <v>0</v>
      </c>
      <c r="Y1394">
        <v>0</v>
      </c>
      <c r="Z1394">
        <v>0</v>
      </c>
      <c r="AC1394">
        <v>0</v>
      </c>
      <c r="AD1394">
        <v>0</v>
      </c>
      <c r="AG1394">
        <v>0</v>
      </c>
      <c r="AH1394">
        <v>0</v>
      </c>
      <c r="AI1394">
        <f t="shared" si="84"/>
        <v>2017</v>
      </c>
      <c r="AJ1394" t="str">
        <f t="shared" si="85"/>
        <v>Coast TFLs</v>
      </c>
      <c r="AK1394" t="str">
        <f t="shared" si="86"/>
        <v>CoastTFLs</v>
      </c>
      <c r="AL1394" t="str">
        <f t="shared" si="87"/>
        <v>Coast TFLs</v>
      </c>
    </row>
    <row r="1395" spans="1:38">
      <c r="A1395">
        <v>18</v>
      </c>
      <c r="B1395">
        <v>41</v>
      </c>
      <c r="E1395">
        <v>0</v>
      </c>
      <c r="F1395">
        <v>0</v>
      </c>
      <c r="I1395">
        <v>0</v>
      </c>
      <c r="J1395">
        <v>0</v>
      </c>
      <c r="M1395">
        <v>0</v>
      </c>
      <c r="N1395">
        <v>0</v>
      </c>
      <c r="Q1395">
        <v>0</v>
      </c>
      <c r="R1395">
        <v>0</v>
      </c>
      <c r="U1395">
        <v>0</v>
      </c>
      <c r="V1395">
        <v>0</v>
      </c>
      <c r="Y1395">
        <v>0</v>
      </c>
      <c r="Z1395">
        <v>0</v>
      </c>
      <c r="AC1395">
        <v>0</v>
      </c>
      <c r="AD1395">
        <v>0</v>
      </c>
      <c r="AG1395">
        <v>0</v>
      </c>
      <c r="AH1395">
        <v>0</v>
      </c>
      <c r="AI1395">
        <f t="shared" si="84"/>
        <v>2017</v>
      </c>
      <c r="AJ1395" t="str">
        <f t="shared" si="85"/>
        <v>Coast TFLs</v>
      </c>
      <c r="AK1395" t="str">
        <f t="shared" si="86"/>
        <v>CoastTFLs</v>
      </c>
      <c r="AL1395" t="str">
        <f t="shared" si="87"/>
        <v>Coast TFLs</v>
      </c>
    </row>
    <row r="1396" spans="1:38">
      <c r="A1396">
        <v>18</v>
      </c>
      <c r="B1396">
        <v>41</v>
      </c>
      <c r="E1396">
        <v>0</v>
      </c>
      <c r="F1396">
        <v>0</v>
      </c>
      <c r="I1396">
        <v>0</v>
      </c>
      <c r="J1396">
        <v>0</v>
      </c>
      <c r="M1396">
        <v>0</v>
      </c>
      <c r="N1396">
        <v>0</v>
      </c>
      <c r="Q1396">
        <v>0</v>
      </c>
      <c r="R1396">
        <v>0</v>
      </c>
      <c r="U1396">
        <v>0</v>
      </c>
      <c r="V1396">
        <v>0</v>
      </c>
      <c r="Y1396">
        <v>0</v>
      </c>
      <c r="Z1396">
        <v>0</v>
      </c>
      <c r="AC1396">
        <v>0</v>
      </c>
      <c r="AD1396">
        <v>0</v>
      </c>
      <c r="AG1396">
        <v>0</v>
      </c>
      <c r="AH1396">
        <v>0</v>
      </c>
      <c r="AI1396">
        <f t="shared" si="84"/>
        <v>2017</v>
      </c>
      <c r="AJ1396" t="str">
        <f t="shared" si="85"/>
        <v>Coast TFLs</v>
      </c>
      <c r="AK1396" t="str">
        <f t="shared" si="86"/>
        <v>CoastTFLs</v>
      </c>
      <c r="AL1396" t="str">
        <f t="shared" si="87"/>
        <v>Coast TFLs</v>
      </c>
    </row>
    <row r="1397" spans="1:38">
      <c r="A1397">
        <v>18</v>
      </c>
      <c r="B1397">
        <v>41</v>
      </c>
      <c r="E1397">
        <v>0</v>
      </c>
      <c r="F1397">
        <v>0</v>
      </c>
      <c r="I1397">
        <v>0</v>
      </c>
      <c r="J1397">
        <v>0</v>
      </c>
      <c r="M1397">
        <v>0</v>
      </c>
      <c r="N1397">
        <v>0</v>
      </c>
      <c r="Q1397">
        <v>0</v>
      </c>
      <c r="R1397">
        <v>0</v>
      </c>
      <c r="U1397">
        <v>0</v>
      </c>
      <c r="V1397">
        <v>0</v>
      </c>
      <c r="Y1397">
        <v>0</v>
      </c>
      <c r="Z1397">
        <v>0</v>
      </c>
      <c r="AC1397">
        <v>0</v>
      </c>
      <c r="AD1397">
        <v>0</v>
      </c>
      <c r="AG1397">
        <v>0</v>
      </c>
      <c r="AH1397">
        <v>0</v>
      </c>
      <c r="AI1397">
        <f t="shared" si="84"/>
        <v>2017</v>
      </c>
      <c r="AJ1397" t="str">
        <f t="shared" si="85"/>
        <v>Coast TFLs</v>
      </c>
      <c r="AK1397" t="str">
        <f t="shared" si="86"/>
        <v>CoastTFLs</v>
      </c>
      <c r="AL1397" t="str">
        <f t="shared" si="87"/>
        <v>Coast TFLs</v>
      </c>
    </row>
    <row r="1398" spans="1:38">
      <c r="A1398">
        <v>18</v>
      </c>
      <c r="B1398">
        <v>41</v>
      </c>
      <c r="E1398">
        <v>0</v>
      </c>
      <c r="F1398">
        <v>0</v>
      </c>
      <c r="I1398">
        <v>0</v>
      </c>
      <c r="J1398">
        <v>0</v>
      </c>
      <c r="M1398">
        <v>0</v>
      </c>
      <c r="N1398">
        <v>1888</v>
      </c>
      <c r="Q1398">
        <v>0</v>
      </c>
      <c r="R1398">
        <v>0</v>
      </c>
      <c r="U1398">
        <v>0</v>
      </c>
      <c r="V1398">
        <v>0</v>
      </c>
      <c r="Y1398">
        <v>0</v>
      </c>
      <c r="Z1398">
        <v>0</v>
      </c>
      <c r="AC1398">
        <v>0</v>
      </c>
      <c r="AD1398">
        <v>0</v>
      </c>
      <c r="AG1398">
        <v>0</v>
      </c>
      <c r="AH1398">
        <v>0</v>
      </c>
      <c r="AI1398">
        <f t="shared" si="84"/>
        <v>2017</v>
      </c>
      <c r="AJ1398" t="str">
        <f t="shared" si="85"/>
        <v>Coast TFLs</v>
      </c>
      <c r="AK1398" t="str">
        <f t="shared" si="86"/>
        <v>CoastTFLs</v>
      </c>
      <c r="AL1398" t="str">
        <f t="shared" si="87"/>
        <v>Coast TFLs</v>
      </c>
    </row>
    <row r="1399" spans="1:38">
      <c r="A1399">
        <v>18</v>
      </c>
      <c r="B1399">
        <v>41</v>
      </c>
      <c r="E1399">
        <v>0</v>
      </c>
      <c r="F1399">
        <v>0</v>
      </c>
      <c r="I1399">
        <v>0</v>
      </c>
      <c r="J1399">
        <v>0</v>
      </c>
      <c r="M1399">
        <v>0</v>
      </c>
      <c r="N1399">
        <v>0</v>
      </c>
      <c r="Q1399">
        <v>0</v>
      </c>
      <c r="R1399">
        <v>0</v>
      </c>
      <c r="U1399">
        <v>0</v>
      </c>
      <c r="V1399">
        <v>0</v>
      </c>
      <c r="Y1399">
        <v>0</v>
      </c>
      <c r="Z1399">
        <v>0</v>
      </c>
      <c r="AC1399">
        <v>0</v>
      </c>
      <c r="AD1399">
        <v>0</v>
      </c>
      <c r="AG1399">
        <v>0</v>
      </c>
      <c r="AH1399">
        <v>0</v>
      </c>
      <c r="AI1399">
        <f t="shared" si="84"/>
        <v>2017</v>
      </c>
      <c r="AJ1399" t="str">
        <f t="shared" si="85"/>
        <v>Coast TFLs</v>
      </c>
      <c r="AK1399" t="str">
        <f t="shared" si="86"/>
        <v>CoastTFLs</v>
      </c>
      <c r="AL1399" t="str">
        <f t="shared" si="87"/>
        <v>Coast TFLs</v>
      </c>
    </row>
    <row r="1400" spans="1:38">
      <c r="A1400">
        <v>18</v>
      </c>
      <c r="B1400">
        <v>41</v>
      </c>
      <c r="E1400">
        <v>0</v>
      </c>
      <c r="F1400">
        <v>0</v>
      </c>
      <c r="I1400">
        <v>0</v>
      </c>
      <c r="J1400">
        <v>0</v>
      </c>
      <c r="M1400">
        <v>0</v>
      </c>
      <c r="N1400">
        <v>0</v>
      </c>
      <c r="Q1400">
        <v>0</v>
      </c>
      <c r="R1400">
        <v>0</v>
      </c>
      <c r="U1400">
        <v>0</v>
      </c>
      <c r="V1400">
        <v>0</v>
      </c>
      <c r="Y1400">
        <v>0</v>
      </c>
      <c r="Z1400">
        <v>0</v>
      </c>
      <c r="AC1400">
        <v>0</v>
      </c>
      <c r="AD1400">
        <v>0</v>
      </c>
      <c r="AG1400">
        <v>0</v>
      </c>
      <c r="AH1400">
        <v>0</v>
      </c>
      <c r="AI1400">
        <f t="shared" si="84"/>
        <v>2017</v>
      </c>
      <c r="AJ1400" t="str">
        <f t="shared" si="85"/>
        <v>Coast TFLs</v>
      </c>
      <c r="AK1400" t="str">
        <f t="shared" si="86"/>
        <v>CoastTFLs</v>
      </c>
      <c r="AL1400" t="str">
        <f t="shared" si="87"/>
        <v>Coast TFLs</v>
      </c>
    </row>
    <row r="1401" spans="1:38">
      <c r="A1401">
        <v>18</v>
      </c>
      <c r="B1401">
        <v>41</v>
      </c>
      <c r="E1401">
        <v>0</v>
      </c>
      <c r="F1401">
        <v>0</v>
      </c>
      <c r="I1401">
        <v>0</v>
      </c>
      <c r="J1401">
        <v>0</v>
      </c>
      <c r="M1401">
        <v>0</v>
      </c>
      <c r="N1401">
        <v>0</v>
      </c>
      <c r="Q1401">
        <v>0</v>
      </c>
      <c r="R1401">
        <v>0</v>
      </c>
      <c r="U1401">
        <v>0</v>
      </c>
      <c r="V1401">
        <v>0</v>
      </c>
      <c r="Y1401">
        <v>0</v>
      </c>
      <c r="Z1401">
        <v>0</v>
      </c>
      <c r="AC1401">
        <v>0</v>
      </c>
      <c r="AD1401">
        <v>0</v>
      </c>
      <c r="AG1401">
        <v>0</v>
      </c>
      <c r="AH1401">
        <v>0</v>
      </c>
      <c r="AI1401">
        <f t="shared" si="84"/>
        <v>2017</v>
      </c>
      <c r="AJ1401" t="str">
        <f t="shared" si="85"/>
        <v>Coast TFLs</v>
      </c>
      <c r="AK1401" t="str">
        <f t="shared" si="86"/>
        <v>CoastTFLs</v>
      </c>
      <c r="AL1401" t="str">
        <f t="shared" si="87"/>
        <v>Coast TFLs</v>
      </c>
    </row>
    <row r="1402" spans="1:38">
      <c r="A1402">
        <v>18</v>
      </c>
      <c r="B1402">
        <v>41</v>
      </c>
      <c r="E1402">
        <v>0</v>
      </c>
      <c r="F1402">
        <v>0</v>
      </c>
      <c r="I1402">
        <v>0</v>
      </c>
      <c r="J1402">
        <v>0</v>
      </c>
      <c r="M1402">
        <v>0</v>
      </c>
      <c r="N1402">
        <v>0</v>
      </c>
      <c r="Q1402">
        <v>0</v>
      </c>
      <c r="R1402">
        <v>48</v>
      </c>
      <c r="U1402">
        <v>0</v>
      </c>
      <c r="V1402">
        <v>3728</v>
      </c>
      <c r="Y1402">
        <v>0</v>
      </c>
      <c r="Z1402">
        <v>0</v>
      </c>
      <c r="AC1402">
        <v>0</v>
      </c>
      <c r="AD1402">
        <v>0</v>
      </c>
      <c r="AG1402">
        <v>0</v>
      </c>
      <c r="AH1402">
        <v>0</v>
      </c>
      <c r="AI1402">
        <f t="shared" si="84"/>
        <v>2017</v>
      </c>
      <c r="AJ1402" t="str">
        <f t="shared" si="85"/>
        <v>Coast TFLs</v>
      </c>
      <c r="AK1402" t="str">
        <f t="shared" si="86"/>
        <v>CoastTFLs</v>
      </c>
      <c r="AL1402" t="str">
        <f t="shared" si="87"/>
        <v>Coast TFLs</v>
      </c>
    </row>
    <row r="1403" spans="1:38">
      <c r="A1403">
        <v>18</v>
      </c>
      <c r="B1403">
        <v>41</v>
      </c>
      <c r="E1403">
        <v>0</v>
      </c>
      <c r="F1403">
        <v>0</v>
      </c>
      <c r="I1403">
        <v>0</v>
      </c>
      <c r="J1403">
        <v>0</v>
      </c>
      <c r="M1403">
        <v>0</v>
      </c>
      <c r="N1403">
        <v>0</v>
      </c>
      <c r="Q1403">
        <v>0</v>
      </c>
      <c r="R1403">
        <v>0</v>
      </c>
      <c r="U1403">
        <v>0</v>
      </c>
      <c r="V1403">
        <v>0</v>
      </c>
      <c r="Y1403">
        <v>0</v>
      </c>
      <c r="Z1403">
        <v>0</v>
      </c>
      <c r="AC1403">
        <v>0</v>
      </c>
      <c r="AD1403">
        <v>0</v>
      </c>
      <c r="AG1403">
        <v>0</v>
      </c>
      <c r="AH1403">
        <v>0</v>
      </c>
      <c r="AI1403">
        <f t="shared" si="84"/>
        <v>2017</v>
      </c>
      <c r="AJ1403" t="str">
        <f t="shared" si="85"/>
        <v>Coast TFLs</v>
      </c>
      <c r="AK1403" t="str">
        <f t="shared" si="86"/>
        <v>CoastTFLs</v>
      </c>
      <c r="AL1403" t="str">
        <f t="shared" si="87"/>
        <v>Coast TFLs</v>
      </c>
    </row>
    <row r="1404" spans="1:38">
      <c r="A1404">
        <v>18</v>
      </c>
      <c r="B1404">
        <v>41</v>
      </c>
      <c r="E1404">
        <v>0</v>
      </c>
      <c r="F1404">
        <v>0</v>
      </c>
      <c r="I1404">
        <v>0</v>
      </c>
      <c r="J1404">
        <v>0</v>
      </c>
      <c r="M1404">
        <v>0</v>
      </c>
      <c r="N1404">
        <v>0</v>
      </c>
      <c r="Q1404">
        <v>0</v>
      </c>
      <c r="R1404">
        <v>0</v>
      </c>
      <c r="U1404">
        <v>0</v>
      </c>
      <c r="V1404">
        <v>0</v>
      </c>
      <c r="Y1404">
        <v>0</v>
      </c>
      <c r="Z1404">
        <v>0</v>
      </c>
      <c r="AC1404">
        <v>0</v>
      </c>
      <c r="AD1404">
        <v>0</v>
      </c>
      <c r="AG1404">
        <v>0</v>
      </c>
      <c r="AH1404">
        <v>0</v>
      </c>
      <c r="AI1404">
        <f t="shared" si="84"/>
        <v>2017</v>
      </c>
      <c r="AJ1404" t="str">
        <f t="shared" si="85"/>
        <v>Coast TFLs</v>
      </c>
      <c r="AK1404" t="str">
        <f t="shared" si="86"/>
        <v>CoastTFLs</v>
      </c>
      <c r="AL1404" t="str">
        <f t="shared" si="87"/>
        <v>Coast TFLs</v>
      </c>
    </row>
    <row r="1405" spans="1:38">
      <c r="A1405">
        <v>18</v>
      </c>
      <c r="B1405">
        <v>41</v>
      </c>
      <c r="E1405">
        <v>0</v>
      </c>
      <c r="F1405">
        <v>0</v>
      </c>
      <c r="I1405">
        <v>0</v>
      </c>
      <c r="J1405">
        <v>0</v>
      </c>
      <c r="M1405">
        <v>0</v>
      </c>
      <c r="N1405">
        <v>0</v>
      </c>
      <c r="Q1405">
        <v>0</v>
      </c>
      <c r="R1405">
        <v>0</v>
      </c>
      <c r="U1405">
        <v>0</v>
      </c>
      <c r="V1405">
        <v>0</v>
      </c>
      <c r="Y1405">
        <v>0</v>
      </c>
      <c r="Z1405">
        <v>0</v>
      </c>
      <c r="AC1405">
        <v>0</v>
      </c>
      <c r="AD1405">
        <v>0</v>
      </c>
      <c r="AG1405">
        <v>0</v>
      </c>
      <c r="AH1405">
        <v>0</v>
      </c>
      <c r="AI1405">
        <f t="shared" si="84"/>
        <v>2017</v>
      </c>
      <c r="AJ1405" t="str">
        <f t="shared" si="85"/>
        <v>Coast TFLs</v>
      </c>
      <c r="AK1405" t="str">
        <f t="shared" si="86"/>
        <v>CoastTFLs</v>
      </c>
      <c r="AL1405" t="str">
        <f t="shared" si="87"/>
        <v>Coast TFLs</v>
      </c>
    </row>
    <row r="1406" spans="1:38">
      <c r="A1406">
        <v>18</v>
      </c>
      <c r="B1406">
        <v>41</v>
      </c>
      <c r="E1406">
        <v>0</v>
      </c>
      <c r="F1406">
        <v>0</v>
      </c>
      <c r="I1406">
        <v>2144</v>
      </c>
      <c r="J1406">
        <v>4800</v>
      </c>
      <c r="M1406">
        <v>0</v>
      </c>
      <c r="N1406">
        <v>3888</v>
      </c>
      <c r="Q1406">
        <v>0</v>
      </c>
      <c r="R1406">
        <v>5360</v>
      </c>
      <c r="U1406">
        <v>0</v>
      </c>
      <c r="V1406">
        <v>4160</v>
      </c>
      <c r="Y1406">
        <v>128</v>
      </c>
      <c r="Z1406">
        <v>2336</v>
      </c>
      <c r="AC1406">
        <v>800</v>
      </c>
      <c r="AD1406">
        <v>2432</v>
      </c>
      <c r="AG1406">
        <v>16</v>
      </c>
      <c r="AH1406">
        <v>16</v>
      </c>
      <c r="AI1406">
        <f t="shared" si="84"/>
        <v>2017</v>
      </c>
      <c r="AJ1406" t="str">
        <f t="shared" si="85"/>
        <v>Coast TFLs</v>
      </c>
      <c r="AK1406" t="str">
        <f t="shared" si="86"/>
        <v>CoastTFLs</v>
      </c>
      <c r="AL1406" t="str">
        <f t="shared" si="87"/>
        <v>Coast TFLs</v>
      </c>
    </row>
    <row r="1407" spans="1:38">
      <c r="A1407">
        <v>18</v>
      </c>
      <c r="B1407">
        <v>41</v>
      </c>
      <c r="E1407">
        <v>0</v>
      </c>
      <c r="F1407">
        <v>0</v>
      </c>
      <c r="I1407">
        <v>0</v>
      </c>
      <c r="J1407">
        <v>0</v>
      </c>
      <c r="M1407">
        <v>0</v>
      </c>
      <c r="N1407">
        <v>0</v>
      </c>
      <c r="Q1407">
        <v>0</v>
      </c>
      <c r="R1407">
        <v>0</v>
      </c>
      <c r="U1407">
        <v>2272</v>
      </c>
      <c r="V1407">
        <v>15856</v>
      </c>
      <c r="Y1407">
        <v>1376</v>
      </c>
      <c r="Z1407">
        <v>3872</v>
      </c>
      <c r="AC1407">
        <v>0</v>
      </c>
      <c r="AD1407">
        <v>0</v>
      </c>
      <c r="AG1407">
        <v>176</v>
      </c>
      <c r="AH1407">
        <v>176</v>
      </c>
      <c r="AI1407">
        <f t="shared" si="84"/>
        <v>2017</v>
      </c>
      <c r="AJ1407" t="str">
        <f t="shared" si="85"/>
        <v>Coast TFLs</v>
      </c>
      <c r="AK1407" t="str">
        <f t="shared" si="86"/>
        <v>CoastTFLs</v>
      </c>
      <c r="AL1407" t="str">
        <f t="shared" si="87"/>
        <v>Coast TFLs</v>
      </c>
    </row>
    <row r="1408" spans="1:38">
      <c r="A1408">
        <v>19</v>
      </c>
      <c r="B1408">
        <v>1</v>
      </c>
      <c r="E1408">
        <v>680528</v>
      </c>
      <c r="F1408">
        <v>55281008</v>
      </c>
      <c r="I1408">
        <v>28656</v>
      </c>
      <c r="J1408">
        <v>47194336</v>
      </c>
      <c r="M1408">
        <v>45056</v>
      </c>
      <c r="N1408">
        <v>46262128</v>
      </c>
      <c r="Q1408">
        <v>79712</v>
      </c>
      <c r="R1408">
        <v>45491808</v>
      </c>
      <c r="U1408">
        <v>94672</v>
      </c>
      <c r="V1408">
        <v>44058752</v>
      </c>
      <c r="Y1408">
        <v>167408</v>
      </c>
      <c r="Z1408">
        <v>42819808</v>
      </c>
      <c r="AC1408">
        <v>37552</v>
      </c>
      <c r="AD1408">
        <v>41805712</v>
      </c>
      <c r="AG1408">
        <v>11248</v>
      </c>
      <c r="AH1408">
        <v>41570832</v>
      </c>
      <c r="AI1408">
        <f t="shared" si="84"/>
        <v>2018</v>
      </c>
      <c r="AJ1408" t="str">
        <f t="shared" si="85"/>
        <v>Pine Units</v>
      </c>
      <c r="AK1408" t="str">
        <f t="shared" si="86"/>
        <v>100MileHouse</v>
      </c>
      <c r="AL1408" t="str">
        <f t="shared" si="87"/>
        <v>100 Mile House TSA</v>
      </c>
    </row>
    <row r="1409" spans="1:38">
      <c r="A1409">
        <v>19</v>
      </c>
      <c r="B1409">
        <v>2</v>
      </c>
      <c r="E1409">
        <v>107008</v>
      </c>
      <c r="F1409">
        <v>6910480</v>
      </c>
      <c r="I1409">
        <v>12496</v>
      </c>
      <c r="J1409">
        <v>6956816</v>
      </c>
      <c r="M1409">
        <v>25856</v>
      </c>
      <c r="N1409">
        <v>6465824</v>
      </c>
      <c r="Q1409">
        <v>47040</v>
      </c>
      <c r="R1409">
        <v>6148736</v>
      </c>
      <c r="U1409">
        <v>74048</v>
      </c>
      <c r="V1409">
        <v>5793392</v>
      </c>
      <c r="Y1409">
        <v>103792</v>
      </c>
      <c r="Z1409">
        <v>5483232</v>
      </c>
      <c r="AC1409">
        <v>147920</v>
      </c>
      <c r="AD1409">
        <v>3565920</v>
      </c>
      <c r="AG1409">
        <v>120432</v>
      </c>
      <c r="AH1409">
        <v>2992608</v>
      </c>
      <c r="AI1409">
        <f t="shared" si="84"/>
        <v>2018</v>
      </c>
      <c r="AJ1409" t="str">
        <f t="shared" si="85"/>
        <v>Pine Units</v>
      </c>
      <c r="AK1409" t="str">
        <f t="shared" si="86"/>
        <v>Arrow</v>
      </c>
      <c r="AL1409" t="str">
        <f t="shared" si="87"/>
        <v>Arrow TSA</v>
      </c>
    </row>
    <row r="1410" spans="1:38">
      <c r="A1410">
        <v>19</v>
      </c>
      <c r="B1410">
        <v>3</v>
      </c>
      <c r="E1410">
        <v>0</v>
      </c>
      <c r="F1410">
        <v>0</v>
      </c>
      <c r="I1410">
        <v>0</v>
      </c>
      <c r="J1410">
        <v>0</v>
      </c>
      <c r="M1410">
        <v>0</v>
      </c>
      <c r="N1410">
        <v>0</v>
      </c>
      <c r="Q1410">
        <v>0</v>
      </c>
      <c r="R1410">
        <v>0</v>
      </c>
      <c r="U1410">
        <v>0</v>
      </c>
      <c r="V1410">
        <v>0</v>
      </c>
      <c r="Y1410">
        <v>0</v>
      </c>
      <c r="Z1410">
        <v>0</v>
      </c>
      <c r="AC1410">
        <v>0</v>
      </c>
      <c r="AD1410">
        <v>0</v>
      </c>
      <c r="AG1410">
        <v>0</v>
      </c>
      <c r="AH1410">
        <v>0</v>
      </c>
      <c r="AI1410">
        <f t="shared" ref="AI1410:AI1473" si="88">A1410+1999</f>
        <v>2018</v>
      </c>
      <c r="AJ1410" t="str">
        <f t="shared" ref="AJ1410:AJ1473" si="89">VLOOKUP(B1410,$AO$2:$AS$42,4)</f>
        <v>Non-pine Units</v>
      </c>
      <c r="AK1410" t="str">
        <f t="shared" ref="AK1410:AK1473" si="90">VLOOKUP(B1410,$AO$2:$AT$42,2)</f>
        <v>Arrowsmith</v>
      </c>
      <c r="AL1410" t="str">
        <f t="shared" ref="AL1410:AL1473" si="91">VLOOKUP(B1410,$AO$2:$AT$42,3)</f>
        <v>Arrowsmith TSA</v>
      </c>
    </row>
    <row r="1411" spans="1:38">
      <c r="A1411">
        <v>19</v>
      </c>
      <c r="B1411">
        <v>4</v>
      </c>
      <c r="E1411">
        <v>353296</v>
      </c>
      <c r="F1411">
        <v>12073504</v>
      </c>
      <c r="I1411">
        <v>35088</v>
      </c>
      <c r="J1411">
        <v>11931776</v>
      </c>
      <c r="M1411">
        <v>65008</v>
      </c>
      <c r="N1411">
        <v>11053824</v>
      </c>
      <c r="Q1411">
        <v>96880</v>
      </c>
      <c r="R1411">
        <v>10555296</v>
      </c>
      <c r="U1411">
        <v>214912</v>
      </c>
      <c r="V1411">
        <v>9693680</v>
      </c>
      <c r="Y1411">
        <v>305328</v>
      </c>
      <c r="Z1411">
        <v>9177808</v>
      </c>
      <c r="AC1411">
        <v>625904</v>
      </c>
      <c r="AD1411">
        <v>3677040</v>
      </c>
      <c r="AG1411">
        <v>267936</v>
      </c>
      <c r="AH1411">
        <v>2021712</v>
      </c>
      <c r="AI1411">
        <f t="shared" si="88"/>
        <v>2018</v>
      </c>
      <c r="AJ1411" t="str">
        <f t="shared" si="89"/>
        <v>Pine Units</v>
      </c>
      <c r="AK1411" t="str">
        <f t="shared" si="90"/>
        <v>Boundary</v>
      </c>
      <c r="AL1411" t="str">
        <f t="shared" si="91"/>
        <v>Boundary TSA</v>
      </c>
    </row>
    <row r="1412" spans="1:38">
      <c r="A1412">
        <v>19</v>
      </c>
      <c r="B1412">
        <v>5</v>
      </c>
      <c r="E1412">
        <v>303600</v>
      </c>
      <c r="F1412">
        <v>11024128</v>
      </c>
      <c r="I1412">
        <v>15504</v>
      </c>
      <c r="J1412">
        <v>11051792</v>
      </c>
      <c r="M1412">
        <v>39952</v>
      </c>
      <c r="N1412">
        <v>10791936</v>
      </c>
      <c r="Q1412">
        <v>74992</v>
      </c>
      <c r="R1412">
        <v>10472720</v>
      </c>
      <c r="U1412">
        <v>117440</v>
      </c>
      <c r="V1412">
        <v>9909120</v>
      </c>
      <c r="Y1412">
        <v>87056</v>
      </c>
      <c r="Z1412">
        <v>9523104</v>
      </c>
      <c r="AC1412">
        <v>119392</v>
      </c>
      <c r="AD1412">
        <v>8764144</v>
      </c>
      <c r="AG1412">
        <v>116464</v>
      </c>
      <c r="AH1412">
        <v>8160032</v>
      </c>
      <c r="AI1412">
        <f t="shared" si="88"/>
        <v>2018</v>
      </c>
      <c r="AJ1412" t="str">
        <f t="shared" si="89"/>
        <v>Pine Units</v>
      </c>
      <c r="AK1412" t="str">
        <f t="shared" si="90"/>
        <v>Bulkley</v>
      </c>
      <c r="AL1412" t="str">
        <f t="shared" si="91"/>
        <v>Bulkley TSA</v>
      </c>
    </row>
    <row r="1413" spans="1:38">
      <c r="A1413">
        <v>19</v>
      </c>
      <c r="B1413">
        <v>6</v>
      </c>
      <c r="E1413">
        <v>46128</v>
      </c>
      <c r="F1413">
        <v>820912</v>
      </c>
      <c r="I1413">
        <v>0</v>
      </c>
      <c r="J1413">
        <v>352</v>
      </c>
      <c r="M1413">
        <v>0</v>
      </c>
      <c r="N1413">
        <v>352</v>
      </c>
      <c r="Q1413">
        <v>0</v>
      </c>
      <c r="R1413">
        <v>352</v>
      </c>
      <c r="U1413">
        <v>0</v>
      </c>
      <c r="V1413">
        <v>352</v>
      </c>
      <c r="Y1413">
        <v>128</v>
      </c>
      <c r="Z1413">
        <v>17728</v>
      </c>
      <c r="AC1413">
        <v>45488</v>
      </c>
      <c r="AD1413">
        <v>171920</v>
      </c>
      <c r="AG1413">
        <v>135440</v>
      </c>
      <c r="AH1413">
        <v>298128</v>
      </c>
      <c r="AI1413">
        <f t="shared" si="88"/>
        <v>2018</v>
      </c>
      <c r="AJ1413" t="str">
        <f t="shared" si="89"/>
        <v>Non-pine Units</v>
      </c>
      <c r="AK1413" t="str">
        <f t="shared" si="90"/>
        <v>Cassiar</v>
      </c>
      <c r="AL1413" t="str">
        <f t="shared" si="91"/>
        <v>Cassiar TSA</v>
      </c>
    </row>
    <row r="1414" spans="1:38">
      <c r="A1414">
        <v>19</v>
      </c>
      <c r="B1414">
        <v>7</v>
      </c>
      <c r="E1414">
        <v>35888</v>
      </c>
      <c r="F1414">
        <v>412224</v>
      </c>
      <c r="I1414">
        <v>21984</v>
      </c>
      <c r="J1414">
        <v>460768</v>
      </c>
      <c r="M1414">
        <v>30096</v>
      </c>
      <c r="N1414">
        <v>411472</v>
      </c>
      <c r="Q1414">
        <v>34080</v>
      </c>
      <c r="R1414">
        <v>335792</v>
      </c>
      <c r="U1414">
        <v>31104</v>
      </c>
      <c r="V1414">
        <v>339776</v>
      </c>
      <c r="Y1414">
        <v>52576</v>
      </c>
      <c r="Z1414">
        <v>329648</v>
      </c>
      <c r="AC1414">
        <v>37840</v>
      </c>
      <c r="AD1414">
        <v>109744</v>
      </c>
      <c r="AG1414">
        <v>30352</v>
      </c>
      <c r="AH1414">
        <v>102304</v>
      </c>
      <c r="AI1414">
        <f t="shared" si="88"/>
        <v>2018</v>
      </c>
      <c r="AJ1414" t="str">
        <f t="shared" si="89"/>
        <v>Non-pine Units</v>
      </c>
      <c r="AK1414" t="str">
        <f t="shared" si="90"/>
        <v>Cranberry</v>
      </c>
      <c r="AL1414" t="str">
        <f t="shared" si="91"/>
        <v>Cranberry TSA</v>
      </c>
    </row>
    <row r="1415" spans="1:38">
      <c r="A1415">
        <v>19</v>
      </c>
      <c r="B1415">
        <v>8</v>
      </c>
      <c r="E1415">
        <v>607616</v>
      </c>
      <c r="F1415">
        <v>24904304</v>
      </c>
      <c r="I1415">
        <v>88416</v>
      </c>
      <c r="J1415">
        <v>23213472</v>
      </c>
      <c r="M1415">
        <v>247600</v>
      </c>
      <c r="N1415">
        <v>22009072</v>
      </c>
      <c r="Q1415">
        <v>400720</v>
      </c>
      <c r="R1415">
        <v>20683504</v>
      </c>
      <c r="U1415">
        <v>631792</v>
      </c>
      <c r="V1415">
        <v>18536640</v>
      </c>
      <c r="Y1415">
        <v>764848</v>
      </c>
      <c r="Z1415">
        <v>16126192</v>
      </c>
      <c r="AC1415">
        <v>749408</v>
      </c>
      <c r="AD1415">
        <v>8236432</v>
      </c>
      <c r="AG1415">
        <v>389792</v>
      </c>
      <c r="AH1415">
        <v>5540416</v>
      </c>
      <c r="AI1415">
        <f t="shared" si="88"/>
        <v>2018</v>
      </c>
      <c r="AJ1415" t="str">
        <f t="shared" si="89"/>
        <v>Pine Units</v>
      </c>
      <c r="AK1415" t="str">
        <f t="shared" si="90"/>
        <v>Cranbrook</v>
      </c>
      <c r="AL1415" t="str">
        <f t="shared" si="91"/>
        <v>Cranbrook TSA</v>
      </c>
    </row>
    <row r="1416" spans="1:38">
      <c r="A1416">
        <v>19</v>
      </c>
      <c r="B1416">
        <v>9</v>
      </c>
      <c r="E1416">
        <v>316256</v>
      </c>
      <c r="F1416">
        <v>9083696</v>
      </c>
      <c r="I1416">
        <v>104288</v>
      </c>
      <c r="J1416">
        <v>25659440</v>
      </c>
      <c r="M1416">
        <v>240560</v>
      </c>
      <c r="N1416">
        <v>24706480</v>
      </c>
      <c r="Q1416">
        <v>116128</v>
      </c>
      <c r="R1416">
        <v>24171408</v>
      </c>
      <c r="U1416">
        <v>242768</v>
      </c>
      <c r="V1416">
        <v>22540624</v>
      </c>
      <c r="Y1416">
        <v>167936</v>
      </c>
      <c r="Z1416">
        <v>21986800</v>
      </c>
      <c r="AC1416">
        <v>142912</v>
      </c>
      <c r="AD1416">
        <v>20692672</v>
      </c>
      <c r="AG1416">
        <v>295424</v>
      </c>
      <c r="AH1416">
        <v>17077280</v>
      </c>
      <c r="AI1416">
        <f t="shared" si="88"/>
        <v>2018</v>
      </c>
      <c r="AJ1416" t="str">
        <f t="shared" si="89"/>
        <v>Pine Units</v>
      </c>
      <c r="AK1416" t="str">
        <f t="shared" si="90"/>
        <v>DawsonCreek</v>
      </c>
      <c r="AL1416" t="str">
        <f t="shared" si="91"/>
        <v>Dawson Creek TSA</v>
      </c>
    </row>
    <row r="1417" spans="1:38">
      <c r="A1417">
        <v>19</v>
      </c>
      <c r="B1417">
        <v>10</v>
      </c>
      <c r="E1417">
        <v>0</v>
      </c>
      <c r="F1417">
        <v>0</v>
      </c>
      <c r="I1417">
        <v>0</v>
      </c>
      <c r="J1417">
        <v>0</v>
      </c>
      <c r="M1417">
        <v>0</v>
      </c>
      <c r="N1417">
        <v>0</v>
      </c>
      <c r="Q1417">
        <v>0</v>
      </c>
      <c r="R1417">
        <v>0</v>
      </c>
      <c r="U1417">
        <v>0</v>
      </c>
      <c r="V1417">
        <v>0</v>
      </c>
      <c r="Y1417">
        <v>272</v>
      </c>
      <c r="Z1417">
        <v>8576</v>
      </c>
      <c r="AC1417">
        <v>6656</v>
      </c>
      <c r="AD1417">
        <v>70480</v>
      </c>
      <c r="AG1417">
        <v>134032</v>
      </c>
      <c r="AH1417">
        <v>927104</v>
      </c>
      <c r="AI1417">
        <f t="shared" si="88"/>
        <v>2018</v>
      </c>
      <c r="AJ1417" t="str">
        <f t="shared" si="89"/>
        <v>Non-pine Units</v>
      </c>
      <c r="AK1417" t="str">
        <f t="shared" si="90"/>
        <v>FortNelson</v>
      </c>
      <c r="AL1417" t="str">
        <f t="shared" si="91"/>
        <v>Fort Nelson TSA</v>
      </c>
    </row>
    <row r="1418" spans="1:38">
      <c r="A1418">
        <v>19</v>
      </c>
      <c r="B1418">
        <v>11</v>
      </c>
      <c r="E1418">
        <v>9520</v>
      </c>
      <c r="F1418">
        <v>200448</v>
      </c>
      <c r="I1418">
        <v>5248</v>
      </c>
      <c r="J1418">
        <v>491424</v>
      </c>
      <c r="M1418">
        <v>2928</v>
      </c>
      <c r="N1418">
        <v>468368</v>
      </c>
      <c r="Q1418">
        <v>5072</v>
      </c>
      <c r="R1418">
        <v>470096</v>
      </c>
      <c r="U1418">
        <v>9216</v>
      </c>
      <c r="V1418">
        <v>444848</v>
      </c>
      <c r="Y1418">
        <v>8704</v>
      </c>
      <c r="Z1418">
        <v>428768</v>
      </c>
      <c r="AC1418">
        <v>9312</v>
      </c>
      <c r="AD1418">
        <v>320848</v>
      </c>
      <c r="AG1418">
        <v>4336</v>
      </c>
      <c r="AH1418">
        <v>254960</v>
      </c>
      <c r="AI1418">
        <f t="shared" si="88"/>
        <v>2018</v>
      </c>
      <c r="AJ1418" t="str">
        <f t="shared" si="89"/>
        <v>Non-pine Units</v>
      </c>
      <c r="AK1418" t="str">
        <f t="shared" si="90"/>
        <v>Fraser</v>
      </c>
      <c r="AL1418" t="str">
        <f t="shared" si="91"/>
        <v>Fraser TSA</v>
      </c>
    </row>
    <row r="1419" spans="1:38">
      <c r="A1419">
        <v>19</v>
      </c>
      <c r="B1419">
        <v>12</v>
      </c>
      <c r="E1419">
        <v>1561696</v>
      </c>
      <c r="F1419">
        <v>98566896</v>
      </c>
      <c r="I1419">
        <v>64672</v>
      </c>
      <c r="J1419">
        <v>97812128</v>
      </c>
      <c r="M1419">
        <v>221440</v>
      </c>
      <c r="N1419">
        <v>91355952</v>
      </c>
      <c r="Q1419">
        <v>242864</v>
      </c>
      <c r="R1419">
        <v>90381824</v>
      </c>
      <c r="U1419">
        <v>572272</v>
      </c>
      <c r="V1419">
        <v>81271360</v>
      </c>
      <c r="Y1419">
        <v>328880</v>
      </c>
      <c r="Z1419">
        <v>81047568</v>
      </c>
      <c r="AC1419">
        <v>144464</v>
      </c>
      <c r="AD1419">
        <v>79909120</v>
      </c>
      <c r="AG1419">
        <v>137888</v>
      </c>
      <c r="AH1419">
        <v>78852784</v>
      </c>
      <c r="AI1419">
        <f t="shared" si="88"/>
        <v>2018</v>
      </c>
      <c r="AJ1419" t="str">
        <f t="shared" si="89"/>
        <v>Pine Units</v>
      </c>
      <c r="AK1419" t="str">
        <f t="shared" si="90"/>
        <v>FtStJames</v>
      </c>
      <c r="AL1419" t="str">
        <f t="shared" si="91"/>
        <v>Ft. St. James Forest District</v>
      </c>
    </row>
    <row r="1420" spans="1:38">
      <c r="A1420">
        <v>19</v>
      </c>
      <c r="B1420">
        <v>13</v>
      </c>
      <c r="E1420">
        <v>125072</v>
      </c>
      <c r="F1420">
        <v>2450720</v>
      </c>
      <c r="I1420">
        <v>182384</v>
      </c>
      <c r="J1420">
        <v>14371664</v>
      </c>
      <c r="M1420">
        <v>359216</v>
      </c>
      <c r="N1420">
        <v>14148880</v>
      </c>
      <c r="Q1420">
        <v>552304</v>
      </c>
      <c r="R1420">
        <v>19581936</v>
      </c>
      <c r="U1420">
        <v>927984</v>
      </c>
      <c r="V1420">
        <v>23940576</v>
      </c>
      <c r="Y1420">
        <v>632128</v>
      </c>
      <c r="Z1420">
        <v>27005280</v>
      </c>
      <c r="AC1420">
        <v>250176</v>
      </c>
      <c r="AD1420">
        <v>15437088</v>
      </c>
      <c r="AG1420">
        <v>418928</v>
      </c>
      <c r="AH1420">
        <v>18274752</v>
      </c>
      <c r="AI1420">
        <f t="shared" si="88"/>
        <v>2018</v>
      </c>
      <c r="AJ1420" t="str">
        <f t="shared" si="89"/>
        <v>Non-pine Units</v>
      </c>
      <c r="AK1420" t="str">
        <f t="shared" si="90"/>
        <v>FtStJohn</v>
      </c>
      <c r="AL1420" t="str">
        <f t="shared" si="91"/>
        <v>Ft. St. John TSA</v>
      </c>
    </row>
    <row r="1421" spans="1:38">
      <c r="A1421">
        <v>19</v>
      </c>
      <c r="B1421">
        <v>14</v>
      </c>
      <c r="E1421">
        <v>87376</v>
      </c>
      <c r="F1421">
        <v>4153632</v>
      </c>
      <c r="I1421">
        <v>10576</v>
      </c>
      <c r="J1421">
        <v>4100544</v>
      </c>
      <c r="M1421">
        <v>27808</v>
      </c>
      <c r="N1421">
        <v>3779680</v>
      </c>
      <c r="Q1421">
        <v>54192</v>
      </c>
      <c r="R1421">
        <v>3466400</v>
      </c>
      <c r="U1421">
        <v>61856</v>
      </c>
      <c r="V1421">
        <v>3205568</v>
      </c>
      <c r="Y1421">
        <v>115472</v>
      </c>
      <c r="Z1421">
        <v>3020336</v>
      </c>
      <c r="AC1421">
        <v>107328</v>
      </c>
      <c r="AD1421">
        <v>1715920</v>
      </c>
      <c r="AG1421">
        <v>58320</v>
      </c>
      <c r="AH1421">
        <v>1308432</v>
      </c>
      <c r="AI1421">
        <f t="shared" si="88"/>
        <v>2018</v>
      </c>
      <c r="AJ1421" t="str">
        <f t="shared" si="89"/>
        <v>Pine Units</v>
      </c>
      <c r="AK1421" t="str">
        <f t="shared" si="90"/>
        <v>Golden</v>
      </c>
      <c r="AL1421" t="str">
        <f t="shared" si="91"/>
        <v>Golden TSA</v>
      </c>
    </row>
    <row r="1422" spans="1:38">
      <c r="A1422">
        <v>19</v>
      </c>
      <c r="B1422">
        <v>15</v>
      </c>
      <c r="E1422">
        <v>221152</v>
      </c>
      <c r="F1422">
        <v>9255808</v>
      </c>
      <c r="I1422">
        <v>27568</v>
      </c>
      <c r="J1422">
        <v>8755984</v>
      </c>
      <c r="M1422">
        <v>56432</v>
      </c>
      <c r="N1422">
        <v>8031552</v>
      </c>
      <c r="Q1422">
        <v>76304</v>
      </c>
      <c r="R1422">
        <v>7469248</v>
      </c>
      <c r="U1422">
        <v>135008</v>
      </c>
      <c r="V1422">
        <v>6984272</v>
      </c>
      <c r="Y1422">
        <v>181904</v>
      </c>
      <c r="Z1422">
        <v>6183424</v>
      </c>
      <c r="AC1422">
        <v>283552</v>
      </c>
      <c r="AD1422">
        <v>4342144</v>
      </c>
      <c r="AG1422">
        <v>176544</v>
      </c>
      <c r="AH1422">
        <v>2947968</v>
      </c>
      <c r="AI1422">
        <f t="shared" si="88"/>
        <v>2018</v>
      </c>
      <c r="AJ1422" t="str">
        <f t="shared" si="89"/>
        <v>Pine Units</v>
      </c>
      <c r="AK1422" t="str">
        <f t="shared" si="90"/>
        <v>Invermere</v>
      </c>
      <c r="AL1422" t="str">
        <f t="shared" si="91"/>
        <v>Invermere TSA</v>
      </c>
    </row>
    <row r="1423" spans="1:38">
      <c r="A1423">
        <v>19</v>
      </c>
      <c r="B1423">
        <v>16</v>
      </c>
      <c r="E1423">
        <v>272</v>
      </c>
      <c r="F1423">
        <v>22384</v>
      </c>
      <c r="I1423">
        <v>21408</v>
      </c>
      <c r="J1423">
        <v>153424</v>
      </c>
      <c r="M1423">
        <v>27520</v>
      </c>
      <c r="N1423">
        <v>208032</v>
      </c>
      <c r="Q1423">
        <v>27776</v>
      </c>
      <c r="R1423">
        <v>135712</v>
      </c>
      <c r="U1423">
        <v>13776</v>
      </c>
      <c r="V1423">
        <v>245456</v>
      </c>
      <c r="Y1423">
        <v>17664</v>
      </c>
      <c r="Z1423">
        <v>222032</v>
      </c>
      <c r="AC1423">
        <v>14112</v>
      </c>
      <c r="AD1423">
        <v>138464</v>
      </c>
      <c r="AG1423">
        <v>11472</v>
      </c>
      <c r="AH1423">
        <v>149424</v>
      </c>
      <c r="AI1423">
        <f t="shared" si="88"/>
        <v>2018</v>
      </c>
      <c r="AJ1423" t="str">
        <f t="shared" si="89"/>
        <v>Non-pine Units</v>
      </c>
      <c r="AK1423" t="str">
        <f t="shared" si="90"/>
        <v>Kalum</v>
      </c>
      <c r="AL1423" t="str">
        <f t="shared" si="91"/>
        <v>Kalum TSA</v>
      </c>
    </row>
    <row r="1424" spans="1:38">
      <c r="A1424">
        <v>19</v>
      </c>
      <c r="B1424">
        <v>17</v>
      </c>
      <c r="E1424">
        <v>910960</v>
      </c>
      <c r="F1424">
        <v>50814672</v>
      </c>
      <c r="I1424">
        <v>89808</v>
      </c>
      <c r="J1424">
        <v>46616576</v>
      </c>
      <c r="M1424">
        <v>111392</v>
      </c>
      <c r="N1424">
        <v>45376224</v>
      </c>
      <c r="Q1424">
        <v>158448</v>
      </c>
      <c r="R1424">
        <v>43393344</v>
      </c>
      <c r="U1424">
        <v>329072</v>
      </c>
      <c r="V1424">
        <v>40081024</v>
      </c>
      <c r="Y1424">
        <v>535584</v>
      </c>
      <c r="Z1424">
        <v>36939152</v>
      </c>
      <c r="AC1424">
        <v>323136</v>
      </c>
      <c r="AD1424">
        <v>30517536</v>
      </c>
      <c r="AG1424">
        <v>92656</v>
      </c>
      <c r="AH1424">
        <v>29217344</v>
      </c>
      <c r="AI1424">
        <f t="shared" si="88"/>
        <v>2018</v>
      </c>
      <c r="AJ1424" t="str">
        <f t="shared" si="89"/>
        <v>Pine Units</v>
      </c>
      <c r="AK1424" t="str">
        <f t="shared" si="90"/>
        <v>Kamloops</v>
      </c>
      <c r="AL1424" t="str">
        <f t="shared" si="91"/>
        <v>Kamloops TSA</v>
      </c>
    </row>
    <row r="1425" spans="1:38">
      <c r="A1425">
        <v>19</v>
      </c>
      <c r="B1425">
        <v>18</v>
      </c>
      <c r="E1425">
        <v>0</v>
      </c>
      <c r="F1425">
        <v>0</v>
      </c>
      <c r="I1425">
        <v>0</v>
      </c>
      <c r="J1425">
        <v>0</v>
      </c>
      <c r="M1425">
        <v>0</v>
      </c>
      <c r="N1425">
        <v>0</v>
      </c>
      <c r="Q1425">
        <v>16</v>
      </c>
      <c r="R1425">
        <v>16</v>
      </c>
      <c r="U1425">
        <v>0</v>
      </c>
      <c r="V1425">
        <v>32</v>
      </c>
      <c r="Y1425">
        <v>0</v>
      </c>
      <c r="Z1425">
        <v>0</v>
      </c>
      <c r="AC1425">
        <v>0</v>
      </c>
      <c r="AD1425">
        <v>0</v>
      </c>
      <c r="AG1425">
        <v>16</v>
      </c>
      <c r="AH1425">
        <v>16</v>
      </c>
      <c r="AI1425">
        <f t="shared" si="88"/>
        <v>2018</v>
      </c>
      <c r="AJ1425" t="str">
        <f t="shared" si="89"/>
        <v>Non-pine Units</v>
      </c>
      <c r="AK1425" t="str">
        <f t="shared" si="90"/>
        <v>Kingcome</v>
      </c>
      <c r="AL1425" t="str">
        <f t="shared" si="91"/>
        <v>Kingcome TSA</v>
      </c>
    </row>
    <row r="1426" spans="1:38">
      <c r="A1426">
        <v>19</v>
      </c>
      <c r="B1426">
        <v>19</v>
      </c>
      <c r="E1426">
        <v>161008</v>
      </c>
      <c r="F1426">
        <v>1806912</v>
      </c>
      <c r="I1426">
        <v>41504</v>
      </c>
      <c r="J1426">
        <v>2363328</v>
      </c>
      <c r="M1426">
        <v>71040</v>
      </c>
      <c r="N1426">
        <v>2227968</v>
      </c>
      <c r="Q1426">
        <v>91072</v>
      </c>
      <c r="R1426">
        <v>2139568</v>
      </c>
      <c r="U1426">
        <v>97600</v>
      </c>
      <c r="V1426">
        <v>1988432</v>
      </c>
      <c r="Y1426">
        <v>112928</v>
      </c>
      <c r="Z1426">
        <v>1928176</v>
      </c>
      <c r="AC1426">
        <v>121744</v>
      </c>
      <c r="AD1426">
        <v>1368912</v>
      </c>
      <c r="AG1426">
        <v>119312</v>
      </c>
      <c r="AH1426">
        <v>1335504</v>
      </c>
      <c r="AI1426">
        <f t="shared" si="88"/>
        <v>2018</v>
      </c>
      <c r="AJ1426" t="str">
        <f t="shared" si="89"/>
        <v>Non-pine Units</v>
      </c>
      <c r="AK1426" t="str">
        <f t="shared" si="90"/>
        <v>Kispiox</v>
      </c>
      <c r="AL1426" t="str">
        <f t="shared" si="91"/>
        <v>Kispiox TSA</v>
      </c>
    </row>
    <row r="1427" spans="1:38">
      <c r="A1427">
        <v>19</v>
      </c>
      <c r="B1427">
        <v>20</v>
      </c>
      <c r="E1427">
        <v>271872</v>
      </c>
      <c r="F1427">
        <v>10595744</v>
      </c>
      <c r="I1427">
        <v>33408</v>
      </c>
      <c r="J1427">
        <v>10607776</v>
      </c>
      <c r="M1427">
        <v>54448</v>
      </c>
      <c r="N1427">
        <v>9953808</v>
      </c>
      <c r="Q1427">
        <v>92704</v>
      </c>
      <c r="R1427">
        <v>9264352</v>
      </c>
      <c r="U1427">
        <v>190208</v>
      </c>
      <c r="V1427">
        <v>8591520</v>
      </c>
      <c r="Y1427">
        <v>277104</v>
      </c>
      <c r="Z1427">
        <v>7720160</v>
      </c>
      <c r="AC1427">
        <v>199520</v>
      </c>
      <c r="AD1427">
        <v>3785904</v>
      </c>
      <c r="AG1427">
        <v>133152</v>
      </c>
      <c r="AH1427">
        <v>3019392</v>
      </c>
      <c r="AI1427">
        <f t="shared" si="88"/>
        <v>2018</v>
      </c>
      <c r="AJ1427" t="str">
        <f t="shared" si="89"/>
        <v>Pine Units</v>
      </c>
      <c r="AK1427" t="str">
        <f t="shared" si="90"/>
        <v>KootenayLake</v>
      </c>
      <c r="AL1427" t="str">
        <f t="shared" si="91"/>
        <v>Kootenay Lake TSA</v>
      </c>
    </row>
    <row r="1428" spans="1:38">
      <c r="A1428">
        <v>19</v>
      </c>
      <c r="B1428">
        <v>21</v>
      </c>
      <c r="E1428">
        <v>673168</v>
      </c>
      <c r="F1428">
        <v>63260704</v>
      </c>
      <c r="I1428">
        <v>34160</v>
      </c>
      <c r="J1428">
        <v>60131872</v>
      </c>
      <c r="M1428">
        <v>38832</v>
      </c>
      <c r="N1428">
        <v>58275744</v>
      </c>
      <c r="Q1428">
        <v>48496</v>
      </c>
      <c r="R1428">
        <v>57292304</v>
      </c>
      <c r="U1428">
        <v>76096</v>
      </c>
      <c r="V1428">
        <v>53592480</v>
      </c>
      <c r="Y1428">
        <v>47728</v>
      </c>
      <c r="Z1428">
        <v>54041264</v>
      </c>
      <c r="AC1428">
        <v>13360</v>
      </c>
      <c r="AD1428">
        <v>54490672</v>
      </c>
      <c r="AG1428">
        <v>10160</v>
      </c>
      <c r="AH1428">
        <v>54120864</v>
      </c>
      <c r="AI1428">
        <f t="shared" si="88"/>
        <v>2018</v>
      </c>
      <c r="AJ1428" t="str">
        <f t="shared" si="89"/>
        <v>Pine Units</v>
      </c>
      <c r="AK1428" t="str">
        <f t="shared" si="90"/>
        <v>Lakes</v>
      </c>
      <c r="AL1428" t="str">
        <f t="shared" si="91"/>
        <v>Lakes TSA</v>
      </c>
    </row>
    <row r="1429" spans="1:38">
      <c r="A1429">
        <v>19</v>
      </c>
      <c r="B1429">
        <v>22</v>
      </c>
      <c r="E1429">
        <v>370512</v>
      </c>
      <c r="F1429">
        <v>12725744</v>
      </c>
      <c r="I1429">
        <v>43904</v>
      </c>
      <c r="J1429">
        <v>15718848</v>
      </c>
      <c r="M1429">
        <v>62048</v>
      </c>
      <c r="N1429">
        <v>15801024</v>
      </c>
      <c r="Q1429">
        <v>65776</v>
      </c>
      <c r="R1429">
        <v>15399696</v>
      </c>
      <c r="U1429">
        <v>171264</v>
      </c>
      <c r="V1429">
        <v>13718192</v>
      </c>
      <c r="Y1429">
        <v>229248</v>
      </c>
      <c r="Z1429">
        <v>11755568</v>
      </c>
      <c r="AC1429">
        <v>291952</v>
      </c>
      <c r="AD1429">
        <v>7871296</v>
      </c>
      <c r="AG1429">
        <v>110320</v>
      </c>
      <c r="AH1429">
        <v>5730944</v>
      </c>
      <c r="AI1429">
        <f t="shared" si="88"/>
        <v>2018</v>
      </c>
      <c r="AJ1429" t="str">
        <f t="shared" si="89"/>
        <v>Pine Units</v>
      </c>
      <c r="AK1429" t="str">
        <f t="shared" si="90"/>
        <v>Lillooet</v>
      </c>
      <c r="AL1429" t="str">
        <f t="shared" si="91"/>
        <v>Lillooet TSA</v>
      </c>
    </row>
    <row r="1430" spans="1:38">
      <c r="A1430">
        <v>19</v>
      </c>
      <c r="B1430">
        <v>23</v>
      </c>
      <c r="E1430">
        <v>2329680</v>
      </c>
      <c r="F1430">
        <v>67601456</v>
      </c>
      <c r="I1430">
        <v>281856</v>
      </c>
      <c r="J1430">
        <v>90540272</v>
      </c>
      <c r="M1430">
        <v>549648</v>
      </c>
      <c r="N1430">
        <v>86568416</v>
      </c>
      <c r="Q1430">
        <v>601120</v>
      </c>
      <c r="R1430">
        <v>84603056</v>
      </c>
      <c r="U1430">
        <v>1031888</v>
      </c>
      <c r="V1430">
        <v>77793392</v>
      </c>
      <c r="Y1430">
        <v>332512</v>
      </c>
      <c r="Z1430">
        <v>82962848</v>
      </c>
      <c r="AC1430">
        <v>188928</v>
      </c>
      <c r="AD1430">
        <v>86423968</v>
      </c>
      <c r="AG1430">
        <v>271616</v>
      </c>
      <c r="AH1430">
        <v>78400640</v>
      </c>
      <c r="AI1430">
        <f t="shared" si="88"/>
        <v>2018</v>
      </c>
      <c r="AJ1430" t="str">
        <f t="shared" si="89"/>
        <v>Pine Units</v>
      </c>
      <c r="AK1430" t="str">
        <f t="shared" si="90"/>
        <v>Mackenzie</v>
      </c>
      <c r="AL1430" t="str">
        <f t="shared" si="91"/>
        <v>Mackenzie TSA</v>
      </c>
    </row>
    <row r="1431" spans="1:38">
      <c r="A1431">
        <v>19</v>
      </c>
      <c r="B1431">
        <v>24</v>
      </c>
      <c r="E1431">
        <v>1167824</v>
      </c>
      <c r="F1431">
        <v>57465456</v>
      </c>
      <c r="I1431">
        <v>124016</v>
      </c>
      <c r="J1431">
        <v>52056736</v>
      </c>
      <c r="M1431">
        <v>139712</v>
      </c>
      <c r="N1431">
        <v>50356400</v>
      </c>
      <c r="Q1431">
        <v>169504</v>
      </c>
      <c r="R1431">
        <v>48667472</v>
      </c>
      <c r="U1431">
        <v>415872</v>
      </c>
      <c r="V1431">
        <v>42595776</v>
      </c>
      <c r="Y1431">
        <v>475312</v>
      </c>
      <c r="Z1431">
        <v>36367488</v>
      </c>
      <c r="AC1431">
        <v>826208</v>
      </c>
      <c r="AD1431">
        <v>26348560</v>
      </c>
      <c r="AG1431">
        <v>182032</v>
      </c>
      <c r="AH1431">
        <v>18798528</v>
      </c>
      <c r="AI1431">
        <f t="shared" si="88"/>
        <v>2018</v>
      </c>
      <c r="AJ1431" t="str">
        <f t="shared" si="89"/>
        <v>Pine Units</v>
      </c>
      <c r="AK1431" t="str">
        <f t="shared" si="90"/>
        <v>Merritt</v>
      </c>
      <c r="AL1431" t="str">
        <f t="shared" si="91"/>
        <v>Merritt TSA</v>
      </c>
    </row>
    <row r="1432" spans="1:38">
      <c r="A1432">
        <v>19</v>
      </c>
      <c r="B1432">
        <v>25</v>
      </c>
      <c r="E1432">
        <v>0</v>
      </c>
      <c r="F1432">
        <v>0</v>
      </c>
      <c r="I1432">
        <v>576</v>
      </c>
      <c r="J1432">
        <v>43984</v>
      </c>
      <c r="M1432">
        <v>1696</v>
      </c>
      <c r="N1432">
        <v>44608</v>
      </c>
      <c r="Q1432">
        <v>8720</v>
      </c>
      <c r="R1432">
        <v>56384</v>
      </c>
      <c r="U1432">
        <v>9840</v>
      </c>
      <c r="V1432">
        <v>85200</v>
      </c>
      <c r="Y1432">
        <v>6592</v>
      </c>
      <c r="Z1432">
        <v>55552</v>
      </c>
      <c r="AC1432">
        <v>1520</v>
      </c>
      <c r="AD1432">
        <v>25024</v>
      </c>
      <c r="AG1432">
        <v>400</v>
      </c>
      <c r="AH1432">
        <v>30432</v>
      </c>
      <c r="AI1432">
        <f t="shared" si="88"/>
        <v>2018</v>
      </c>
      <c r="AJ1432" t="str">
        <f t="shared" si="89"/>
        <v>Non-pine Units</v>
      </c>
      <c r="AK1432" t="str">
        <f t="shared" si="90"/>
        <v>MidCoast</v>
      </c>
      <c r="AL1432" t="str">
        <f t="shared" si="91"/>
        <v>Mid Coast TSA</v>
      </c>
    </row>
    <row r="1433" spans="1:38">
      <c r="A1433">
        <v>19</v>
      </c>
      <c r="B1433">
        <v>26</v>
      </c>
      <c r="E1433">
        <v>856880</v>
      </c>
      <c r="F1433">
        <v>48103216</v>
      </c>
      <c r="I1433">
        <v>29152</v>
      </c>
      <c r="J1433">
        <v>46671344</v>
      </c>
      <c r="M1433">
        <v>77392</v>
      </c>
      <c r="N1433">
        <v>44488784</v>
      </c>
      <c r="Q1433">
        <v>136208</v>
      </c>
      <c r="R1433">
        <v>42017712</v>
      </c>
      <c r="U1433">
        <v>106624</v>
      </c>
      <c r="V1433">
        <v>40002544</v>
      </c>
      <c r="Y1433">
        <v>116720</v>
      </c>
      <c r="Z1433">
        <v>37430288</v>
      </c>
      <c r="AC1433">
        <v>123728</v>
      </c>
      <c r="AD1433">
        <v>36230848</v>
      </c>
      <c r="AG1433">
        <v>134832</v>
      </c>
      <c r="AH1433">
        <v>35401792</v>
      </c>
      <c r="AI1433">
        <f t="shared" si="88"/>
        <v>2018</v>
      </c>
      <c r="AJ1433" t="str">
        <f t="shared" si="89"/>
        <v>Pine Units</v>
      </c>
      <c r="AK1433" t="str">
        <f t="shared" si="90"/>
        <v>Morice</v>
      </c>
      <c r="AL1433" t="str">
        <f t="shared" si="91"/>
        <v>Morice TSA</v>
      </c>
    </row>
    <row r="1434" spans="1:38">
      <c r="A1434">
        <v>19</v>
      </c>
      <c r="B1434">
        <v>27</v>
      </c>
      <c r="E1434">
        <v>86352</v>
      </c>
      <c r="F1434">
        <v>752384</v>
      </c>
      <c r="I1434">
        <v>37664</v>
      </c>
      <c r="J1434">
        <v>627088</v>
      </c>
      <c r="M1434">
        <v>65328</v>
      </c>
      <c r="N1434">
        <v>576672</v>
      </c>
      <c r="Q1434">
        <v>76448</v>
      </c>
      <c r="R1434">
        <v>495328</v>
      </c>
      <c r="U1434">
        <v>66912</v>
      </c>
      <c r="V1434">
        <v>450400</v>
      </c>
      <c r="Y1434">
        <v>96496</v>
      </c>
      <c r="Z1434">
        <v>456544</v>
      </c>
      <c r="AC1434">
        <v>49888</v>
      </c>
      <c r="AD1434">
        <v>154064</v>
      </c>
      <c r="AG1434">
        <v>38064</v>
      </c>
      <c r="AH1434">
        <v>110416</v>
      </c>
      <c r="AI1434">
        <f t="shared" si="88"/>
        <v>2018</v>
      </c>
      <c r="AJ1434" t="str">
        <f t="shared" si="89"/>
        <v>Non-pine Units</v>
      </c>
      <c r="AK1434" t="str">
        <f t="shared" si="90"/>
        <v>Nass</v>
      </c>
      <c r="AL1434" t="str">
        <f t="shared" si="91"/>
        <v>Nass TSA</v>
      </c>
    </row>
    <row r="1435" spans="1:38">
      <c r="A1435">
        <v>19</v>
      </c>
      <c r="B1435">
        <v>28</v>
      </c>
      <c r="E1435">
        <v>0</v>
      </c>
      <c r="F1435">
        <v>0</v>
      </c>
      <c r="I1435">
        <v>0</v>
      </c>
      <c r="J1435">
        <v>0</v>
      </c>
      <c r="M1435">
        <v>0</v>
      </c>
      <c r="N1435">
        <v>0</v>
      </c>
      <c r="Q1435">
        <v>0</v>
      </c>
      <c r="R1435">
        <v>0</v>
      </c>
      <c r="U1435">
        <v>0</v>
      </c>
      <c r="V1435">
        <v>0</v>
      </c>
      <c r="Y1435">
        <v>0</v>
      </c>
      <c r="Z1435">
        <v>0</v>
      </c>
      <c r="AC1435">
        <v>0</v>
      </c>
      <c r="AD1435">
        <v>0</v>
      </c>
      <c r="AG1435">
        <v>0</v>
      </c>
      <c r="AH1435">
        <v>0</v>
      </c>
      <c r="AI1435">
        <f t="shared" si="88"/>
        <v>2018</v>
      </c>
      <c r="AJ1435" t="str">
        <f t="shared" si="89"/>
        <v>Non-pine Units</v>
      </c>
      <c r="AK1435" t="str">
        <f t="shared" si="90"/>
        <v>NorthCoast</v>
      </c>
      <c r="AL1435" t="str">
        <f t="shared" si="91"/>
        <v>North Coast TSA</v>
      </c>
    </row>
    <row r="1436" spans="1:38">
      <c r="A1436">
        <v>19</v>
      </c>
      <c r="B1436">
        <v>29</v>
      </c>
      <c r="E1436">
        <v>1191616</v>
      </c>
      <c r="F1436">
        <v>48058864</v>
      </c>
      <c r="I1436">
        <v>115120</v>
      </c>
      <c r="J1436">
        <v>44320656</v>
      </c>
      <c r="M1436">
        <v>198816</v>
      </c>
      <c r="N1436">
        <v>41980240</v>
      </c>
      <c r="Q1436">
        <v>280448</v>
      </c>
      <c r="R1436">
        <v>39989680</v>
      </c>
      <c r="U1436">
        <v>538464</v>
      </c>
      <c r="V1436">
        <v>34790160</v>
      </c>
      <c r="Y1436">
        <v>649920</v>
      </c>
      <c r="Z1436">
        <v>30887424</v>
      </c>
      <c r="AC1436">
        <v>1101264</v>
      </c>
      <c r="AD1436">
        <v>18474784</v>
      </c>
      <c r="AG1436">
        <v>526048</v>
      </c>
      <c r="AH1436">
        <v>12674400</v>
      </c>
      <c r="AI1436">
        <f t="shared" si="88"/>
        <v>2018</v>
      </c>
      <c r="AJ1436" t="str">
        <f t="shared" si="89"/>
        <v>Pine Units</v>
      </c>
      <c r="AK1436" t="str">
        <f t="shared" si="90"/>
        <v>Okanagan</v>
      </c>
      <c r="AL1436" t="str">
        <f t="shared" si="91"/>
        <v>Okanagan TSA</v>
      </c>
    </row>
    <row r="1437" spans="1:38">
      <c r="A1437">
        <v>19</v>
      </c>
      <c r="B1437">
        <v>30</v>
      </c>
      <c r="E1437">
        <v>749136</v>
      </c>
      <c r="F1437">
        <v>71606320</v>
      </c>
      <c r="I1437">
        <v>38464</v>
      </c>
      <c r="J1437">
        <v>60189888</v>
      </c>
      <c r="M1437">
        <v>66736</v>
      </c>
      <c r="N1437">
        <v>56255728</v>
      </c>
      <c r="Q1437">
        <v>123744</v>
      </c>
      <c r="R1437">
        <v>54273568</v>
      </c>
      <c r="U1437">
        <v>225584</v>
      </c>
      <c r="V1437">
        <v>49439168</v>
      </c>
      <c r="Y1437">
        <v>186288</v>
      </c>
      <c r="Z1437">
        <v>48859504</v>
      </c>
      <c r="AC1437">
        <v>22400</v>
      </c>
      <c r="AD1437">
        <v>49544480</v>
      </c>
      <c r="AG1437">
        <v>14880</v>
      </c>
      <c r="AH1437">
        <v>49173632</v>
      </c>
      <c r="AI1437">
        <f t="shared" si="88"/>
        <v>2018</v>
      </c>
      <c r="AJ1437" t="str">
        <f t="shared" si="89"/>
        <v>Pine Units</v>
      </c>
      <c r="AK1437" t="str">
        <f t="shared" si="90"/>
        <v>PrinceGeorge</v>
      </c>
      <c r="AL1437" t="str">
        <f t="shared" si="91"/>
        <v>Prince George Forest District</v>
      </c>
    </row>
    <row r="1438" spans="1:38">
      <c r="A1438">
        <v>19</v>
      </c>
      <c r="B1438">
        <v>31</v>
      </c>
      <c r="E1438">
        <v>0</v>
      </c>
      <c r="F1438">
        <v>0</v>
      </c>
      <c r="I1438">
        <v>0</v>
      </c>
      <c r="J1438">
        <v>0</v>
      </c>
      <c r="M1438">
        <v>0</v>
      </c>
      <c r="N1438">
        <v>0</v>
      </c>
      <c r="Q1438">
        <v>0</v>
      </c>
      <c r="R1438">
        <v>0</v>
      </c>
      <c r="U1438">
        <v>0</v>
      </c>
      <c r="V1438">
        <v>0</v>
      </c>
      <c r="Y1438">
        <v>0</v>
      </c>
      <c r="Z1438">
        <v>0</v>
      </c>
      <c r="AC1438">
        <v>0</v>
      </c>
      <c r="AD1438">
        <v>0</v>
      </c>
      <c r="AG1438">
        <v>0</v>
      </c>
      <c r="AH1438">
        <v>0</v>
      </c>
      <c r="AI1438">
        <f t="shared" si="88"/>
        <v>2018</v>
      </c>
      <c r="AJ1438" t="str">
        <f t="shared" si="89"/>
        <v>Non-pine Units</v>
      </c>
      <c r="AK1438" t="str">
        <f t="shared" si="90"/>
        <v>QueenCharlotte</v>
      </c>
      <c r="AL1438" t="str">
        <f t="shared" si="91"/>
        <v>Queen Charlotte TSA</v>
      </c>
    </row>
    <row r="1439" spans="1:38">
      <c r="A1439">
        <v>19</v>
      </c>
      <c r="B1439">
        <v>32</v>
      </c>
      <c r="E1439">
        <v>666976</v>
      </c>
      <c r="F1439">
        <v>104657184</v>
      </c>
      <c r="I1439">
        <v>10944</v>
      </c>
      <c r="J1439">
        <v>92099728</v>
      </c>
      <c r="M1439">
        <v>15840</v>
      </c>
      <c r="N1439">
        <v>91455520</v>
      </c>
      <c r="Q1439">
        <v>27360</v>
      </c>
      <c r="R1439">
        <v>91445424</v>
      </c>
      <c r="U1439">
        <v>35280</v>
      </c>
      <c r="V1439">
        <v>89905616</v>
      </c>
      <c r="Y1439">
        <v>40896</v>
      </c>
      <c r="Z1439">
        <v>89951136</v>
      </c>
      <c r="AC1439">
        <v>800</v>
      </c>
      <c r="AD1439">
        <v>89756432</v>
      </c>
      <c r="AG1439">
        <v>2192</v>
      </c>
      <c r="AH1439">
        <v>89683920</v>
      </c>
      <c r="AI1439">
        <f t="shared" si="88"/>
        <v>2018</v>
      </c>
      <c r="AJ1439" t="str">
        <f t="shared" si="89"/>
        <v>Pine Units</v>
      </c>
      <c r="AK1439" t="str">
        <f t="shared" si="90"/>
        <v>Quesnel</v>
      </c>
      <c r="AL1439" t="str">
        <f t="shared" si="91"/>
        <v>Quesnel TSA</v>
      </c>
    </row>
    <row r="1440" spans="1:38">
      <c r="A1440">
        <v>19</v>
      </c>
      <c r="B1440">
        <v>33</v>
      </c>
      <c r="E1440">
        <v>10960</v>
      </c>
      <c r="F1440">
        <v>100304</v>
      </c>
      <c r="I1440">
        <v>2368</v>
      </c>
      <c r="J1440">
        <v>150656</v>
      </c>
      <c r="M1440">
        <v>1568</v>
      </c>
      <c r="N1440">
        <v>140832</v>
      </c>
      <c r="Q1440">
        <v>5424</v>
      </c>
      <c r="R1440">
        <v>132512</v>
      </c>
      <c r="U1440">
        <v>4816</v>
      </c>
      <c r="V1440">
        <v>115296</v>
      </c>
      <c r="Y1440">
        <v>9200</v>
      </c>
      <c r="Z1440">
        <v>103840</v>
      </c>
      <c r="AC1440">
        <v>4400</v>
      </c>
      <c r="AD1440">
        <v>31200</v>
      </c>
      <c r="AG1440">
        <v>2048</v>
      </c>
      <c r="AH1440">
        <v>24736</v>
      </c>
      <c r="AI1440">
        <f t="shared" si="88"/>
        <v>2018</v>
      </c>
      <c r="AJ1440" t="str">
        <f t="shared" si="89"/>
        <v>Non-pine Units</v>
      </c>
      <c r="AK1440" t="str">
        <f t="shared" si="90"/>
        <v>Revelstoke</v>
      </c>
      <c r="AL1440" t="str">
        <f t="shared" si="91"/>
        <v>Revelstoke TSA</v>
      </c>
    </row>
    <row r="1441" spans="1:38">
      <c r="A1441">
        <v>19</v>
      </c>
      <c r="B1441">
        <v>34</v>
      </c>
      <c r="E1441">
        <v>115424</v>
      </c>
      <c r="F1441">
        <v>5344592</v>
      </c>
      <c r="I1441">
        <v>11008</v>
      </c>
      <c r="J1441">
        <v>5018160</v>
      </c>
      <c r="M1441">
        <v>33072</v>
      </c>
      <c r="N1441">
        <v>4764208</v>
      </c>
      <c r="Q1441">
        <v>35600</v>
      </c>
      <c r="R1441">
        <v>4507200</v>
      </c>
      <c r="U1441">
        <v>55120</v>
      </c>
      <c r="V1441">
        <v>4113088</v>
      </c>
      <c r="Y1441">
        <v>50960</v>
      </c>
      <c r="Z1441">
        <v>3754368</v>
      </c>
      <c r="AC1441">
        <v>35648</v>
      </c>
      <c r="AD1441">
        <v>2942416</v>
      </c>
      <c r="AG1441">
        <v>13344</v>
      </c>
      <c r="AH1441">
        <v>3208640</v>
      </c>
      <c r="AI1441">
        <f t="shared" si="88"/>
        <v>2018</v>
      </c>
      <c r="AJ1441" t="str">
        <f t="shared" si="89"/>
        <v>Pine Units</v>
      </c>
      <c r="AK1441" t="str">
        <f t="shared" si="90"/>
        <v>RobsonValley</v>
      </c>
      <c r="AL1441" t="str">
        <f t="shared" si="91"/>
        <v>Robson Valley TSA</v>
      </c>
    </row>
    <row r="1442" spans="1:38">
      <c r="A1442">
        <v>19</v>
      </c>
      <c r="B1442">
        <v>35</v>
      </c>
      <c r="E1442">
        <v>1712</v>
      </c>
      <c r="F1442">
        <v>57632</v>
      </c>
      <c r="I1442">
        <v>5248</v>
      </c>
      <c r="J1442">
        <v>500416</v>
      </c>
      <c r="M1442">
        <v>4112</v>
      </c>
      <c r="N1442">
        <v>531088</v>
      </c>
      <c r="Q1442">
        <v>8000</v>
      </c>
      <c r="R1442">
        <v>525472</v>
      </c>
      <c r="U1442">
        <v>8080</v>
      </c>
      <c r="V1442">
        <v>469680</v>
      </c>
      <c r="Y1442">
        <v>12656</v>
      </c>
      <c r="Z1442">
        <v>459600</v>
      </c>
      <c r="AC1442">
        <v>6016</v>
      </c>
      <c r="AD1442">
        <v>345360</v>
      </c>
      <c r="AG1442">
        <v>5552</v>
      </c>
      <c r="AH1442">
        <v>329280</v>
      </c>
      <c r="AI1442">
        <f t="shared" si="88"/>
        <v>2018</v>
      </c>
      <c r="AJ1442" t="str">
        <f t="shared" si="89"/>
        <v>Non-pine Units</v>
      </c>
      <c r="AK1442" t="str">
        <f t="shared" si="90"/>
        <v>Soo</v>
      </c>
      <c r="AL1442" t="str">
        <f t="shared" si="91"/>
        <v>Soo TSA</v>
      </c>
    </row>
    <row r="1443" spans="1:38">
      <c r="A1443">
        <v>19</v>
      </c>
      <c r="B1443">
        <v>36</v>
      </c>
      <c r="E1443">
        <v>0</v>
      </c>
      <c r="F1443">
        <v>0</v>
      </c>
      <c r="I1443">
        <v>0</v>
      </c>
      <c r="J1443">
        <v>0</v>
      </c>
      <c r="M1443">
        <v>0</v>
      </c>
      <c r="N1443">
        <v>0</v>
      </c>
      <c r="Q1443">
        <v>0</v>
      </c>
      <c r="R1443">
        <v>0</v>
      </c>
      <c r="U1443">
        <v>0</v>
      </c>
      <c r="V1443">
        <v>0</v>
      </c>
      <c r="Y1443">
        <v>64</v>
      </c>
      <c r="Z1443">
        <v>576</v>
      </c>
      <c r="AC1443">
        <v>48</v>
      </c>
      <c r="AD1443">
        <v>48</v>
      </c>
      <c r="AG1443">
        <v>0</v>
      </c>
      <c r="AH1443">
        <v>16</v>
      </c>
      <c r="AI1443">
        <f t="shared" si="88"/>
        <v>2018</v>
      </c>
      <c r="AJ1443" t="str">
        <f t="shared" si="89"/>
        <v>Non-pine Units</v>
      </c>
      <c r="AK1443" t="str">
        <f t="shared" si="90"/>
        <v>Strathcona</v>
      </c>
      <c r="AL1443" t="str">
        <f t="shared" si="91"/>
        <v>Strathcona TSA</v>
      </c>
    </row>
    <row r="1444" spans="1:38">
      <c r="A1444">
        <v>19</v>
      </c>
      <c r="B1444">
        <v>37</v>
      </c>
      <c r="E1444">
        <v>0</v>
      </c>
      <c r="F1444">
        <v>0</v>
      </c>
      <c r="I1444">
        <v>960</v>
      </c>
      <c r="J1444">
        <v>15584</v>
      </c>
      <c r="M1444">
        <v>640</v>
      </c>
      <c r="N1444">
        <v>18496</v>
      </c>
      <c r="Q1444">
        <v>5776</v>
      </c>
      <c r="R1444">
        <v>43504</v>
      </c>
      <c r="U1444">
        <v>11840</v>
      </c>
      <c r="V1444">
        <v>59024</v>
      </c>
      <c r="Y1444">
        <v>5040</v>
      </c>
      <c r="Z1444">
        <v>33088</v>
      </c>
      <c r="AC1444">
        <v>6720</v>
      </c>
      <c r="AD1444">
        <v>19920</v>
      </c>
      <c r="AG1444">
        <v>6752</v>
      </c>
      <c r="AH1444">
        <v>18752</v>
      </c>
      <c r="AI1444">
        <f t="shared" si="88"/>
        <v>2018</v>
      </c>
      <c r="AJ1444" t="str">
        <f t="shared" si="89"/>
        <v>Non-pine Units</v>
      </c>
      <c r="AK1444" t="str">
        <f t="shared" si="90"/>
        <v>SunshineCoast</v>
      </c>
      <c r="AL1444" t="str">
        <f t="shared" si="91"/>
        <v>Sunshine Coast TSA</v>
      </c>
    </row>
    <row r="1445" spans="1:38">
      <c r="A1445">
        <v>19</v>
      </c>
      <c r="B1445">
        <v>38</v>
      </c>
      <c r="E1445">
        <v>688384</v>
      </c>
      <c r="F1445">
        <v>91369376</v>
      </c>
      <c r="I1445">
        <v>14288</v>
      </c>
      <c r="J1445">
        <v>79370048</v>
      </c>
      <c r="M1445">
        <v>18464</v>
      </c>
      <c r="N1445">
        <v>75556176</v>
      </c>
      <c r="Q1445">
        <v>45024</v>
      </c>
      <c r="R1445">
        <v>74852736</v>
      </c>
      <c r="U1445">
        <v>69072</v>
      </c>
      <c r="V1445">
        <v>70783776</v>
      </c>
      <c r="Y1445">
        <v>30752</v>
      </c>
      <c r="Z1445">
        <v>71129552</v>
      </c>
      <c r="AC1445">
        <v>2592</v>
      </c>
      <c r="AD1445">
        <v>71635536</v>
      </c>
      <c r="AG1445">
        <v>1888</v>
      </c>
      <c r="AH1445">
        <v>71345728</v>
      </c>
      <c r="AI1445">
        <f t="shared" si="88"/>
        <v>2018</v>
      </c>
      <c r="AJ1445" t="str">
        <f t="shared" si="89"/>
        <v>Pine Units</v>
      </c>
      <c r="AK1445" t="str">
        <f t="shared" si="90"/>
        <v>Vanderhoof</v>
      </c>
      <c r="AL1445" t="str">
        <f t="shared" si="91"/>
        <v>Vanderhoof Forest District</v>
      </c>
    </row>
    <row r="1446" spans="1:38">
      <c r="A1446">
        <v>19</v>
      </c>
      <c r="B1446">
        <v>39</v>
      </c>
      <c r="E1446">
        <v>1471312</v>
      </c>
      <c r="F1446">
        <v>129090304</v>
      </c>
      <c r="I1446">
        <v>91024</v>
      </c>
      <c r="J1446">
        <v>114079680</v>
      </c>
      <c r="M1446">
        <v>91504</v>
      </c>
      <c r="N1446">
        <v>111573136</v>
      </c>
      <c r="Q1446">
        <v>106896</v>
      </c>
      <c r="R1446">
        <v>111953152</v>
      </c>
      <c r="U1446">
        <v>263312</v>
      </c>
      <c r="V1446">
        <v>96694176</v>
      </c>
      <c r="Y1446">
        <v>417136</v>
      </c>
      <c r="Z1446">
        <v>92482544</v>
      </c>
      <c r="AC1446">
        <v>152352</v>
      </c>
      <c r="AD1446">
        <v>87538528</v>
      </c>
      <c r="AG1446">
        <v>82768</v>
      </c>
      <c r="AH1446">
        <v>86711920</v>
      </c>
      <c r="AI1446">
        <f t="shared" si="88"/>
        <v>2018</v>
      </c>
      <c r="AJ1446" t="str">
        <f t="shared" si="89"/>
        <v>Pine Units</v>
      </c>
      <c r="AK1446" t="str">
        <f t="shared" si="90"/>
        <v>WilliamsLake</v>
      </c>
      <c r="AL1446" t="str">
        <f t="shared" si="91"/>
        <v>Williams Lake TSA</v>
      </c>
    </row>
    <row r="1447" spans="1:38">
      <c r="A1447">
        <v>19</v>
      </c>
      <c r="B1447">
        <v>40</v>
      </c>
      <c r="E1447">
        <v>0</v>
      </c>
      <c r="F1447">
        <v>1136</v>
      </c>
      <c r="I1447">
        <v>432</v>
      </c>
      <c r="J1447">
        <v>28384</v>
      </c>
      <c r="M1447">
        <v>5152</v>
      </c>
      <c r="N1447">
        <v>21200</v>
      </c>
      <c r="Q1447">
        <v>160</v>
      </c>
      <c r="R1447">
        <v>25232</v>
      </c>
      <c r="U1447">
        <v>3920</v>
      </c>
      <c r="V1447">
        <v>25376</v>
      </c>
      <c r="Y1447">
        <v>176</v>
      </c>
      <c r="Z1447">
        <v>26784</v>
      </c>
      <c r="AC1447">
        <v>208</v>
      </c>
      <c r="AD1447">
        <v>6560</v>
      </c>
      <c r="AG1447">
        <v>0</v>
      </c>
      <c r="AH1447">
        <v>4128</v>
      </c>
      <c r="AI1447">
        <f t="shared" si="88"/>
        <v>2018</v>
      </c>
      <c r="AJ1447" t="str">
        <f t="shared" si="89"/>
        <v>Interior TFLs</v>
      </c>
      <c r="AK1447" t="str">
        <f t="shared" si="90"/>
        <v>InteriorTFLs</v>
      </c>
      <c r="AL1447" t="str">
        <f t="shared" si="91"/>
        <v>Interior TFLs</v>
      </c>
    </row>
    <row r="1448" spans="1:38">
      <c r="A1448">
        <v>19</v>
      </c>
      <c r="B1448">
        <v>40</v>
      </c>
      <c r="E1448">
        <v>3440</v>
      </c>
      <c r="F1448">
        <v>1759600</v>
      </c>
      <c r="I1448">
        <v>16</v>
      </c>
      <c r="J1448">
        <v>1664656</v>
      </c>
      <c r="M1448">
        <v>16</v>
      </c>
      <c r="N1448">
        <v>1581776</v>
      </c>
      <c r="Q1448">
        <v>576</v>
      </c>
      <c r="R1448">
        <v>1563120</v>
      </c>
      <c r="U1448">
        <v>3056</v>
      </c>
      <c r="V1448">
        <v>1519408</v>
      </c>
      <c r="Y1448">
        <v>1328</v>
      </c>
      <c r="Z1448">
        <v>1558944</v>
      </c>
      <c r="AC1448">
        <v>48</v>
      </c>
      <c r="AD1448">
        <v>1554416</v>
      </c>
      <c r="AG1448">
        <v>16</v>
      </c>
      <c r="AH1448">
        <v>1450992</v>
      </c>
      <c r="AI1448">
        <f t="shared" si="88"/>
        <v>2018</v>
      </c>
      <c r="AJ1448" t="str">
        <f t="shared" si="89"/>
        <v>Interior TFLs</v>
      </c>
      <c r="AK1448" t="str">
        <f t="shared" si="90"/>
        <v>InteriorTFLs</v>
      </c>
      <c r="AL1448" t="str">
        <f t="shared" si="91"/>
        <v>Interior TFLs</v>
      </c>
    </row>
    <row r="1449" spans="1:38">
      <c r="A1449">
        <v>19</v>
      </c>
      <c r="B1449">
        <v>40</v>
      </c>
      <c r="E1449">
        <v>0</v>
      </c>
      <c r="F1449">
        <v>48</v>
      </c>
      <c r="I1449">
        <v>80</v>
      </c>
      <c r="J1449">
        <v>976</v>
      </c>
      <c r="M1449">
        <v>320</v>
      </c>
      <c r="N1449">
        <v>800</v>
      </c>
      <c r="Q1449">
        <v>64</v>
      </c>
      <c r="R1449">
        <v>960</v>
      </c>
      <c r="U1449">
        <v>64</v>
      </c>
      <c r="V1449">
        <v>864</v>
      </c>
      <c r="Y1449">
        <v>32</v>
      </c>
      <c r="Z1449">
        <v>1376</v>
      </c>
      <c r="AC1449">
        <v>0</v>
      </c>
      <c r="AD1449">
        <v>272</v>
      </c>
      <c r="AG1449">
        <v>32</v>
      </c>
      <c r="AH1449">
        <v>208</v>
      </c>
      <c r="AI1449">
        <f t="shared" si="88"/>
        <v>2018</v>
      </c>
      <c r="AJ1449" t="str">
        <f t="shared" si="89"/>
        <v>Interior TFLs</v>
      </c>
      <c r="AK1449" t="str">
        <f t="shared" si="90"/>
        <v>InteriorTFLs</v>
      </c>
      <c r="AL1449" t="str">
        <f t="shared" si="91"/>
        <v>Interior TFLs</v>
      </c>
    </row>
    <row r="1450" spans="1:38">
      <c r="A1450">
        <v>19</v>
      </c>
      <c r="B1450">
        <v>40</v>
      </c>
      <c r="E1450">
        <v>25424</v>
      </c>
      <c r="F1450">
        <v>3556832</v>
      </c>
      <c r="I1450">
        <v>688</v>
      </c>
      <c r="J1450">
        <v>3443600</v>
      </c>
      <c r="M1450">
        <v>2656</v>
      </c>
      <c r="N1450">
        <v>3219744</v>
      </c>
      <c r="Q1450">
        <v>3248</v>
      </c>
      <c r="R1450">
        <v>3166880</v>
      </c>
      <c r="U1450">
        <v>1632</v>
      </c>
      <c r="V1450">
        <v>2804816</v>
      </c>
      <c r="Y1450">
        <v>3200</v>
      </c>
      <c r="Z1450">
        <v>2896672</v>
      </c>
      <c r="AC1450">
        <v>0</v>
      </c>
      <c r="AD1450">
        <v>2898528</v>
      </c>
      <c r="AG1450">
        <v>80</v>
      </c>
      <c r="AH1450">
        <v>2816384</v>
      </c>
      <c r="AI1450">
        <f t="shared" si="88"/>
        <v>2018</v>
      </c>
      <c r="AJ1450" t="str">
        <f t="shared" si="89"/>
        <v>Interior TFLs</v>
      </c>
      <c r="AK1450" t="str">
        <f t="shared" si="90"/>
        <v>InteriorTFLs</v>
      </c>
      <c r="AL1450" t="str">
        <f t="shared" si="91"/>
        <v>Interior TFLs</v>
      </c>
    </row>
    <row r="1451" spans="1:38">
      <c r="A1451">
        <v>19</v>
      </c>
      <c r="B1451">
        <v>40</v>
      </c>
      <c r="E1451">
        <v>35104</v>
      </c>
      <c r="F1451">
        <v>2498304</v>
      </c>
      <c r="I1451">
        <v>2512</v>
      </c>
      <c r="J1451">
        <v>2375488</v>
      </c>
      <c r="M1451">
        <v>3344</v>
      </c>
      <c r="N1451">
        <v>2142480</v>
      </c>
      <c r="Q1451">
        <v>12496</v>
      </c>
      <c r="R1451">
        <v>1982064</v>
      </c>
      <c r="U1451">
        <v>18032</v>
      </c>
      <c r="V1451">
        <v>1796544</v>
      </c>
      <c r="Y1451">
        <v>19216</v>
      </c>
      <c r="Z1451">
        <v>1751936</v>
      </c>
      <c r="AC1451">
        <v>4064</v>
      </c>
      <c r="AD1451">
        <v>1544496</v>
      </c>
      <c r="AG1451">
        <v>368</v>
      </c>
      <c r="AH1451">
        <v>1450880</v>
      </c>
      <c r="AI1451">
        <f t="shared" si="88"/>
        <v>2018</v>
      </c>
      <c r="AJ1451" t="str">
        <f t="shared" si="89"/>
        <v>Interior TFLs</v>
      </c>
      <c r="AK1451" t="str">
        <f t="shared" si="90"/>
        <v>InteriorTFLs</v>
      </c>
      <c r="AL1451" t="str">
        <f t="shared" si="91"/>
        <v>Interior TFLs</v>
      </c>
    </row>
    <row r="1452" spans="1:38">
      <c r="A1452">
        <v>19</v>
      </c>
      <c r="B1452">
        <v>40</v>
      </c>
      <c r="E1452">
        <v>94416</v>
      </c>
      <c r="F1452">
        <v>4745360</v>
      </c>
      <c r="I1452">
        <v>2464</v>
      </c>
      <c r="J1452">
        <v>4703136</v>
      </c>
      <c r="M1452">
        <v>9232</v>
      </c>
      <c r="N1452">
        <v>4074208</v>
      </c>
      <c r="Q1452">
        <v>13216</v>
      </c>
      <c r="R1452">
        <v>3795408</v>
      </c>
      <c r="U1452">
        <v>23168</v>
      </c>
      <c r="V1452">
        <v>3449696</v>
      </c>
      <c r="Y1452">
        <v>43664</v>
      </c>
      <c r="Z1452">
        <v>3154960</v>
      </c>
      <c r="AC1452">
        <v>5152</v>
      </c>
      <c r="AD1452">
        <v>2842400</v>
      </c>
      <c r="AG1452">
        <v>896</v>
      </c>
      <c r="AH1452">
        <v>2803472</v>
      </c>
      <c r="AI1452">
        <f t="shared" si="88"/>
        <v>2018</v>
      </c>
      <c r="AJ1452" t="str">
        <f t="shared" si="89"/>
        <v>Interior TFLs</v>
      </c>
      <c r="AK1452" t="str">
        <f t="shared" si="90"/>
        <v>InteriorTFLs</v>
      </c>
      <c r="AL1452" t="str">
        <f t="shared" si="91"/>
        <v>Interior TFLs</v>
      </c>
    </row>
    <row r="1453" spans="1:38">
      <c r="A1453">
        <v>19</v>
      </c>
      <c r="B1453">
        <v>40</v>
      </c>
      <c r="E1453">
        <v>68048</v>
      </c>
      <c r="F1453">
        <v>15515632</v>
      </c>
      <c r="I1453">
        <v>1520</v>
      </c>
      <c r="J1453">
        <v>15220272</v>
      </c>
      <c r="M1453">
        <v>10320</v>
      </c>
      <c r="N1453">
        <v>14628960</v>
      </c>
      <c r="Q1453">
        <v>21872</v>
      </c>
      <c r="R1453">
        <v>14155264</v>
      </c>
      <c r="U1453">
        <v>23104</v>
      </c>
      <c r="V1453">
        <v>13371488</v>
      </c>
      <c r="Y1453">
        <v>21232</v>
      </c>
      <c r="Z1453">
        <v>13482048</v>
      </c>
      <c r="AC1453">
        <v>432</v>
      </c>
      <c r="AD1453">
        <v>13299264</v>
      </c>
      <c r="AG1453">
        <v>992</v>
      </c>
      <c r="AH1453">
        <v>12973168</v>
      </c>
      <c r="AI1453">
        <f t="shared" si="88"/>
        <v>2018</v>
      </c>
      <c r="AJ1453" t="str">
        <f t="shared" si="89"/>
        <v>Interior TFLs</v>
      </c>
      <c r="AK1453" t="str">
        <f t="shared" si="90"/>
        <v>InteriorTFLs</v>
      </c>
      <c r="AL1453" t="str">
        <f t="shared" si="91"/>
        <v>Interior TFLs</v>
      </c>
    </row>
    <row r="1454" spans="1:38">
      <c r="A1454">
        <v>19</v>
      </c>
      <c r="B1454">
        <v>40</v>
      </c>
      <c r="E1454">
        <v>22208</v>
      </c>
      <c r="F1454">
        <v>3330080</v>
      </c>
      <c r="I1454">
        <v>608</v>
      </c>
      <c r="J1454">
        <v>3056928</v>
      </c>
      <c r="M1454">
        <v>6144</v>
      </c>
      <c r="N1454">
        <v>2881344</v>
      </c>
      <c r="Q1454">
        <v>2864</v>
      </c>
      <c r="R1454">
        <v>2833568</v>
      </c>
      <c r="U1454">
        <v>5488</v>
      </c>
      <c r="V1454">
        <v>2630592</v>
      </c>
      <c r="Y1454">
        <v>1856</v>
      </c>
      <c r="Z1454">
        <v>2598000</v>
      </c>
      <c r="AC1454">
        <v>1040</v>
      </c>
      <c r="AD1454">
        <v>2568352</v>
      </c>
      <c r="AG1454">
        <v>1488</v>
      </c>
      <c r="AH1454">
        <v>2488320</v>
      </c>
      <c r="AI1454">
        <f t="shared" si="88"/>
        <v>2018</v>
      </c>
      <c r="AJ1454" t="str">
        <f t="shared" si="89"/>
        <v>Interior TFLs</v>
      </c>
      <c r="AK1454" t="str">
        <f t="shared" si="90"/>
        <v>InteriorTFLs</v>
      </c>
      <c r="AL1454" t="str">
        <f t="shared" si="91"/>
        <v>Interior TFLs</v>
      </c>
    </row>
    <row r="1455" spans="1:38">
      <c r="A1455">
        <v>19</v>
      </c>
      <c r="B1455">
        <v>40</v>
      </c>
      <c r="E1455">
        <v>9616</v>
      </c>
      <c r="F1455">
        <v>1316096</v>
      </c>
      <c r="I1455">
        <v>4336</v>
      </c>
      <c r="J1455">
        <v>1051312</v>
      </c>
      <c r="M1455">
        <v>3664</v>
      </c>
      <c r="N1455">
        <v>1063056</v>
      </c>
      <c r="Q1455">
        <v>15232</v>
      </c>
      <c r="R1455">
        <v>996112</v>
      </c>
      <c r="U1455">
        <v>13888</v>
      </c>
      <c r="V1455">
        <v>921216</v>
      </c>
      <c r="Y1455">
        <v>14704</v>
      </c>
      <c r="Z1455">
        <v>869024</v>
      </c>
      <c r="AC1455">
        <v>2528</v>
      </c>
      <c r="AD1455">
        <v>823840</v>
      </c>
      <c r="AG1455">
        <v>1728</v>
      </c>
      <c r="AH1455">
        <v>758208</v>
      </c>
      <c r="AI1455">
        <f t="shared" si="88"/>
        <v>2018</v>
      </c>
      <c r="AJ1455" t="str">
        <f t="shared" si="89"/>
        <v>Interior TFLs</v>
      </c>
      <c r="AK1455" t="str">
        <f t="shared" si="90"/>
        <v>InteriorTFLs</v>
      </c>
      <c r="AL1455" t="str">
        <f t="shared" si="91"/>
        <v>Interior TFLs</v>
      </c>
    </row>
    <row r="1456" spans="1:38">
      <c r="A1456">
        <v>19</v>
      </c>
      <c r="B1456">
        <v>40</v>
      </c>
      <c r="E1456">
        <v>0</v>
      </c>
      <c r="F1456">
        <v>0</v>
      </c>
      <c r="I1456">
        <v>1728</v>
      </c>
      <c r="J1456">
        <v>29344</v>
      </c>
      <c r="M1456">
        <v>2944</v>
      </c>
      <c r="N1456">
        <v>36000</v>
      </c>
      <c r="Q1456">
        <v>5472</v>
      </c>
      <c r="R1456">
        <v>36512</v>
      </c>
      <c r="U1456">
        <v>4000</v>
      </c>
      <c r="V1456">
        <v>73488</v>
      </c>
      <c r="Y1456">
        <v>2720</v>
      </c>
      <c r="Z1456">
        <v>41824</v>
      </c>
      <c r="AC1456">
        <v>512</v>
      </c>
      <c r="AD1456">
        <v>35152</v>
      </c>
      <c r="AG1456">
        <v>2880</v>
      </c>
      <c r="AH1456">
        <v>38224</v>
      </c>
      <c r="AI1456">
        <f t="shared" si="88"/>
        <v>2018</v>
      </c>
      <c r="AJ1456" t="str">
        <f t="shared" si="89"/>
        <v>Interior TFLs</v>
      </c>
      <c r="AK1456" t="str">
        <f t="shared" si="90"/>
        <v>InteriorTFLs</v>
      </c>
      <c r="AL1456" t="str">
        <f t="shared" si="91"/>
        <v>Interior TFLs</v>
      </c>
    </row>
    <row r="1457" spans="1:38">
      <c r="A1457">
        <v>19</v>
      </c>
      <c r="B1457">
        <v>40</v>
      </c>
      <c r="E1457">
        <v>9280</v>
      </c>
      <c r="F1457">
        <v>124496</v>
      </c>
      <c r="I1457">
        <v>2912</v>
      </c>
      <c r="J1457">
        <v>139536</v>
      </c>
      <c r="M1457">
        <v>2864</v>
      </c>
      <c r="N1457">
        <v>131472</v>
      </c>
      <c r="Q1457">
        <v>4816</v>
      </c>
      <c r="R1457">
        <v>128672</v>
      </c>
      <c r="U1457">
        <v>6688</v>
      </c>
      <c r="V1457">
        <v>145904</v>
      </c>
      <c r="Y1457">
        <v>2416</v>
      </c>
      <c r="Z1457">
        <v>118992</v>
      </c>
      <c r="AC1457">
        <v>4992</v>
      </c>
      <c r="AD1457">
        <v>71744</v>
      </c>
      <c r="AG1457">
        <v>4096</v>
      </c>
      <c r="AH1457">
        <v>59792</v>
      </c>
      <c r="AI1457">
        <f t="shared" si="88"/>
        <v>2018</v>
      </c>
      <c r="AJ1457" t="str">
        <f t="shared" si="89"/>
        <v>Interior TFLs</v>
      </c>
      <c r="AK1457" t="str">
        <f t="shared" si="90"/>
        <v>InteriorTFLs</v>
      </c>
      <c r="AL1457" t="str">
        <f t="shared" si="91"/>
        <v>Interior TFLs</v>
      </c>
    </row>
    <row r="1458" spans="1:38">
      <c r="A1458">
        <v>19</v>
      </c>
      <c r="B1458">
        <v>40</v>
      </c>
      <c r="E1458">
        <v>54048</v>
      </c>
      <c r="F1458">
        <v>1841008</v>
      </c>
      <c r="I1458">
        <v>2992</v>
      </c>
      <c r="J1458">
        <v>1780288</v>
      </c>
      <c r="M1458">
        <v>7680</v>
      </c>
      <c r="N1458">
        <v>1726144</v>
      </c>
      <c r="Q1458">
        <v>13040</v>
      </c>
      <c r="R1458">
        <v>1696448</v>
      </c>
      <c r="U1458">
        <v>48592</v>
      </c>
      <c r="V1458">
        <v>1469408</v>
      </c>
      <c r="Y1458">
        <v>79872</v>
      </c>
      <c r="Z1458">
        <v>1433984</v>
      </c>
      <c r="AC1458">
        <v>100656</v>
      </c>
      <c r="AD1458">
        <v>308304</v>
      </c>
      <c r="AG1458">
        <v>5776</v>
      </c>
      <c r="AH1458">
        <v>74000</v>
      </c>
      <c r="AI1458">
        <f t="shared" si="88"/>
        <v>2018</v>
      </c>
      <c r="AJ1458" t="str">
        <f t="shared" si="89"/>
        <v>Interior TFLs</v>
      </c>
      <c r="AK1458" t="str">
        <f t="shared" si="90"/>
        <v>InteriorTFLs</v>
      </c>
      <c r="AL1458" t="str">
        <f t="shared" si="91"/>
        <v>Interior TFLs</v>
      </c>
    </row>
    <row r="1459" spans="1:38">
      <c r="A1459">
        <v>19</v>
      </c>
      <c r="B1459">
        <v>40</v>
      </c>
      <c r="E1459">
        <v>11056</v>
      </c>
      <c r="F1459">
        <v>967680</v>
      </c>
      <c r="I1459">
        <v>4400</v>
      </c>
      <c r="J1459">
        <v>895632</v>
      </c>
      <c r="M1459">
        <v>5936</v>
      </c>
      <c r="N1459">
        <v>856336</v>
      </c>
      <c r="Q1459">
        <v>7472</v>
      </c>
      <c r="R1459">
        <v>819040</v>
      </c>
      <c r="U1459">
        <v>8992</v>
      </c>
      <c r="V1459">
        <v>796352</v>
      </c>
      <c r="Y1459">
        <v>8000</v>
      </c>
      <c r="Z1459">
        <v>779456</v>
      </c>
      <c r="AC1459">
        <v>12784</v>
      </c>
      <c r="AD1459">
        <v>635520</v>
      </c>
      <c r="AG1459">
        <v>5824</v>
      </c>
      <c r="AH1459">
        <v>574240</v>
      </c>
      <c r="AI1459">
        <f t="shared" si="88"/>
        <v>2018</v>
      </c>
      <c r="AJ1459" t="str">
        <f t="shared" si="89"/>
        <v>Interior TFLs</v>
      </c>
      <c r="AK1459" t="str">
        <f t="shared" si="90"/>
        <v>InteriorTFLs</v>
      </c>
      <c r="AL1459" t="str">
        <f t="shared" si="91"/>
        <v>Interior TFLs</v>
      </c>
    </row>
    <row r="1460" spans="1:38">
      <c r="A1460">
        <v>19</v>
      </c>
      <c r="B1460">
        <v>40</v>
      </c>
      <c r="E1460">
        <v>117264</v>
      </c>
      <c r="F1460">
        <v>7736256</v>
      </c>
      <c r="I1460">
        <v>16016</v>
      </c>
      <c r="J1460">
        <v>7589568</v>
      </c>
      <c r="M1460">
        <v>27488</v>
      </c>
      <c r="N1460">
        <v>6884960</v>
      </c>
      <c r="Q1460">
        <v>27120</v>
      </c>
      <c r="R1460">
        <v>6374624</v>
      </c>
      <c r="U1460">
        <v>39552</v>
      </c>
      <c r="V1460">
        <v>5608688</v>
      </c>
      <c r="Y1460">
        <v>67872</v>
      </c>
      <c r="Z1460">
        <v>5259376</v>
      </c>
      <c r="AC1460">
        <v>87824</v>
      </c>
      <c r="AD1460">
        <v>4472928</v>
      </c>
      <c r="AG1460">
        <v>22480</v>
      </c>
      <c r="AH1460">
        <v>3845488</v>
      </c>
      <c r="AI1460">
        <f t="shared" si="88"/>
        <v>2018</v>
      </c>
      <c r="AJ1460" t="str">
        <f t="shared" si="89"/>
        <v>Interior TFLs</v>
      </c>
      <c r="AK1460" t="str">
        <f t="shared" si="90"/>
        <v>InteriorTFLs</v>
      </c>
      <c r="AL1460" t="str">
        <f t="shared" si="91"/>
        <v>Interior TFLs</v>
      </c>
    </row>
    <row r="1461" spans="1:38">
      <c r="A1461">
        <v>19</v>
      </c>
      <c r="B1461">
        <v>40</v>
      </c>
      <c r="E1461">
        <v>89408</v>
      </c>
      <c r="F1461">
        <v>3287264</v>
      </c>
      <c r="I1461">
        <v>10608</v>
      </c>
      <c r="J1461">
        <v>2912528</v>
      </c>
      <c r="M1461">
        <v>15968</v>
      </c>
      <c r="N1461">
        <v>2850336</v>
      </c>
      <c r="Q1461">
        <v>34000</v>
      </c>
      <c r="R1461">
        <v>2421552</v>
      </c>
      <c r="U1461">
        <v>65936</v>
      </c>
      <c r="V1461">
        <v>2238224</v>
      </c>
      <c r="Y1461">
        <v>100048</v>
      </c>
      <c r="Z1461">
        <v>1991296</v>
      </c>
      <c r="AC1461">
        <v>57920</v>
      </c>
      <c r="AD1461">
        <v>768816</v>
      </c>
      <c r="AG1461">
        <v>27888</v>
      </c>
      <c r="AH1461">
        <v>489536</v>
      </c>
      <c r="AI1461">
        <f t="shared" si="88"/>
        <v>2018</v>
      </c>
      <c r="AJ1461" t="str">
        <f t="shared" si="89"/>
        <v>Interior TFLs</v>
      </c>
      <c r="AK1461" t="str">
        <f t="shared" si="90"/>
        <v>InteriorTFLs</v>
      </c>
      <c r="AL1461" t="str">
        <f t="shared" si="91"/>
        <v>Interior TFLs</v>
      </c>
    </row>
    <row r="1462" spans="1:38">
      <c r="A1462">
        <v>19</v>
      </c>
      <c r="B1462">
        <v>40</v>
      </c>
      <c r="E1462">
        <v>33984</v>
      </c>
      <c r="F1462">
        <v>452944</v>
      </c>
      <c r="I1462">
        <v>37664</v>
      </c>
      <c r="J1462">
        <v>518624</v>
      </c>
      <c r="M1462">
        <v>51776</v>
      </c>
      <c r="N1462">
        <v>486064</v>
      </c>
      <c r="Q1462">
        <v>51616</v>
      </c>
      <c r="R1462">
        <v>400128</v>
      </c>
      <c r="U1462">
        <v>55536</v>
      </c>
      <c r="V1462">
        <v>432848</v>
      </c>
      <c r="Y1462">
        <v>32080</v>
      </c>
      <c r="Z1462">
        <v>328192</v>
      </c>
      <c r="AC1462">
        <v>21312</v>
      </c>
      <c r="AD1462">
        <v>189568</v>
      </c>
      <c r="AG1462">
        <v>30272</v>
      </c>
      <c r="AH1462">
        <v>227200</v>
      </c>
      <c r="AI1462">
        <f t="shared" si="88"/>
        <v>2018</v>
      </c>
      <c r="AJ1462" t="str">
        <f t="shared" si="89"/>
        <v>Interior TFLs</v>
      </c>
      <c r="AK1462" t="str">
        <f t="shared" si="90"/>
        <v>InteriorTFLs</v>
      </c>
      <c r="AL1462" t="str">
        <f t="shared" si="91"/>
        <v>Interior TFLs</v>
      </c>
    </row>
    <row r="1463" spans="1:38">
      <c r="A1463">
        <v>19</v>
      </c>
      <c r="B1463">
        <v>40</v>
      </c>
      <c r="E1463">
        <v>559232</v>
      </c>
      <c r="F1463">
        <v>16020784</v>
      </c>
      <c r="I1463">
        <v>57728</v>
      </c>
      <c r="J1463">
        <v>23189344</v>
      </c>
      <c r="M1463">
        <v>132032</v>
      </c>
      <c r="N1463">
        <v>22237936</v>
      </c>
      <c r="Q1463">
        <v>69312</v>
      </c>
      <c r="R1463">
        <v>22000096</v>
      </c>
      <c r="U1463">
        <v>211040</v>
      </c>
      <c r="V1463">
        <v>19759408</v>
      </c>
      <c r="Y1463">
        <v>90208</v>
      </c>
      <c r="Z1463">
        <v>19626976</v>
      </c>
      <c r="AC1463">
        <v>20528</v>
      </c>
      <c r="AD1463">
        <v>20924288</v>
      </c>
      <c r="AG1463">
        <v>45760</v>
      </c>
      <c r="AH1463">
        <v>18254256</v>
      </c>
      <c r="AI1463">
        <f t="shared" si="88"/>
        <v>2018</v>
      </c>
      <c r="AJ1463" t="str">
        <f t="shared" si="89"/>
        <v>Interior TFLs</v>
      </c>
      <c r="AK1463" t="str">
        <f t="shared" si="90"/>
        <v>InteriorTFLs</v>
      </c>
      <c r="AL1463" t="str">
        <f t="shared" si="91"/>
        <v>Interior TFLs</v>
      </c>
    </row>
    <row r="1464" spans="1:38">
      <c r="A1464">
        <v>19</v>
      </c>
      <c r="B1464">
        <v>40</v>
      </c>
      <c r="E1464">
        <v>90064</v>
      </c>
      <c r="F1464">
        <v>2610752</v>
      </c>
      <c r="I1464">
        <v>3376</v>
      </c>
      <c r="J1464">
        <v>2643664</v>
      </c>
      <c r="M1464">
        <v>8816</v>
      </c>
      <c r="N1464">
        <v>2386208</v>
      </c>
      <c r="Q1464">
        <v>24480</v>
      </c>
      <c r="R1464">
        <v>2255408</v>
      </c>
      <c r="U1464">
        <v>42352</v>
      </c>
      <c r="V1464">
        <v>2101680</v>
      </c>
      <c r="Y1464">
        <v>50896</v>
      </c>
      <c r="Z1464">
        <v>1991072</v>
      </c>
      <c r="AC1464">
        <v>162640</v>
      </c>
      <c r="AD1464">
        <v>795872</v>
      </c>
      <c r="AG1464">
        <v>57904</v>
      </c>
      <c r="AH1464">
        <v>385504</v>
      </c>
      <c r="AI1464">
        <f t="shared" si="88"/>
        <v>2018</v>
      </c>
      <c r="AJ1464" t="str">
        <f t="shared" si="89"/>
        <v>Interior TFLs</v>
      </c>
      <c r="AK1464" t="str">
        <f t="shared" si="90"/>
        <v>InteriorTFLs</v>
      </c>
      <c r="AL1464" t="str">
        <f t="shared" si="91"/>
        <v>Interior TFLs</v>
      </c>
    </row>
    <row r="1465" spans="1:38">
      <c r="A1465">
        <v>19</v>
      </c>
      <c r="B1465">
        <v>40</v>
      </c>
      <c r="E1465">
        <v>303424</v>
      </c>
      <c r="F1465">
        <v>8546832</v>
      </c>
      <c r="I1465">
        <v>40656</v>
      </c>
      <c r="J1465">
        <v>8354608</v>
      </c>
      <c r="M1465">
        <v>102656</v>
      </c>
      <c r="N1465">
        <v>7634640</v>
      </c>
      <c r="Q1465">
        <v>142928</v>
      </c>
      <c r="R1465">
        <v>7259152</v>
      </c>
      <c r="U1465">
        <v>187792</v>
      </c>
      <c r="V1465">
        <v>6823648</v>
      </c>
      <c r="Y1465">
        <v>237072</v>
      </c>
      <c r="Z1465">
        <v>6636656</v>
      </c>
      <c r="AC1465">
        <v>187552</v>
      </c>
      <c r="AD1465">
        <v>3948656</v>
      </c>
      <c r="AG1465">
        <v>107648</v>
      </c>
      <c r="AH1465">
        <v>3215904</v>
      </c>
      <c r="AI1465">
        <f t="shared" si="88"/>
        <v>2018</v>
      </c>
      <c r="AJ1465" t="str">
        <f t="shared" si="89"/>
        <v>Interior TFLs</v>
      </c>
      <c r="AK1465" t="str">
        <f t="shared" si="90"/>
        <v>InteriorTFLs</v>
      </c>
      <c r="AL1465" t="str">
        <f t="shared" si="91"/>
        <v>Interior TFLs</v>
      </c>
    </row>
    <row r="1466" spans="1:38">
      <c r="A1466">
        <v>19</v>
      </c>
      <c r="B1466">
        <v>41</v>
      </c>
      <c r="E1466">
        <v>0</v>
      </c>
      <c r="F1466">
        <v>0</v>
      </c>
      <c r="I1466">
        <v>0</v>
      </c>
      <c r="J1466">
        <v>0</v>
      </c>
      <c r="M1466">
        <v>0</v>
      </c>
      <c r="N1466">
        <v>0</v>
      </c>
      <c r="Q1466">
        <v>0</v>
      </c>
      <c r="R1466">
        <v>0</v>
      </c>
      <c r="U1466">
        <v>0</v>
      </c>
      <c r="V1466">
        <v>0</v>
      </c>
      <c r="Y1466">
        <v>0</v>
      </c>
      <c r="Z1466">
        <v>0</v>
      </c>
      <c r="AC1466">
        <v>0</v>
      </c>
      <c r="AD1466">
        <v>0</v>
      </c>
      <c r="AG1466">
        <v>0</v>
      </c>
      <c r="AH1466">
        <v>0</v>
      </c>
      <c r="AI1466">
        <f t="shared" si="88"/>
        <v>2018</v>
      </c>
      <c r="AJ1466" t="str">
        <f t="shared" si="89"/>
        <v>Coast TFLs</v>
      </c>
      <c r="AK1466" t="str">
        <f t="shared" si="90"/>
        <v>CoastTFLs</v>
      </c>
      <c r="AL1466" t="str">
        <f t="shared" si="91"/>
        <v>Coast TFLs</v>
      </c>
    </row>
    <row r="1467" spans="1:38">
      <c r="A1467">
        <v>19</v>
      </c>
      <c r="B1467">
        <v>41</v>
      </c>
      <c r="E1467">
        <v>0</v>
      </c>
      <c r="F1467">
        <v>0</v>
      </c>
      <c r="I1467">
        <v>0</v>
      </c>
      <c r="J1467">
        <v>2864</v>
      </c>
      <c r="M1467">
        <v>0</v>
      </c>
      <c r="N1467">
        <v>1136</v>
      </c>
      <c r="Q1467">
        <v>0</v>
      </c>
      <c r="R1467">
        <v>224</v>
      </c>
      <c r="U1467">
        <v>16</v>
      </c>
      <c r="V1467">
        <v>144</v>
      </c>
      <c r="Y1467">
        <v>0</v>
      </c>
      <c r="Z1467">
        <v>144</v>
      </c>
      <c r="AC1467">
        <v>0</v>
      </c>
      <c r="AD1467">
        <v>0</v>
      </c>
      <c r="AG1467">
        <v>0</v>
      </c>
      <c r="AH1467">
        <v>0</v>
      </c>
      <c r="AI1467">
        <f t="shared" si="88"/>
        <v>2018</v>
      </c>
      <c r="AJ1467" t="str">
        <f t="shared" si="89"/>
        <v>Coast TFLs</v>
      </c>
      <c r="AK1467" t="str">
        <f t="shared" si="90"/>
        <v>CoastTFLs</v>
      </c>
      <c r="AL1467" t="str">
        <f t="shared" si="91"/>
        <v>Coast TFLs</v>
      </c>
    </row>
    <row r="1468" spans="1:38">
      <c r="A1468">
        <v>19</v>
      </c>
      <c r="B1468">
        <v>41</v>
      </c>
      <c r="E1468">
        <v>0</v>
      </c>
      <c r="F1468">
        <v>0</v>
      </c>
      <c r="I1468">
        <v>0</v>
      </c>
      <c r="J1468">
        <v>0</v>
      </c>
      <c r="M1468">
        <v>0</v>
      </c>
      <c r="N1468">
        <v>0</v>
      </c>
      <c r="Q1468">
        <v>0</v>
      </c>
      <c r="R1468">
        <v>0</v>
      </c>
      <c r="U1468">
        <v>0</v>
      </c>
      <c r="V1468">
        <v>0</v>
      </c>
      <c r="Y1468">
        <v>0</v>
      </c>
      <c r="Z1468">
        <v>0</v>
      </c>
      <c r="AC1468">
        <v>0</v>
      </c>
      <c r="AD1468">
        <v>0</v>
      </c>
      <c r="AG1468">
        <v>0</v>
      </c>
      <c r="AH1468">
        <v>0</v>
      </c>
      <c r="AI1468">
        <f t="shared" si="88"/>
        <v>2018</v>
      </c>
      <c r="AJ1468" t="str">
        <f t="shared" si="89"/>
        <v>Coast TFLs</v>
      </c>
      <c r="AK1468" t="str">
        <f t="shared" si="90"/>
        <v>CoastTFLs</v>
      </c>
      <c r="AL1468" t="str">
        <f t="shared" si="91"/>
        <v>Coast TFLs</v>
      </c>
    </row>
    <row r="1469" spans="1:38">
      <c r="A1469">
        <v>19</v>
      </c>
      <c r="B1469">
        <v>41</v>
      </c>
      <c r="E1469">
        <v>0</v>
      </c>
      <c r="F1469">
        <v>0</v>
      </c>
      <c r="I1469">
        <v>0</v>
      </c>
      <c r="J1469">
        <v>0</v>
      </c>
      <c r="M1469">
        <v>0</v>
      </c>
      <c r="N1469">
        <v>0</v>
      </c>
      <c r="Q1469">
        <v>0</v>
      </c>
      <c r="R1469">
        <v>0</v>
      </c>
      <c r="U1469">
        <v>512</v>
      </c>
      <c r="V1469">
        <v>16368</v>
      </c>
      <c r="Y1469">
        <v>1872</v>
      </c>
      <c r="Z1469">
        <v>5744</v>
      </c>
      <c r="AC1469">
        <v>0</v>
      </c>
      <c r="AD1469">
        <v>0</v>
      </c>
      <c r="AG1469">
        <v>0</v>
      </c>
      <c r="AH1469">
        <v>176</v>
      </c>
      <c r="AI1469">
        <f t="shared" si="88"/>
        <v>2018</v>
      </c>
      <c r="AJ1469" t="str">
        <f t="shared" si="89"/>
        <v>Coast TFLs</v>
      </c>
      <c r="AK1469" t="str">
        <f t="shared" si="90"/>
        <v>CoastTFLs</v>
      </c>
      <c r="AL1469" t="str">
        <f t="shared" si="91"/>
        <v>Coast TFLs</v>
      </c>
    </row>
    <row r="1470" spans="1:38">
      <c r="A1470">
        <v>19</v>
      </c>
      <c r="B1470">
        <v>41</v>
      </c>
      <c r="E1470">
        <v>0</v>
      </c>
      <c r="F1470">
        <v>0</v>
      </c>
      <c r="I1470">
        <v>0</v>
      </c>
      <c r="J1470">
        <v>0</v>
      </c>
      <c r="M1470">
        <v>0</v>
      </c>
      <c r="N1470">
        <v>0</v>
      </c>
      <c r="Q1470">
        <v>0</v>
      </c>
      <c r="R1470">
        <v>0</v>
      </c>
      <c r="U1470">
        <v>0</v>
      </c>
      <c r="V1470">
        <v>0</v>
      </c>
      <c r="Y1470">
        <v>0</v>
      </c>
      <c r="Z1470">
        <v>0</v>
      </c>
      <c r="AC1470">
        <v>0</v>
      </c>
      <c r="AD1470">
        <v>0</v>
      </c>
      <c r="AG1470">
        <v>0</v>
      </c>
      <c r="AH1470">
        <v>0</v>
      </c>
      <c r="AI1470">
        <f t="shared" si="88"/>
        <v>2018</v>
      </c>
      <c r="AJ1470" t="str">
        <f t="shared" si="89"/>
        <v>Coast TFLs</v>
      </c>
      <c r="AK1470" t="str">
        <f t="shared" si="90"/>
        <v>CoastTFLs</v>
      </c>
      <c r="AL1470" t="str">
        <f t="shared" si="91"/>
        <v>Coast TFLs</v>
      </c>
    </row>
    <row r="1471" spans="1:38">
      <c r="A1471">
        <v>19</v>
      </c>
      <c r="B1471">
        <v>41</v>
      </c>
      <c r="E1471">
        <v>0</v>
      </c>
      <c r="F1471">
        <v>0</v>
      </c>
      <c r="I1471">
        <v>0</v>
      </c>
      <c r="J1471">
        <v>0</v>
      </c>
      <c r="M1471">
        <v>0</v>
      </c>
      <c r="N1471">
        <v>0</v>
      </c>
      <c r="Q1471">
        <v>0</v>
      </c>
      <c r="R1471">
        <v>0</v>
      </c>
      <c r="U1471">
        <v>0</v>
      </c>
      <c r="V1471">
        <v>0</v>
      </c>
      <c r="Y1471">
        <v>0</v>
      </c>
      <c r="Z1471">
        <v>0</v>
      </c>
      <c r="AC1471">
        <v>0</v>
      </c>
      <c r="AD1471">
        <v>0</v>
      </c>
      <c r="AG1471">
        <v>0</v>
      </c>
      <c r="AH1471">
        <v>0</v>
      </c>
      <c r="AI1471">
        <f t="shared" si="88"/>
        <v>2018</v>
      </c>
      <c r="AJ1471" t="str">
        <f t="shared" si="89"/>
        <v>Coast TFLs</v>
      </c>
      <c r="AK1471" t="str">
        <f t="shared" si="90"/>
        <v>CoastTFLs</v>
      </c>
      <c r="AL1471" t="str">
        <f t="shared" si="91"/>
        <v>Coast TFLs</v>
      </c>
    </row>
    <row r="1472" spans="1:38">
      <c r="A1472">
        <v>19</v>
      </c>
      <c r="B1472">
        <v>41</v>
      </c>
      <c r="E1472">
        <v>0</v>
      </c>
      <c r="F1472">
        <v>0</v>
      </c>
      <c r="I1472">
        <v>0</v>
      </c>
      <c r="J1472">
        <v>0</v>
      </c>
      <c r="M1472">
        <v>0</v>
      </c>
      <c r="N1472">
        <v>0</v>
      </c>
      <c r="Q1472">
        <v>2768</v>
      </c>
      <c r="R1472">
        <v>2768</v>
      </c>
      <c r="U1472">
        <v>0</v>
      </c>
      <c r="V1472">
        <v>0</v>
      </c>
      <c r="Y1472">
        <v>0</v>
      </c>
      <c r="Z1472">
        <v>0</v>
      </c>
      <c r="AC1472">
        <v>0</v>
      </c>
      <c r="AD1472">
        <v>0</v>
      </c>
      <c r="AG1472">
        <v>0</v>
      </c>
      <c r="AH1472">
        <v>0</v>
      </c>
      <c r="AI1472">
        <f t="shared" si="88"/>
        <v>2018</v>
      </c>
      <c r="AJ1472" t="str">
        <f t="shared" si="89"/>
        <v>Coast TFLs</v>
      </c>
      <c r="AK1472" t="str">
        <f t="shared" si="90"/>
        <v>CoastTFLs</v>
      </c>
      <c r="AL1472" t="str">
        <f t="shared" si="91"/>
        <v>Coast TFLs</v>
      </c>
    </row>
    <row r="1473" spans="1:38">
      <c r="A1473">
        <v>19</v>
      </c>
      <c r="B1473">
        <v>41</v>
      </c>
      <c r="E1473">
        <v>0</v>
      </c>
      <c r="F1473">
        <v>0</v>
      </c>
      <c r="I1473">
        <v>0</v>
      </c>
      <c r="J1473">
        <v>0</v>
      </c>
      <c r="M1473">
        <v>0</v>
      </c>
      <c r="N1473">
        <v>1888</v>
      </c>
      <c r="Q1473">
        <v>0</v>
      </c>
      <c r="R1473">
        <v>0</v>
      </c>
      <c r="U1473">
        <v>0</v>
      </c>
      <c r="V1473">
        <v>0</v>
      </c>
      <c r="Y1473">
        <v>0</v>
      </c>
      <c r="Z1473">
        <v>0</v>
      </c>
      <c r="AC1473">
        <v>0</v>
      </c>
      <c r="AD1473">
        <v>0</v>
      </c>
      <c r="AG1473">
        <v>0</v>
      </c>
      <c r="AH1473">
        <v>0</v>
      </c>
      <c r="AI1473">
        <f t="shared" si="88"/>
        <v>2018</v>
      </c>
      <c r="AJ1473" t="str">
        <f t="shared" si="89"/>
        <v>Coast TFLs</v>
      </c>
      <c r="AK1473" t="str">
        <f t="shared" si="90"/>
        <v>CoastTFLs</v>
      </c>
      <c r="AL1473" t="str">
        <f t="shared" si="91"/>
        <v>Coast TFLs</v>
      </c>
    </row>
    <row r="1474" spans="1:38">
      <c r="A1474">
        <v>19</v>
      </c>
      <c r="B1474">
        <v>41</v>
      </c>
      <c r="E1474">
        <v>0</v>
      </c>
      <c r="F1474">
        <v>0</v>
      </c>
      <c r="I1474">
        <v>0</v>
      </c>
      <c r="J1474">
        <v>0</v>
      </c>
      <c r="M1474">
        <v>0</v>
      </c>
      <c r="N1474">
        <v>0</v>
      </c>
      <c r="Q1474">
        <v>0</v>
      </c>
      <c r="R1474">
        <v>0</v>
      </c>
      <c r="U1474">
        <v>0</v>
      </c>
      <c r="V1474">
        <v>0</v>
      </c>
      <c r="Y1474">
        <v>0</v>
      </c>
      <c r="Z1474">
        <v>0</v>
      </c>
      <c r="AC1474">
        <v>0</v>
      </c>
      <c r="AD1474">
        <v>0</v>
      </c>
      <c r="AG1474">
        <v>0</v>
      </c>
      <c r="AH1474">
        <v>0</v>
      </c>
      <c r="AI1474">
        <f t="shared" ref="AI1474:AI1537" si="92">A1474+1999</f>
        <v>2018</v>
      </c>
      <c r="AJ1474" t="str">
        <f t="shared" ref="AJ1474:AJ1537" si="93">VLOOKUP(B1474,$AO$2:$AS$42,4)</f>
        <v>Coast TFLs</v>
      </c>
      <c r="AK1474" t="str">
        <f t="shared" ref="AK1474:AK1537" si="94">VLOOKUP(B1474,$AO$2:$AT$42,2)</f>
        <v>CoastTFLs</v>
      </c>
      <c r="AL1474" t="str">
        <f t="shared" ref="AL1474:AL1537" si="95">VLOOKUP(B1474,$AO$2:$AT$42,3)</f>
        <v>Coast TFLs</v>
      </c>
    </row>
    <row r="1475" spans="1:38">
      <c r="A1475">
        <v>19</v>
      </c>
      <c r="B1475">
        <v>41</v>
      </c>
      <c r="E1475">
        <v>0</v>
      </c>
      <c r="F1475">
        <v>0</v>
      </c>
      <c r="I1475">
        <v>0</v>
      </c>
      <c r="J1475">
        <v>0</v>
      </c>
      <c r="M1475">
        <v>0</v>
      </c>
      <c r="N1475">
        <v>0</v>
      </c>
      <c r="Q1475">
        <v>0</v>
      </c>
      <c r="R1475">
        <v>0</v>
      </c>
      <c r="U1475">
        <v>0</v>
      </c>
      <c r="V1475">
        <v>0</v>
      </c>
      <c r="Y1475">
        <v>0</v>
      </c>
      <c r="Z1475">
        <v>0</v>
      </c>
      <c r="AC1475">
        <v>0</v>
      </c>
      <c r="AD1475">
        <v>0</v>
      </c>
      <c r="AG1475">
        <v>0</v>
      </c>
      <c r="AH1475">
        <v>0</v>
      </c>
      <c r="AI1475">
        <f t="shared" si="92"/>
        <v>2018</v>
      </c>
      <c r="AJ1475" t="str">
        <f t="shared" si="93"/>
        <v>Coast TFLs</v>
      </c>
      <c r="AK1475" t="str">
        <f t="shared" si="94"/>
        <v>CoastTFLs</v>
      </c>
      <c r="AL1475" t="str">
        <f t="shared" si="95"/>
        <v>Coast TFLs</v>
      </c>
    </row>
    <row r="1476" spans="1:38">
      <c r="A1476">
        <v>19</v>
      </c>
      <c r="B1476">
        <v>41</v>
      </c>
      <c r="E1476">
        <v>0</v>
      </c>
      <c r="F1476">
        <v>0</v>
      </c>
      <c r="I1476">
        <v>0</v>
      </c>
      <c r="J1476">
        <v>0</v>
      </c>
      <c r="M1476">
        <v>0</v>
      </c>
      <c r="N1476">
        <v>0</v>
      </c>
      <c r="Q1476">
        <v>0</v>
      </c>
      <c r="R1476">
        <v>0</v>
      </c>
      <c r="U1476">
        <v>0</v>
      </c>
      <c r="V1476">
        <v>0</v>
      </c>
      <c r="Y1476">
        <v>0</v>
      </c>
      <c r="Z1476">
        <v>0</v>
      </c>
      <c r="AC1476">
        <v>0</v>
      </c>
      <c r="AD1476">
        <v>0</v>
      </c>
      <c r="AG1476">
        <v>0</v>
      </c>
      <c r="AH1476">
        <v>0</v>
      </c>
      <c r="AI1476">
        <f t="shared" si="92"/>
        <v>2018</v>
      </c>
      <c r="AJ1476" t="str">
        <f t="shared" si="93"/>
        <v>Coast TFLs</v>
      </c>
      <c r="AK1476" t="str">
        <f t="shared" si="94"/>
        <v>CoastTFLs</v>
      </c>
      <c r="AL1476" t="str">
        <f t="shared" si="95"/>
        <v>Coast TFLs</v>
      </c>
    </row>
    <row r="1477" spans="1:38">
      <c r="A1477">
        <v>19</v>
      </c>
      <c r="B1477">
        <v>41</v>
      </c>
      <c r="E1477">
        <v>0</v>
      </c>
      <c r="F1477">
        <v>0</v>
      </c>
      <c r="I1477">
        <v>0</v>
      </c>
      <c r="J1477">
        <v>0</v>
      </c>
      <c r="M1477">
        <v>0</v>
      </c>
      <c r="N1477">
        <v>0</v>
      </c>
      <c r="Q1477">
        <v>0</v>
      </c>
      <c r="R1477">
        <v>48</v>
      </c>
      <c r="U1477">
        <v>0</v>
      </c>
      <c r="V1477">
        <v>3728</v>
      </c>
      <c r="Y1477">
        <v>0</v>
      </c>
      <c r="Z1477">
        <v>0</v>
      </c>
      <c r="AC1477">
        <v>0</v>
      </c>
      <c r="AD1477">
        <v>0</v>
      </c>
      <c r="AG1477">
        <v>0</v>
      </c>
      <c r="AH1477">
        <v>0</v>
      </c>
      <c r="AI1477">
        <f t="shared" si="92"/>
        <v>2018</v>
      </c>
      <c r="AJ1477" t="str">
        <f t="shared" si="93"/>
        <v>Coast TFLs</v>
      </c>
      <c r="AK1477" t="str">
        <f t="shared" si="94"/>
        <v>CoastTFLs</v>
      </c>
      <c r="AL1477" t="str">
        <f t="shared" si="95"/>
        <v>Coast TFLs</v>
      </c>
    </row>
    <row r="1478" spans="1:38">
      <c r="A1478">
        <v>19</v>
      </c>
      <c r="B1478">
        <v>41</v>
      </c>
      <c r="E1478">
        <v>0</v>
      </c>
      <c r="F1478">
        <v>0</v>
      </c>
      <c r="I1478">
        <v>0</v>
      </c>
      <c r="J1478">
        <v>0</v>
      </c>
      <c r="M1478">
        <v>0</v>
      </c>
      <c r="N1478">
        <v>0</v>
      </c>
      <c r="Q1478">
        <v>0</v>
      </c>
      <c r="R1478">
        <v>0</v>
      </c>
      <c r="U1478">
        <v>0</v>
      </c>
      <c r="V1478">
        <v>0</v>
      </c>
      <c r="Y1478">
        <v>0</v>
      </c>
      <c r="Z1478">
        <v>0</v>
      </c>
      <c r="AC1478">
        <v>0</v>
      </c>
      <c r="AD1478">
        <v>0</v>
      </c>
      <c r="AG1478">
        <v>0</v>
      </c>
      <c r="AH1478">
        <v>0</v>
      </c>
      <c r="AI1478">
        <f t="shared" si="92"/>
        <v>2018</v>
      </c>
      <c r="AJ1478" t="str">
        <f t="shared" si="93"/>
        <v>Coast TFLs</v>
      </c>
      <c r="AK1478" t="str">
        <f t="shared" si="94"/>
        <v>CoastTFLs</v>
      </c>
      <c r="AL1478" t="str">
        <f t="shared" si="95"/>
        <v>Coast TFLs</v>
      </c>
    </row>
    <row r="1479" spans="1:38">
      <c r="A1479">
        <v>19</v>
      </c>
      <c r="B1479">
        <v>41</v>
      </c>
      <c r="E1479">
        <v>0</v>
      </c>
      <c r="F1479">
        <v>0</v>
      </c>
      <c r="I1479">
        <v>0</v>
      </c>
      <c r="J1479">
        <v>0</v>
      </c>
      <c r="M1479">
        <v>0</v>
      </c>
      <c r="N1479">
        <v>0</v>
      </c>
      <c r="Q1479">
        <v>0</v>
      </c>
      <c r="R1479">
        <v>0</v>
      </c>
      <c r="U1479">
        <v>0</v>
      </c>
      <c r="V1479">
        <v>0</v>
      </c>
      <c r="Y1479">
        <v>0</v>
      </c>
      <c r="Z1479">
        <v>0</v>
      </c>
      <c r="AC1479">
        <v>0</v>
      </c>
      <c r="AD1479">
        <v>0</v>
      </c>
      <c r="AG1479">
        <v>0</v>
      </c>
      <c r="AH1479">
        <v>0</v>
      </c>
      <c r="AI1479">
        <f t="shared" si="92"/>
        <v>2018</v>
      </c>
      <c r="AJ1479" t="str">
        <f t="shared" si="93"/>
        <v>Coast TFLs</v>
      </c>
      <c r="AK1479" t="str">
        <f t="shared" si="94"/>
        <v>CoastTFLs</v>
      </c>
      <c r="AL1479" t="str">
        <f t="shared" si="95"/>
        <v>Coast TFLs</v>
      </c>
    </row>
    <row r="1480" spans="1:38">
      <c r="A1480">
        <v>19</v>
      </c>
      <c r="B1480">
        <v>41</v>
      </c>
      <c r="E1480">
        <v>0</v>
      </c>
      <c r="F1480">
        <v>0</v>
      </c>
      <c r="I1480">
        <v>0</v>
      </c>
      <c r="J1480">
        <v>0</v>
      </c>
      <c r="M1480">
        <v>0</v>
      </c>
      <c r="N1480">
        <v>0</v>
      </c>
      <c r="Q1480">
        <v>0</v>
      </c>
      <c r="R1480">
        <v>0</v>
      </c>
      <c r="U1480">
        <v>0</v>
      </c>
      <c r="V1480">
        <v>0</v>
      </c>
      <c r="Y1480">
        <v>0</v>
      </c>
      <c r="Z1480">
        <v>0</v>
      </c>
      <c r="AC1480">
        <v>0</v>
      </c>
      <c r="AD1480">
        <v>0</v>
      </c>
      <c r="AG1480">
        <v>0</v>
      </c>
      <c r="AH1480">
        <v>0</v>
      </c>
      <c r="AI1480">
        <f t="shared" si="92"/>
        <v>2018</v>
      </c>
      <c r="AJ1480" t="str">
        <f t="shared" si="93"/>
        <v>Coast TFLs</v>
      </c>
      <c r="AK1480" t="str">
        <f t="shared" si="94"/>
        <v>CoastTFLs</v>
      </c>
      <c r="AL1480" t="str">
        <f t="shared" si="95"/>
        <v>Coast TFLs</v>
      </c>
    </row>
    <row r="1481" spans="1:38">
      <c r="A1481">
        <v>19</v>
      </c>
      <c r="B1481">
        <v>41</v>
      </c>
      <c r="E1481">
        <v>0</v>
      </c>
      <c r="F1481">
        <v>0</v>
      </c>
      <c r="I1481">
        <v>0</v>
      </c>
      <c r="J1481">
        <v>4800</v>
      </c>
      <c r="M1481">
        <v>0</v>
      </c>
      <c r="N1481">
        <v>3888</v>
      </c>
      <c r="Q1481">
        <v>128</v>
      </c>
      <c r="R1481">
        <v>5488</v>
      </c>
      <c r="U1481">
        <v>128</v>
      </c>
      <c r="V1481">
        <v>4288</v>
      </c>
      <c r="Y1481">
        <v>336</v>
      </c>
      <c r="Z1481">
        <v>2672</v>
      </c>
      <c r="AC1481">
        <v>0</v>
      </c>
      <c r="AD1481">
        <v>2432</v>
      </c>
      <c r="AG1481">
        <v>128</v>
      </c>
      <c r="AH1481">
        <v>144</v>
      </c>
      <c r="AI1481">
        <f t="shared" si="92"/>
        <v>2018</v>
      </c>
      <c r="AJ1481" t="str">
        <f t="shared" si="93"/>
        <v>Coast TFLs</v>
      </c>
      <c r="AK1481" t="str">
        <f t="shared" si="94"/>
        <v>CoastTFLs</v>
      </c>
      <c r="AL1481" t="str">
        <f t="shared" si="95"/>
        <v>Coast TFLs</v>
      </c>
    </row>
    <row r="1482" spans="1:38">
      <c r="A1482">
        <v>20</v>
      </c>
      <c r="B1482">
        <v>1</v>
      </c>
      <c r="E1482">
        <v>572416</v>
      </c>
      <c r="F1482">
        <v>55853424</v>
      </c>
      <c r="I1482">
        <v>24752</v>
      </c>
      <c r="J1482">
        <v>47219088</v>
      </c>
      <c r="M1482">
        <v>37840</v>
      </c>
      <c r="N1482">
        <v>46299968</v>
      </c>
      <c r="Q1482">
        <v>82160</v>
      </c>
      <c r="R1482">
        <v>45573968</v>
      </c>
      <c r="U1482">
        <v>99840</v>
      </c>
      <c r="V1482">
        <v>44158592</v>
      </c>
      <c r="Y1482">
        <v>156496</v>
      </c>
      <c r="Z1482">
        <v>42976304</v>
      </c>
      <c r="AC1482">
        <v>37744</v>
      </c>
      <c r="AD1482">
        <v>41843456</v>
      </c>
      <c r="AG1482">
        <v>10176</v>
      </c>
      <c r="AH1482">
        <v>41581008</v>
      </c>
      <c r="AI1482">
        <f t="shared" si="92"/>
        <v>2019</v>
      </c>
      <c r="AJ1482" t="str">
        <f t="shared" si="93"/>
        <v>Pine Units</v>
      </c>
      <c r="AK1482" t="str">
        <f t="shared" si="94"/>
        <v>100MileHouse</v>
      </c>
      <c r="AL1482" t="str">
        <f t="shared" si="95"/>
        <v>100 Mile House TSA</v>
      </c>
    </row>
    <row r="1483" spans="1:38">
      <c r="A1483">
        <v>20</v>
      </c>
      <c r="B1483">
        <v>2</v>
      </c>
      <c r="E1483">
        <v>90624</v>
      </c>
      <c r="F1483">
        <v>7001104</v>
      </c>
      <c r="I1483">
        <v>11840</v>
      </c>
      <c r="J1483">
        <v>6968656</v>
      </c>
      <c r="M1483">
        <v>21664</v>
      </c>
      <c r="N1483">
        <v>6487488</v>
      </c>
      <c r="Q1483">
        <v>41744</v>
      </c>
      <c r="R1483">
        <v>6190480</v>
      </c>
      <c r="U1483">
        <v>57056</v>
      </c>
      <c r="V1483">
        <v>5850448</v>
      </c>
      <c r="Y1483">
        <v>68832</v>
      </c>
      <c r="Z1483">
        <v>5552064</v>
      </c>
      <c r="AC1483">
        <v>144448</v>
      </c>
      <c r="AD1483">
        <v>3710368</v>
      </c>
      <c r="AG1483">
        <v>106352</v>
      </c>
      <c r="AH1483">
        <v>3098960</v>
      </c>
      <c r="AI1483">
        <f t="shared" si="92"/>
        <v>2019</v>
      </c>
      <c r="AJ1483" t="str">
        <f t="shared" si="93"/>
        <v>Pine Units</v>
      </c>
      <c r="AK1483" t="str">
        <f t="shared" si="94"/>
        <v>Arrow</v>
      </c>
      <c r="AL1483" t="str">
        <f t="shared" si="95"/>
        <v>Arrow TSA</v>
      </c>
    </row>
    <row r="1484" spans="1:38">
      <c r="A1484">
        <v>20</v>
      </c>
      <c r="B1484">
        <v>3</v>
      </c>
      <c r="E1484">
        <v>0</v>
      </c>
      <c r="F1484">
        <v>0</v>
      </c>
      <c r="I1484">
        <v>0</v>
      </c>
      <c r="J1484">
        <v>0</v>
      </c>
      <c r="M1484">
        <v>0</v>
      </c>
      <c r="N1484">
        <v>0</v>
      </c>
      <c r="Q1484">
        <v>0</v>
      </c>
      <c r="R1484">
        <v>0</v>
      </c>
      <c r="U1484">
        <v>0</v>
      </c>
      <c r="V1484">
        <v>0</v>
      </c>
      <c r="Y1484">
        <v>0</v>
      </c>
      <c r="Z1484">
        <v>0</v>
      </c>
      <c r="AC1484">
        <v>0</v>
      </c>
      <c r="AD1484">
        <v>0</v>
      </c>
      <c r="AG1484">
        <v>0</v>
      </c>
      <c r="AH1484">
        <v>0</v>
      </c>
      <c r="AI1484">
        <f t="shared" si="92"/>
        <v>2019</v>
      </c>
      <c r="AJ1484" t="str">
        <f t="shared" si="93"/>
        <v>Non-pine Units</v>
      </c>
      <c r="AK1484" t="str">
        <f t="shared" si="94"/>
        <v>Arrowsmith</v>
      </c>
      <c r="AL1484" t="str">
        <f t="shared" si="95"/>
        <v>Arrowsmith TSA</v>
      </c>
    </row>
    <row r="1485" spans="1:38">
      <c r="A1485">
        <v>20</v>
      </c>
      <c r="B1485">
        <v>4</v>
      </c>
      <c r="E1485">
        <v>275152</v>
      </c>
      <c r="F1485">
        <v>12348656</v>
      </c>
      <c r="I1485">
        <v>34128</v>
      </c>
      <c r="J1485">
        <v>11965904</v>
      </c>
      <c r="M1485">
        <v>50448</v>
      </c>
      <c r="N1485">
        <v>11104272</v>
      </c>
      <c r="Q1485">
        <v>61520</v>
      </c>
      <c r="R1485">
        <v>10616816</v>
      </c>
      <c r="U1485">
        <v>139760</v>
      </c>
      <c r="V1485">
        <v>9833440</v>
      </c>
      <c r="Y1485">
        <v>173856</v>
      </c>
      <c r="Z1485">
        <v>9351664</v>
      </c>
      <c r="AC1485">
        <v>586816</v>
      </c>
      <c r="AD1485">
        <v>4263856</v>
      </c>
      <c r="AG1485">
        <v>340224</v>
      </c>
      <c r="AH1485">
        <v>2361936</v>
      </c>
      <c r="AI1485">
        <f t="shared" si="92"/>
        <v>2019</v>
      </c>
      <c r="AJ1485" t="str">
        <f t="shared" si="93"/>
        <v>Pine Units</v>
      </c>
      <c r="AK1485" t="str">
        <f t="shared" si="94"/>
        <v>Boundary</v>
      </c>
      <c r="AL1485" t="str">
        <f t="shared" si="95"/>
        <v>Boundary TSA</v>
      </c>
    </row>
    <row r="1486" spans="1:38">
      <c r="A1486">
        <v>20</v>
      </c>
      <c r="B1486">
        <v>5</v>
      </c>
      <c r="E1486">
        <v>222944</v>
      </c>
      <c r="F1486">
        <v>11247072</v>
      </c>
      <c r="I1486">
        <v>18096</v>
      </c>
      <c r="J1486">
        <v>11069888</v>
      </c>
      <c r="M1486">
        <v>38400</v>
      </c>
      <c r="N1486">
        <v>10830336</v>
      </c>
      <c r="Q1486">
        <v>58064</v>
      </c>
      <c r="R1486">
        <v>10530784</v>
      </c>
      <c r="U1486">
        <v>77200</v>
      </c>
      <c r="V1486">
        <v>9986320</v>
      </c>
      <c r="Y1486">
        <v>48976</v>
      </c>
      <c r="Z1486">
        <v>9572080</v>
      </c>
      <c r="AC1486">
        <v>82096</v>
      </c>
      <c r="AD1486">
        <v>8846240</v>
      </c>
      <c r="AG1486">
        <v>93488</v>
      </c>
      <c r="AH1486">
        <v>8253520</v>
      </c>
      <c r="AI1486">
        <f t="shared" si="92"/>
        <v>2019</v>
      </c>
      <c r="AJ1486" t="str">
        <f t="shared" si="93"/>
        <v>Pine Units</v>
      </c>
      <c r="AK1486" t="str">
        <f t="shared" si="94"/>
        <v>Bulkley</v>
      </c>
      <c r="AL1486" t="str">
        <f t="shared" si="95"/>
        <v>Bulkley TSA</v>
      </c>
    </row>
    <row r="1487" spans="1:38">
      <c r="A1487">
        <v>20</v>
      </c>
      <c r="B1487">
        <v>6</v>
      </c>
      <c r="E1487">
        <v>45360</v>
      </c>
      <c r="F1487">
        <v>866272</v>
      </c>
      <c r="I1487">
        <v>0</v>
      </c>
      <c r="J1487">
        <v>352</v>
      </c>
      <c r="M1487">
        <v>0</v>
      </c>
      <c r="N1487">
        <v>352</v>
      </c>
      <c r="Q1487">
        <v>0</v>
      </c>
      <c r="R1487">
        <v>352</v>
      </c>
      <c r="U1487">
        <v>0</v>
      </c>
      <c r="V1487">
        <v>352</v>
      </c>
      <c r="Y1487">
        <v>288</v>
      </c>
      <c r="Z1487">
        <v>18016</v>
      </c>
      <c r="AC1487">
        <v>45216</v>
      </c>
      <c r="AD1487">
        <v>217136</v>
      </c>
      <c r="AG1487">
        <v>173984</v>
      </c>
      <c r="AH1487">
        <v>472112</v>
      </c>
      <c r="AI1487">
        <f t="shared" si="92"/>
        <v>2019</v>
      </c>
      <c r="AJ1487" t="str">
        <f t="shared" si="93"/>
        <v>Non-pine Units</v>
      </c>
      <c r="AK1487" t="str">
        <f t="shared" si="94"/>
        <v>Cassiar</v>
      </c>
      <c r="AL1487" t="str">
        <f t="shared" si="95"/>
        <v>Cassiar TSA</v>
      </c>
    </row>
    <row r="1488" spans="1:38">
      <c r="A1488">
        <v>20</v>
      </c>
      <c r="B1488">
        <v>7</v>
      </c>
      <c r="E1488">
        <v>28528</v>
      </c>
      <c r="F1488">
        <v>440752</v>
      </c>
      <c r="I1488">
        <v>9152</v>
      </c>
      <c r="J1488">
        <v>469920</v>
      </c>
      <c r="M1488">
        <v>26432</v>
      </c>
      <c r="N1488">
        <v>437904</v>
      </c>
      <c r="Q1488">
        <v>22656</v>
      </c>
      <c r="R1488">
        <v>358448</v>
      </c>
      <c r="U1488">
        <v>28304</v>
      </c>
      <c r="V1488">
        <v>368080</v>
      </c>
      <c r="Y1488">
        <v>39552</v>
      </c>
      <c r="Z1488">
        <v>369200</v>
      </c>
      <c r="AC1488">
        <v>44576</v>
      </c>
      <c r="AD1488">
        <v>154320</v>
      </c>
      <c r="AG1488">
        <v>31408</v>
      </c>
      <c r="AH1488">
        <v>133712</v>
      </c>
      <c r="AI1488">
        <f t="shared" si="92"/>
        <v>2019</v>
      </c>
      <c r="AJ1488" t="str">
        <f t="shared" si="93"/>
        <v>Non-pine Units</v>
      </c>
      <c r="AK1488" t="str">
        <f t="shared" si="94"/>
        <v>Cranberry</v>
      </c>
      <c r="AL1488" t="str">
        <f t="shared" si="95"/>
        <v>Cranberry TSA</v>
      </c>
    </row>
    <row r="1489" spans="1:38">
      <c r="A1489">
        <v>20</v>
      </c>
      <c r="B1489">
        <v>8</v>
      </c>
      <c r="E1489">
        <v>485760</v>
      </c>
      <c r="F1489">
        <v>25390064</v>
      </c>
      <c r="I1489">
        <v>86080</v>
      </c>
      <c r="J1489">
        <v>23299552</v>
      </c>
      <c r="M1489">
        <v>156720</v>
      </c>
      <c r="N1489">
        <v>22165792</v>
      </c>
      <c r="Q1489">
        <v>264112</v>
      </c>
      <c r="R1489">
        <v>20947616</v>
      </c>
      <c r="U1489">
        <v>468144</v>
      </c>
      <c r="V1489">
        <v>19004784</v>
      </c>
      <c r="Y1489">
        <v>501296</v>
      </c>
      <c r="Z1489">
        <v>16627488</v>
      </c>
      <c r="AC1489">
        <v>800016</v>
      </c>
      <c r="AD1489">
        <v>9036448</v>
      </c>
      <c r="AG1489">
        <v>434256</v>
      </c>
      <c r="AH1489">
        <v>5974672</v>
      </c>
      <c r="AI1489">
        <f t="shared" si="92"/>
        <v>2019</v>
      </c>
      <c r="AJ1489" t="str">
        <f t="shared" si="93"/>
        <v>Pine Units</v>
      </c>
      <c r="AK1489" t="str">
        <f t="shared" si="94"/>
        <v>Cranbrook</v>
      </c>
      <c r="AL1489" t="str">
        <f t="shared" si="95"/>
        <v>Cranbrook TSA</v>
      </c>
    </row>
    <row r="1490" spans="1:38">
      <c r="A1490">
        <v>20</v>
      </c>
      <c r="B1490">
        <v>9</v>
      </c>
      <c r="E1490">
        <v>257728</v>
      </c>
      <c r="F1490">
        <v>9341424</v>
      </c>
      <c r="I1490">
        <v>75568</v>
      </c>
      <c r="J1490">
        <v>25735008</v>
      </c>
      <c r="M1490">
        <v>146320</v>
      </c>
      <c r="N1490">
        <v>24852800</v>
      </c>
      <c r="Q1490">
        <v>83856</v>
      </c>
      <c r="R1490">
        <v>24255264</v>
      </c>
      <c r="U1490">
        <v>163232</v>
      </c>
      <c r="V1490">
        <v>22703856</v>
      </c>
      <c r="Y1490">
        <v>105376</v>
      </c>
      <c r="Z1490">
        <v>22092176</v>
      </c>
      <c r="AC1490">
        <v>91888</v>
      </c>
      <c r="AD1490">
        <v>20784560</v>
      </c>
      <c r="AG1490">
        <v>230768</v>
      </c>
      <c r="AH1490">
        <v>17308048</v>
      </c>
      <c r="AI1490">
        <f t="shared" si="92"/>
        <v>2019</v>
      </c>
      <c r="AJ1490" t="str">
        <f t="shared" si="93"/>
        <v>Pine Units</v>
      </c>
      <c r="AK1490" t="str">
        <f t="shared" si="94"/>
        <v>DawsonCreek</v>
      </c>
      <c r="AL1490" t="str">
        <f t="shared" si="95"/>
        <v>Dawson Creek TSA</v>
      </c>
    </row>
    <row r="1491" spans="1:38">
      <c r="A1491">
        <v>20</v>
      </c>
      <c r="B1491">
        <v>10</v>
      </c>
      <c r="E1491">
        <v>0</v>
      </c>
      <c r="F1491">
        <v>0</v>
      </c>
      <c r="I1491">
        <v>0</v>
      </c>
      <c r="J1491">
        <v>0</v>
      </c>
      <c r="M1491">
        <v>0</v>
      </c>
      <c r="N1491">
        <v>0</v>
      </c>
      <c r="Q1491">
        <v>0</v>
      </c>
      <c r="R1491">
        <v>0</v>
      </c>
      <c r="U1491">
        <v>0</v>
      </c>
      <c r="V1491">
        <v>0</v>
      </c>
      <c r="Y1491">
        <v>1072</v>
      </c>
      <c r="Z1491">
        <v>9648</v>
      </c>
      <c r="AC1491">
        <v>7040</v>
      </c>
      <c r="AD1491">
        <v>77520</v>
      </c>
      <c r="AG1491">
        <v>101328</v>
      </c>
      <c r="AH1491">
        <v>1028432</v>
      </c>
      <c r="AI1491">
        <f t="shared" si="92"/>
        <v>2019</v>
      </c>
      <c r="AJ1491" t="str">
        <f t="shared" si="93"/>
        <v>Non-pine Units</v>
      </c>
      <c r="AK1491" t="str">
        <f t="shared" si="94"/>
        <v>FortNelson</v>
      </c>
      <c r="AL1491" t="str">
        <f t="shared" si="95"/>
        <v>Fort Nelson TSA</v>
      </c>
    </row>
    <row r="1492" spans="1:38">
      <c r="A1492">
        <v>20</v>
      </c>
      <c r="B1492">
        <v>11</v>
      </c>
      <c r="E1492">
        <v>11408</v>
      </c>
      <c r="F1492">
        <v>211856</v>
      </c>
      <c r="I1492">
        <v>2432</v>
      </c>
      <c r="J1492">
        <v>493856</v>
      </c>
      <c r="M1492">
        <v>3040</v>
      </c>
      <c r="N1492">
        <v>471408</v>
      </c>
      <c r="Q1492">
        <v>4656</v>
      </c>
      <c r="R1492">
        <v>474752</v>
      </c>
      <c r="U1492">
        <v>7120</v>
      </c>
      <c r="V1492">
        <v>451968</v>
      </c>
      <c r="Y1492">
        <v>9024</v>
      </c>
      <c r="Z1492">
        <v>437792</v>
      </c>
      <c r="AC1492">
        <v>11184</v>
      </c>
      <c r="AD1492">
        <v>332032</v>
      </c>
      <c r="AG1492">
        <v>2832</v>
      </c>
      <c r="AH1492">
        <v>257792</v>
      </c>
      <c r="AI1492">
        <f t="shared" si="92"/>
        <v>2019</v>
      </c>
      <c r="AJ1492" t="str">
        <f t="shared" si="93"/>
        <v>Non-pine Units</v>
      </c>
      <c r="AK1492" t="str">
        <f t="shared" si="94"/>
        <v>Fraser</v>
      </c>
      <c r="AL1492" t="str">
        <f t="shared" si="95"/>
        <v>Fraser TSA</v>
      </c>
    </row>
    <row r="1493" spans="1:38">
      <c r="A1493">
        <v>20</v>
      </c>
      <c r="B1493">
        <v>12</v>
      </c>
      <c r="E1493">
        <v>1295328</v>
      </c>
      <c r="F1493">
        <v>99862224</v>
      </c>
      <c r="I1493">
        <v>48048</v>
      </c>
      <c r="J1493">
        <v>97860176</v>
      </c>
      <c r="M1493">
        <v>158656</v>
      </c>
      <c r="N1493">
        <v>91514608</v>
      </c>
      <c r="Q1493">
        <v>177680</v>
      </c>
      <c r="R1493">
        <v>90559504</v>
      </c>
      <c r="U1493">
        <v>378656</v>
      </c>
      <c r="V1493">
        <v>81650016</v>
      </c>
      <c r="Y1493">
        <v>217808</v>
      </c>
      <c r="Z1493">
        <v>81265376</v>
      </c>
      <c r="AC1493">
        <v>100176</v>
      </c>
      <c r="AD1493">
        <v>80009296</v>
      </c>
      <c r="AG1493">
        <v>84304</v>
      </c>
      <c r="AH1493">
        <v>78937088</v>
      </c>
      <c r="AI1493">
        <f t="shared" si="92"/>
        <v>2019</v>
      </c>
      <c r="AJ1493" t="str">
        <f t="shared" si="93"/>
        <v>Pine Units</v>
      </c>
      <c r="AK1493" t="str">
        <f t="shared" si="94"/>
        <v>FtStJames</v>
      </c>
      <c r="AL1493" t="str">
        <f t="shared" si="95"/>
        <v>Ft. St. James Forest District</v>
      </c>
    </row>
    <row r="1494" spans="1:38">
      <c r="A1494">
        <v>20</v>
      </c>
      <c r="B1494">
        <v>13</v>
      </c>
      <c r="E1494">
        <v>101056</v>
      </c>
      <c r="F1494">
        <v>2551776</v>
      </c>
      <c r="I1494">
        <v>122624</v>
      </c>
      <c r="J1494">
        <v>14494288</v>
      </c>
      <c r="M1494">
        <v>225216</v>
      </c>
      <c r="N1494">
        <v>14374096</v>
      </c>
      <c r="Q1494">
        <v>379600</v>
      </c>
      <c r="R1494">
        <v>19961536</v>
      </c>
      <c r="U1494">
        <v>650416</v>
      </c>
      <c r="V1494">
        <v>24590992</v>
      </c>
      <c r="Y1494">
        <v>447600</v>
      </c>
      <c r="Z1494">
        <v>27452880</v>
      </c>
      <c r="AC1494">
        <v>218768</v>
      </c>
      <c r="AD1494">
        <v>15655856</v>
      </c>
      <c r="AG1494">
        <v>358720</v>
      </c>
      <c r="AH1494">
        <v>18633472</v>
      </c>
      <c r="AI1494">
        <f t="shared" si="92"/>
        <v>2019</v>
      </c>
      <c r="AJ1494" t="str">
        <f t="shared" si="93"/>
        <v>Non-pine Units</v>
      </c>
      <c r="AK1494" t="str">
        <f t="shared" si="94"/>
        <v>FtStJohn</v>
      </c>
      <c r="AL1494" t="str">
        <f t="shared" si="95"/>
        <v>Ft. St. John TSA</v>
      </c>
    </row>
    <row r="1495" spans="1:38">
      <c r="A1495">
        <v>20</v>
      </c>
      <c r="B1495">
        <v>14</v>
      </c>
      <c r="E1495">
        <v>74848</v>
      </c>
      <c r="F1495">
        <v>4228480</v>
      </c>
      <c r="I1495">
        <v>13536</v>
      </c>
      <c r="J1495">
        <v>4114080</v>
      </c>
      <c r="M1495">
        <v>24480</v>
      </c>
      <c r="N1495">
        <v>3804160</v>
      </c>
      <c r="Q1495">
        <v>49328</v>
      </c>
      <c r="R1495">
        <v>3515728</v>
      </c>
      <c r="U1495">
        <v>50912</v>
      </c>
      <c r="V1495">
        <v>3256480</v>
      </c>
      <c r="Y1495">
        <v>66912</v>
      </c>
      <c r="Z1495">
        <v>3087248</v>
      </c>
      <c r="AC1495">
        <v>89168</v>
      </c>
      <c r="AD1495">
        <v>1805088</v>
      </c>
      <c r="AG1495">
        <v>71248</v>
      </c>
      <c r="AH1495">
        <v>1379680</v>
      </c>
      <c r="AI1495">
        <f t="shared" si="92"/>
        <v>2019</v>
      </c>
      <c r="AJ1495" t="str">
        <f t="shared" si="93"/>
        <v>Pine Units</v>
      </c>
      <c r="AK1495" t="str">
        <f t="shared" si="94"/>
        <v>Golden</v>
      </c>
      <c r="AL1495" t="str">
        <f t="shared" si="95"/>
        <v>Golden TSA</v>
      </c>
    </row>
    <row r="1496" spans="1:38">
      <c r="A1496">
        <v>20</v>
      </c>
      <c r="B1496">
        <v>15</v>
      </c>
      <c r="E1496">
        <v>179616</v>
      </c>
      <c r="F1496">
        <v>9435424</v>
      </c>
      <c r="I1496">
        <v>17136</v>
      </c>
      <c r="J1496">
        <v>8773120</v>
      </c>
      <c r="M1496">
        <v>44464</v>
      </c>
      <c r="N1496">
        <v>8076016</v>
      </c>
      <c r="Q1496">
        <v>53392</v>
      </c>
      <c r="R1496">
        <v>7522640</v>
      </c>
      <c r="U1496">
        <v>94304</v>
      </c>
      <c r="V1496">
        <v>7078576</v>
      </c>
      <c r="Y1496">
        <v>117552</v>
      </c>
      <c r="Z1496">
        <v>6300976</v>
      </c>
      <c r="AC1496">
        <v>257168</v>
      </c>
      <c r="AD1496">
        <v>4599312</v>
      </c>
      <c r="AG1496">
        <v>163024</v>
      </c>
      <c r="AH1496">
        <v>3110992</v>
      </c>
      <c r="AI1496">
        <f t="shared" si="92"/>
        <v>2019</v>
      </c>
      <c r="AJ1496" t="str">
        <f t="shared" si="93"/>
        <v>Pine Units</v>
      </c>
      <c r="AK1496" t="str">
        <f t="shared" si="94"/>
        <v>Invermere</v>
      </c>
      <c r="AL1496" t="str">
        <f t="shared" si="95"/>
        <v>Invermere TSA</v>
      </c>
    </row>
    <row r="1497" spans="1:38">
      <c r="A1497">
        <v>20</v>
      </c>
      <c r="B1497">
        <v>16</v>
      </c>
      <c r="E1497">
        <v>560</v>
      </c>
      <c r="F1497">
        <v>22944</v>
      </c>
      <c r="I1497">
        <v>33904</v>
      </c>
      <c r="J1497">
        <v>187328</v>
      </c>
      <c r="M1497">
        <v>21888</v>
      </c>
      <c r="N1497">
        <v>229920</v>
      </c>
      <c r="Q1497">
        <v>22000</v>
      </c>
      <c r="R1497">
        <v>157712</v>
      </c>
      <c r="U1497">
        <v>12768</v>
      </c>
      <c r="V1497">
        <v>258224</v>
      </c>
      <c r="Y1497">
        <v>16496</v>
      </c>
      <c r="Z1497">
        <v>238528</v>
      </c>
      <c r="AC1497">
        <v>11808</v>
      </c>
      <c r="AD1497">
        <v>150272</v>
      </c>
      <c r="AG1497">
        <v>8848</v>
      </c>
      <c r="AH1497">
        <v>158272</v>
      </c>
      <c r="AI1497">
        <f t="shared" si="92"/>
        <v>2019</v>
      </c>
      <c r="AJ1497" t="str">
        <f t="shared" si="93"/>
        <v>Non-pine Units</v>
      </c>
      <c r="AK1497" t="str">
        <f t="shared" si="94"/>
        <v>Kalum</v>
      </c>
      <c r="AL1497" t="str">
        <f t="shared" si="95"/>
        <v>Kalum TSA</v>
      </c>
    </row>
    <row r="1498" spans="1:38">
      <c r="A1498">
        <v>20</v>
      </c>
      <c r="B1498">
        <v>17</v>
      </c>
      <c r="E1498">
        <v>734688</v>
      </c>
      <c r="F1498">
        <v>51549360</v>
      </c>
      <c r="I1498">
        <v>71056</v>
      </c>
      <c r="J1498">
        <v>46687632</v>
      </c>
      <c r="M1498">
        <v>92976</v>
      </c>
      <c r="N1498">
        <v>45469200</v>
      </c>
      <c r="Q1498">
        <v>146496</v>
      </c>
      <c r="R1498">
        <v>43539840</v>
      </c>
      <c r="U1498">
        <v>250912</v>
      </c>
      <c r="V1498">
        <v>40331936</v>
      </c>
      <c r="Y1498">
        <v>388608</v>
      </c>
      <c r="Z1498">
        <v>37327760</v>
      </c>
      <c r="AC1498">
        <v>325536</v>
      </c>
      <c r="AD1498">
        <v>30843072</v>
      </c>
      <c r="AG1498">
        <v>109728</v>
      </c>
      <c r="AH1498">
        <v>29327072</v>
      </c>
      <c r="AI1498">
        <f t="shared" si="92"/>
        <v>2019</v>
      </c>
      <c r="AJ1498" t="str">
        <f t="shared" si="93"/>
        <v>Pine Units</v>
      </c>
      <c r="AK1498" t="str">
        <f t="shared" si="94"/>
        <v>Kamloops</v>
      </c>
      <c r="AL1498" t="str">
        <f t="shared" si="95"/>
        <v>Kamloops TSA</v>
      </c>
    </row>
    <row r="1499" spans="1:38">
      <c r="A1499">
        <v>20</v>
      </c>
      <c r="B1499">
        <v>18</v>
      </c>
      <c r="E1499">
        <v>0</v>
      </c>
      <c r="F1499">
        <v>0</v>
      </c>
      <c r="I1499">
        <v>0</v>
      </c>
      <c r="J1499">
        <v>0</v>
      </c>
      <c r="M1499">
        <v>0</v>
      </c>
      <c r="N1499">
        <v>0</v>
      </c>
      <c r="Q1499">
        <v>0</v>
      </c>
      <c r="R1499">
        <v>16</v>
      </c>
      <c r="U1499">
        <v>0</v>
      </c>
      <c r="V1499">
        <v>32</v>
      </c>
      <c r="Y1499">
        <v>0</v>
      </c>
      <c r="Z1499">
        <v>0</v>
      </c>
      <c r="AC1499">
        <v>0</v>
      </c>
      <c r="AD1499">
        <v>0</v>
      </c>
      <c r="AG1499">
        <v>0</v>
      </c>
      <c r="AH1499">
        <v>16</v>
      </c>
      <c r="AI1499">
        <f t="shared" si="92"/>
        <v>2019</v>
      </c>
      <c r="AJ1499" t="str">
        <f t="shared" si="93"/>
        <v>Non-pine Units</v>
      </c>
      <c r="AK1499" t="str">
        <f t="shared" si="94"/>
        <v>Kingcome</v>
      </c>
      <c r="AL1499" t="str">
        <f t="shared" si="95"/>
        <v>Kingcome TSA</v>
      </c>
    </row>
    <row r="1500" spans="1:38">
      <c r="A1500">
        <v>20</v>
      </c>
      <c r="B1500">
        <v>19</v>
      </c>
      <c r="E1500">
        <v>143984</v>
      </c>
      <c r="F1500">
        <v>1950896</v>
      </c>
      <c r="I1500">
        <v>30400</v>
      </c>
      <c r="J1500">
        <v>2393728</v>
      </c>
      <c r="M1500">
        <v>54704</v>
      </c>
      <c r="N1500">
        <v>2282672</v>
      </c>
      <c r="Q1500">
        <v>52624</v>
      </c>
      <c r="R1500">
        <v>2192192</v>
      </c>
      <c r="U1500">
        <v>74048</v>
      </c>
      <c r="V1500">
        <v>2062480</v>
      </c>
      <c r="Y1500">
        <v>83664</v>
      </c>
      <c r="Z1500">
        <v>2011840</v>
      </c>
      <c r="AC1500">
        <v>93328</v>
      </c>
      <c r="AD1500">
        <v>1462240</v>
      </c>
      <c r="AG1500">
        <v>91616</v>
      </c>
      <c r="AH1500">
        <v>1427120</v>
      </c>
      <c r="AI1500">
        <f t="shared" si="92"/>
        <v>2019</v>
      </c>
      <c r="AJ1500" t="str">
        <f t="shared" si="93"/>
        <v>Non-pine Units</v>
      </c>
      <c r="AK1500" t="str">
        <f t="shared" si="94"/>
        <v>Kispiox</v>
      </c>
      <c r="AL1500" t="str">
        <f t="shared" si="95"/>
        <v>Kispiox TSA</v>
      </c>
    </row>
    <row r="1501" spans="1:38">
      <c r="A1501">
        <v>20</v>
      </c>
      <c r="B1501">
        <v>20</v>
      </c>
      <c r="E1501">
        <v>216624</v>
      </c>
      <c r="F1501">
        <v>10812368</v>
      </c>
      <c r="I1501">
        <v>30688</v>
      </c>
      <c r="J1501">
        <v>10638464</v>
      </c>
      <c r="M1501">
        <v>48288</v>
      </c>
      <c r="N1501">
        <v>10002096</v>
      </c>
      <c r="Q1501">
        <v>76800</v>
      </c>
      <c r="R1501">
        <v>9341152</v>
      </c>
      <c r="U1501">
        <v>129040</v>
      </c>
      <c r="V1501">
        <v>8720560</v>
      </c>
      <c r="Y1501">
        <v>163712</v>
      </c>
      <c r="Z1501">
        <v>7883872</v>
      </c>
      <c r="AC1501">
        <v>199072</v>
      </c>
      <c r="AD1501">
        <v>3984976</v>
      </c>
      <c r="AG1501">
        <v>134192</v>
      </c>
      <c r="AH1501">
        <v>3153584</v>
      </c>
      <c r="AI1501">
        <f t="shared" si="92"/>
        <v>2019</v>
      </c>
      <c r="AJ1501" t="str">
        <f t="shared" si="93"/>
        <v>Pine Units</v>
      </c>
      <c r="AK1501" t="str">
        <f t="shared" si="94"/>
        <v>KootenayLake</v>
      </c>
      <c r="AL1501" t="str">
        <f t="shared" si="95"/>
        <v>Kootenay Lake TSA</v>
      </c>
    </row>
    <row r="1502" spans="1:38">
      <c r="A1502">
        <v>20</v>
      </c>
      <c r="B1502">
        <v>21</v>
      </c>
      <c r="E1502">
        <v>578336</v>
      </c>
      <c r="F1502">
        <v>63839040</v>
      </c>
      <c r="I1502">
        <v>29120</v>
      </c>
      <c r="J1502">
        <v>60160992</v>
      </c>
      <c r="M1502">
        <v>36576</v>
      </c>
      <c r="N1502">
        <v>58312320</v>
      </c>
      <c r="Q1502">
        <v>35920</v>
      </c>
      <c r="R1502">
        <v>57328224</v>
      </c>
      <c r="U1502">
        <v>79072</v>
      </c>
      <c r="V1502">
        <v>53671552</v>
      </c>
      <c r="Y1502">
        <v>44064</v>
      </c>
      <c r="Z1502">
        <v>54085328</v>
      </c>
      <c r="AC1502">
        <v>6640</v>
      </c>
      <c r="AD1502">
        <v>54497312</v>
      </c>
      <c r="AG1502">
        <v>8112</v>
      </c>
      <c r="AH1502">
        <v>54128976</v>
      </c>
      <c r="AI1502">
        <f t="shared" si="92"/>
        <v>2019</v>
      </c>
      <c r="AJ1502" t="str">
        <f t="shared" si="93"/>
        <v>Pine Units</v>
      </c>
      <c r="AK1502" t="str">
        <f t="shared" si="94"/>
        <v>Lakes</v>
      </c>
      <c r="AL1502" t="str">
        <f t="shared" si="95"/>
        <v>Lakes TSA</v>
      </c>
    </row>
    <row r="1503" spans="1:38">
      <c r="A1503">
        <v>20</v>
      </c>
      <c r="B1503">
        <v>22</v>
      </c>
      <c r="E1503">
        <v>285856</v>
      </c>
      <c r="F1503">
        <v>13011600</v>
      </c>
      <c r="I1503">
        <v>48768</v>
      </c>
      <c r="J1503">
        <v>15767616</v>
      </c>
      <c r="M1503">
        <v>49104</v>
      </c>
      <c r="N1503">
        <v>15850128</v>
      </c>
      <c r="Q1503">
        <v>58992</v>
      </c>
      <c r="R1503">
        <v>15458688</v>
      </c>
      <c r="U1503">
        <v>130368</v>
      </c>
      <c r="V1503">
        <v>13848560</v>
      </c>
      <c r="Y1503">
        <v>170352</v>
      </c>
      <c r="Z1503">
        <v>11925920</v>
      </c>
      <c r="AC1503">
        <v>241520</v>
      </c>
      <c r="AD1503">
        <v>8112816</v>
      </c>
      <c r="AG1503">
        <v>116096</v>
      </c>
      <c r="AH1503">
        <v>5847040</v>
      </c>
      <c r="AI1503">
        <f t="shared" si="92"/>
        <v>2019</v>
      </c>
      <c r="AJ1503" t="str">
        <f t="shared" si="93"/>
        <v>Pine Units</v>
      </c>
      <c r="AK1503" t="str">
        <f t="shared" si="94"/>
        <v>Lillooet</v>
      </c>
      <c r="AL1503" t="str">
        <f t="shared" si="95"/>
        <v>Lillooet TSA</v>
      </c>
    </row>
    <row r="1504" spans="1:38">
      <c r="A1504">
        <v>20</v>
      </c>
      <c r="B1504">
        <v>23</v>
      </c>
      <c r="E1504">
        <v>1872224</v>
      </c>
      <c r="F1504">
        <v>69473680</v>
      </c>
      <c r="I1504">
        <v>161296</v>
      </c>
      <c r="J1504">
        <v>90701568</v>
      </c>
      <c r="M1504">
        <v>388624</v>
      </c>
      <c r="N1504">
        <v>86957040</v>
      </c>
      <c r="Q1504">
        <v>410352</v>
      </c>
      <c r="R1504">
        <v>85013408</v>
      </c>
      <c r="U1504">
        <v>678672</v>
      </c>
      <c r="V1504">
        <v>78472064</v>
      </c>
      <c r="Y1504">
        <v>236992</v>
      </c>
      <c r="Z1504">
        <v>83199840</v>
      </c>
      <c r="AC1504">
        <v>120704</v>
      </c>
      <c r="AD1504">
        <v>86544672</v>
      </c>
      <c r="AG1504">
        <v>171904</v>
      </c>
      <c r="AH1504">
        <v>78572544</v>
      </c>
      <c r="AI1504">
        <f t="shared" si="92"/>
        <v>2019</v>
      </c>
      <c r="AJ1504" t="str">
        <f t="shared" si="93"/>
        <v>Pine Units</v>
      </c>
      <c r="AK1504" t="str">
        <f t="shared" si="94"/>
        <v>Mackenzie</v>
      </c>
      <c r="AL1504" t="str">
        <f t="shared" si="95"/>
        <v>Mackenzie TSA</v>
      </c>
    </row>
    <row r="1505" spans="1:38">
      <c r="A1505">
        <v>20</v>
      </c>
      <c r="B1505">
        <v>24</v>
      </c>
      <c r="E1505">
        <v>901312</v>
      </c>
      <c r="F1505">
        <v>58366768</v>
      </c>
      <c r="I1505">
        <v>89536</v>
      </c>
      <c r="J1505">
        <v>52146272</v>
      </c>
      <c r="M1505">
        <v>117008</v>
      </c>
      <c r="N1505">
        <v>50473408</v>
      </c>
      <c r="Q1505">
        <v>130656</v>
      </c>
      <c r="R1505">
        <v>48798128</v>
      </c>
      <c r="U1505">
        <v>299648</v>
      </c>
      <c r="V1505">
        <v>42895424</v>
      </c>
      <c r="Y1505">
        <v>354080</v>
      </c>
      <c r="Z1505">
        <v>36721568</v>
      </c>
      <c r="AC1505">
        <v>710832</v>
      </c>
      <c r="AD1505">
        <v>27059392</v>
      </c>
      <c r="AG1505">
        <v>203280</v>
      </c>
      <c r="AH1505">
        <v>19001808</v>
      </c>
      <c r="AI1505">
        <f t="shared" si="92"/>
        <v>2019</v>
      </c>
      <c r="AJ1505" t="str">
        <f t="shared" si="93"/>
        <v>Pine Units</v>
      </c>
      <c r="AK1505" t="str">
        <f t="shared" si="94"/>
        <v>Merritt</v>
      </c>
      <c r="AL1505" t="str">
        <f t="shared" si="95"/>
        <v>Merritt TSA</v>
      </c>
    </row>
    <row r="1506" spans="1:38">
      <c r="A1506">
        <v>20</v>
      </c>
      <c r="B1506">
        <v>25</v>
      </c>
      <c r="E1506">
        <v>0</v>
      </c>
      <c r="F1506">
        <v>0</v>
      </c>
      <c r="I1506">
        <v>576</v>
      </c>
      <c r="J1506">
        <v>44560</v>
      </c>
      <c r="M1506">
        <v>560</v>
      </c>
      <c r="N1506">
        <v>45168</v>
      </c>
      <c r="Q1506">
        <v>8480</v>
      </c>
      <c r="R1506">
        <v>64864</v>
      </c>
      <c r="U1506">
        <v>7504</v>
      </c>
      <c r="V1506">
        <v>92704</v>
      </c>
      <c r="Y1506">
        <v>8288</v>
      </c>
      <c r="Z1506">
        <v>63840</v>
      </c>
      <c r="AC1506">
        <v>608</v>
      </c>
      <c r="AD1506">
        <v>25632</v>
      </c>
      <c r="AG1506">
        <v>1328</v>
      </c>
      <c r="AH1506">
        <v>31760</v>
      </c>
      <c r="AI1506">
        <f t="shared" si="92"/>
        <v>2019</v>
      </c>
      <c r="AJ1506" t="str">
        <f t="shared" si="93"/>
        <v>Non-pine Units</v>
      </c>
      <c r="AK1506" t="str">
        <f t="shared" si="94"/>
        <v>MidCoast</v>
      </c>
      <c r="AL1506" t="str">
        <f t="shared" si="95"/>
        <v>Mid Coast TSA</v>
      </c>
    </row>
    <row r="1507" spans="1:38">
      <c r="A1507">
        <v>20</v>
      </c>
      <c r="B1507">
        <v>26</v>
      </c>
      <c r="E1507">
        <v>674992</v>
      </c>
      <c r="F1507">
        <v>48778208</v>
      </c>
      <c r="I1507">
        <v>27888</v>
      </c>
      <c r="J1507">
        <v>46699232</v>
      </c>
      <c r="M1507">
        <v>66352</v>
      </c>
      <c r="N1507">
        <v>44555136</v>
      </c>
      <c r="Q1507">
        <v>114496</v>
      </c>
      <c r="R1507">
        <v>42132208</v>
      </c>
      <c r="U1507">
        <v>76784</v>
      </c>
      <c r="V1507">
        <v>40079328</v>
      </c>
      <c r="Y1507">
        <v>85072</v>
      </c>
      <c r="Z1507">
        <v>37515360</v>
      </c>
      <c r="AC1507">
        <v>83120</v>
      </c>
      <c r="AD1507">
        <v>36313968</v>
      </c>
      <c r="AG1507">
        <v>95488</v>
      </c>
      <c r="AH1507">
        <v>35497280</v>
      </c>
      <c r="AI1507">
        <f t="shared" si="92"/>
        <v>2019</v>
      </c>
      <c r="AJ1507" t="str">
        <f t="shared" si="93"/>
        <v>Pine Units</v>
      </c>
      <c r="AK1507" t="str">
        <f t="shared" si="94"/>
        <v>Morice</v>
      </c>
      <c r="AL1507" t="str">
        <f t="shared" si="95"/>
        <v>Morice TSA</v>
      </c>
    </row>
    <row r="1508" spans="1:38">
      <c r="A1508">
        <v>20</v>
      </c>
      <c r="B1508">
        <v>27</v>
      </c>
      <c r="E1508">
        <v>69984</v>
      </c>
      <c r="F1508">
        <v>822368</v>
      </c>
      <c r="I1508">
        <v>14016</v>
      </c>
      <c r="J1508">
        <v>641104</v>
      </c>
      <c r="M1508">
        <v>41552</v>
      </c>
      <c r="N1508">
        <v>618224</v>
      </c>
      <c r="Q1508">
        <v>52512</v>
      </c>
      <c r="R1508">
        <v>547840</v>
      </c>
      <c r="U1508">
        <v>54880</v>
      </c>
      <c r="V1508">
        <v>505280</v>
      </c>
      <c r="Y1508">
        <v>88672</v>
      </c>
      <c r="Z1508">
        <v>545216</v>
      </c>
      <c r="AC1508">
        <v>55936</v>
      </c>
      <c r="AD1508">
        <v>210000</v>
      </c>
      <c r="AG1508">
        <v>50736</v>
      </c>
      <c r="AH1508">
        <v>161152</v>
      </c>
      <c r="AI1508">
        <f t="shared" si="92"/>
        <v>2019</v>
      </c>
      <c r="AJ1508" t="str">
        <f t="shared" si="93"/>
        <v>Non-pine Units</v>
      </c>
      <c r="AK1508" t="str">
        <f t="shared" si="94"/>
        <v>Nass</v>
      </c>
      <c r="AL1508" t="str">
        <f t="shared" si="95"/>
        <v>Nass TSA</v>
      </c>
    </row>
    <row r="1509" spans="1:38">
      <c r="A1509">
        <v>20</v>
      </c>
      <c r="B1509">
        <v>28</v>
      </c>
      <c r="E1509">
        <v>0</v>
      </c>
      <c r="F1509">
        <v>0</v>
      </c>
      <c r="I1509">
        <v>0</v>
      </c>
      <c r="J1509">
        <v>0</v>
      </c>
      <c r="M1509">
        <v>0</v>
      </c>
      <c r="N1509">
        <v>0</v>
      </c>
      <c r="Q1509">
        <v>0</v>
      </c>
      <c r="R1509">
        <v>0</v>
      </c>
      <c r="U1509">
        <v>0</v>
      </c>
      <c r="V1509">
        <v>0</v>
      </c>
      <c r="Y1509">
        <v>0</v>
      </c>
      <c r="Z1509">
        <v>0</v>
      </c>
      <c r="AC1509">
        <v>0</v>
      </c>
      <c r="AD1509">
        <v>0</v>
      </c>
      <c r="AG1509">
        <v>0</v>
      </c>
      <c r="AH1509">
        <v>0</v>
      </c>
      <c r="AI1509">
        <f t="shared" si="92"/>
        <v>2019</v>
      </c>
      <c r="AJ1509" t="str">
        <f t="shared" si="93"/>
        <v>Non-pine Units</v>
      </c>
      <c r="AK1509" t="str">
        <f t="shared" si="94"/>
        <v>NorthCoast</v>
      </c>
      <c r="AL1509" t="str">
        <f t="shared" si="95"/>
        <v>North Coast TSA</v>
      </c>
    </row>
    <row r="1510" spans="1:38">
      <c r="A1510">
        <v>20</v>
      </c>
      <c r="B1510">
        <v>29</v>
      </c>
      <c r="E1510">
        <v>940720</v>
      </c>
      <c r="F1510">
        <v>48999584</v>
      </c>
      <c r="I1510">
        <v>104272</v>
      </c>
      <c r="J1510">
        <v>44424928</v>
      </c>
      <c r="M1510">
        <v>154272</v>
      </c>
      <c r="N1510">
        <v>42134512</v>
      </c>
      <c r="Q1510">
        <v>219200</v>
      </c>
      <c r="R1510">
        <v>40208880</v>
      </c>
      <c r="U1510">
        <v>385344</v>
      </c>
      <c r="V1510">
        <v>35175504</v>
      </c>
      <c r="Y1510">
        <v>445632</v>
      </c>
      <c r="Z1510">
        <v>31333056</v>
      </c>
      <c r="AC1510">
        <v>966496</v>
      </c>
      <c r="AD1510">
        <v>19441280</v>
      </c>
      <c r="AG1510">
        <v>553632</v>
      </c>
      <c r="AH1510">
        <v>13228032</v>
      </c>
      <c r="AI1510">
        <f t="shared" si="92"/>
        <v>2019</v>
      </c>
      <c r="AJ1510" t="str">
        <f t="shared" si="93"/>
        <v>Pine Units</v>
      </c>
      <c r="AK1510" t="str">
        <f t="shared" si="94"/>
        <v>Okanagan</v>
      </c>
      <c r="AL1510" t="str">
        <f t="shared" si="95"/>
        <v>Okanagan TSA</v>
      </c>
    </row>
    <row r="1511" spans="1:38">
      <c r="A1511">
        <v>20</v>
      </c>
      <c r="B1511">
        <v>30</v>
      </c>
      <c r="E1511">
        <v>613920</v>
      </c>
      <c r="F1511">
        <v>72220240</v>
      </c>
      <c r="I1511">
        <v>38944</v>
      </c>
      <c r="J1511">
        <v>60228832</v>
      </c>
      <c r="M1511">
        <v>58352</v>
      </c>
      <c r="N1511">
        <v>56314080</v>
      </c>
      <c r="Q1511">
        <v>106432</v>
      </c>
      <c r="R1511">
        <v>54380000</v>
      </c>
      <c r="U1511">
        <v>193408</v>
      </c>
      <c r="V1511">
        <v>49632576</v>
      </c>
      <c r="Y1511">
        <v>175632</v>
      </c>
      <c r="Z1511">
        <v>49035136</v>
      </c>
      <c r="AC1511">
        <v>23168</v>
      </c>
      <c r="AD1511">
        <v>49567648</v>
      </c>
      <c r="AG1511">
        <v>17376</v>
      </c>
      <c r="AH1511">
        <v>49191008</v>
      </c>
      <c r="AI1511">
        <f t="shared" si="92"/>
        <v>2019</v>
      </c>
      <c r="AJ1511" t="str">
        <f t="shared" si="93"/>
        <v>Pine Units</v>
      </c>
      <c r="AK1511" t="str">
        <f t="shared" si="94"/>
        <v>PrinceGeorge</v>
      </c>
      <c r="AL1511" t="str">
        <f t="shared" si="95"/>
        <v>Prince George Forest District</v>
      </c>
    </row>
    <row r="1512" spans="1:38">
      <c r="A1512">
        <v>20</v>
      </c>
      <c r="B1512">
        <v>31</v>
      </c>
      <c r="E1512">
        <v>0</v>
      </c>
      <c r="F1512">
        <v>0</v>
      </c>
      <c r="I1512">
        <v>0</v>
      </c>
      <c r="J1512">
        <v>0</v>
      </c>
      <c r="M1512">
        <v>0</v>
      </c>
      <c r="N1512">
        <v>0</v>
      </c>
      <c r="Q1512">
        <v>0</v>
      </c>
      <c r="R1512">
        <v>0</v>
      </c>
      <c r="U1512">
        <v>0</v>
      </c>
      <c r="V1512">
        <v>0</v>
      </c>
      <c r="Y1512">
        <v>0</v>
      </c>
      <c r="Z1512">
        <v>0</v>
      </c>
      <c r="AC1512">
        <v>0</v>
      </c>
      <c r="AD1512">
        <v>0</v>
      </c>
      <c r="AG1512">
        <v>0</v>
      </c>
      <c r="AH1512">
        <v>0</v>
      </c>
      <c r="AI1512">
        <f t="shared" si="92"/>
        <v>2019</v>
      </c>
      <c r="AJ1512" t="str">
        <f t="shared" si="93"/>
        <v>Non-pine Units</v>
      </c>
      <c r="AK1512" t="str">
        <f t="shared" si="94"/>
        <v>QueenCharlotte</v>
      </c>
      <c r="AL1512" t="str">
        <f t="shared" si="95"/>
        <v>Queen Charlotte TSA</v>
      </c>
    </row>
    <row r="1513" spans="1:38">
      <c r="A1513">
        <v>20</v>
      </c>
      <c r="B1513">
        <v>32</v>
      </c>
      <c r="E1513">
        <v>586672</v>
      </c>
      <c r="F1513">
        <v>105243856</v>
      </c>
      <c r="I1513">
        <v>11328</v>
      </c>
      <c r="J1513">
        <v>92111056</v>
      </c>
      <c r="M1513">
        <v>12288</v>
      </c>
      <c r="N1513">
        <v>91467808</v>
      </c>
      <c r="Q1513">
        <v>25728</v>
      </c>
      <c r="R1513">
        <v>91471152</v>
      </c>
      <c r="U1513">
        <v>30128</v>
      </c>
      <c r="V1513">
        <v>89935744</v>
      </c>
      <c r="Y1513">
        <v>44480</v>
      </c>
      <c r="Z1513">
        <v>89995616</v>
      </c>
      <c r="AC1513">
        <v>896</v>
      </c>
      <c r="AD1513">
        <v>89757328</v>
      </c>
      <c r="AG1513">
        <v>1872</v>
      </c>
      <c r="AH1513">
        <v>89685792</v>
      </c>
      <c r="AI1513">
        <f t="shared" si="92"/>
        <v>2019</v>
      </c>
      <c r="AJ1513" t="str">
        <f t="shared" si="93"/>
        <v>Pine Units</v>
      </c>
      <c r="AK1513" t="str">
        <f t="shared" si="94"/>
        <v>Quesnel</v>
      </c>
      <c r="AL1513" t="str">
        <f t="shared" si="95"/>
        <v>Quesnel TSA</v>
      </c>
    </row>
    <row r="1514" spans="1:38">
      <c r="A1514">
        <v>20</v>
      </c>
      <c r="B1514">
        <v>33</v>
      </c>
      <c r="E1514">
        <v>10160</v>
      </c>
      <c r="F1514">
        <v>110464</v>
      </c>
      <c r="I1514">
        <v>2512</v>
      </c>
      <c r="J1514">
        <v>153168</v>
      </c>
      <c r="M1514">
        <v>1792</v>
      </c>
      <c r="N1514">
        <v>142624</v>
      </c>
      <c r="Q1514">
        <v>3824</v>
      </c>
      <c r="R1514">
        <v>136336</v>
      </c>
      <c r="U1514">
        <v>4256</v>
      </c>
      <c r="V1514">
        <v>119552</v>
      </c>
      <c r="Y1514">
        <v>5760</v>
      </c>
      <c r="Z1514">
        <v>109600</v>
      </c>
      <c r="AC1514">
        <v>4304</v>
      </c>
      <c r="AD1514">
        <v>35504</v>
      </c>
      <c r="AG1514">
        <v>2288</v>
      </c>
      <c r="AH1514">
        <v>27024</v>
      </c>
      <c r="AI1514">
        <f t="shared" si="92"/>
        <v>2019</v>
      </c>
      <c r="AJ1514" t="str">
        <f t="shared" si="93"/>
        <v>Non-pine Units</v>
      </c>
      <c r="AK1514" t="str">
        <f t="shared" si="94"/>
        <v>Revelstoke</v>
      </c>
      <c r="AL1514" t="str">
        <f t="shared" si="95"/>
        <v>Revelstoke TSA</v>
      </c>
    </row>
    <row r="1515" spans="1:38">
      <c r="A1515">
        <v>20</v>
      </c>
      <c r="B1515">
        <v>34</v>
      </c>
      <c r="E1515">
        <v>87440</v>
      </c>
      <c r="F1515">
        <v>5432032</v>
      </c>
      <c r="I1515">
        <v>8912</v>
      </c>
      <c r="J1515">
        <v>5027072</v>
      </c>
      <c r="M1515">
        <v>20480</v>
      </c>
      <c r="N1515">
        <v>4784688</v>
      </c>
      <c r="Q1515">
        <v>28736</v>
      </c>
      <c r="R1515">
        <v>4535936</v>
      </c>
      <c r="U1515">
        <v>44368</v>
      </c>
      <c r="V1515">
        <v>4157456</v>
      </c>
      <c r="Y1515">
        <v>43584</v>
      </c>
      <c r="Z1515">
        <v>3797952</v>
      </c>
      <c r="AC1515">
        <v>35600</v>
      </c>
      <c r="AD1515">
        <v>2978016</v>
      </c>
      <c r="AG1515">
        <v>11616</v>
      </c>
      <c r="AH1515">
        <v>3220256</v>
      </c>
      <c r="AI1515">
        <f t="shared" si="92"/>
        <v>2019</v>
      </c>
      <c r="AJ1515" t="str">
        <f t="shared" si="93"/>
        <v>Pine Units</v>
      </c>
      <c r="AK1515" t="str">
        <f t="shared" si="94"/>
        <v>RobsonValley</v>
      </c>
      <c r="AL1515" t="str">
        <f t="shared" si="95"/>
        <v>Robson Valley TSA</v>
      </c>
    </row>
    <row r="1516" spans="1:38">
      <c r="A1516">
        <v>20</v>
      </c>
      <c r="B1516">
        <v>35</v>
      </c>
      <c r="E1516">
        <v>1584</v>
      </c>
      <c r="F1516">
        <v>59216</v>
      </c>
      <c r="I1516">
        <v>6048</v>
      </c>
      <c r="J1516">
        <v>506464</v>
      </c>
      <c r="M1516">
        <v>3552</v>
      </c>
      <c r="N1516">
        <v>534640</v>
      </c>
      <c r="Q1516">
        <v>4880</v>
      </c>
      <c r="R1516">
        <v>530352</v>
      </c>
      <c r="U1516">
        <v>10128</v>
      </c>
      <c r="V1516">
        <v>479808</v>
      </c>
      <c r="Y1516">
        <v>9072</v>
      </c>
      <c r="Z1516">
        <v>468672</v>
      </c>
      <c r="AC1516">
        <v>5520</v>
      </c>
      <c r="AD1516">
        <v>350880</v>
      </c>
      <c r="AG1516">
        <v>3200</v>
      </c>
      <c r="AH1516">
        <v>332480</v>
      </c>
      <c r="AI1516">
        <f t="shared" si="92"/>
        <v>2019</v>
      </c>
      <c r="AJ1516" t="str">
        <f t="shared" si="93"/>
        <v>Non-pine Units</v>
      </c>
      <c r="AK1516" t="str">
        <f t="shared" si="94"/>
        <v>Soo</v>
      </c>
      <c r="AL1516" t="str">
        <f t="shared" si="95"/>
        <v>Soo TSA</v>
      </c>
    </row>
    <row r="1517" spans="1:38">
      <c r="A1517">
        <v>20</v>
      </c>
      <c r="B1517">
        <v>36</v>
      </c>
      <c r="E1517">
        <v>0</v>
      </c>
      <c r="F1517">
        <v>0</v>
      </c>
      <c r="I1517">
        <v>0</v>
      </c>
      <c r="J1517">
        <v>0</v>
      </c>
      <c r="M1517">
        <v>0</v>
      </c>
      <c r="N1517">
        <v>0</v>
      </c>
      <c r="Q1517">
        <v>0</v>
      </c>
      <c r="R1517">
        <v>0</v>
      </c>
      <c r="U1517">
        <v>0</v>
      </c>
      <c r="V1517">
        <v>0</v>
      </c>
      <c r="Y1517">
        <v>0</v>
      </c>
      <c r="Z1517">
        <v>576</v>
      </c>
      <c r="AC1517">
        <v>16</v>
      </c>
      <c r="AD1517">
        <v>64</v>
      </c>
      <c r="AG1517">
        <v>0</v>
      </c>
      <c r="AH1517">
        <v>16</v>
      </c>
      <c r="AI1517">
        <f t="shared" si="92"/>
        <v>2019</v>
      </c>
      <c r="AJ1517" t="str">
        <f t="shared" si="93"/>
        <v>Non-pine Units</v>
      </c>
      <c r="AK1517" t="str">
        <f t="shared" si="94"/>
        <v>Strathcona</v>
      </c>
      <c r="AL1517" t="str">
        <f t="shared" si="95"/>
        <v>Strathcona TSA</v>
      </c>
    </row>
    <row r="1518" spans="1:38">
      <c r="A1518">
        <v>20</v>
      </c>
      <c r="B1518">
        <v>37</v>
      </c>
      <c r="E1518">
        <v>0</v>
      </c>
      <c r="F1518">
        <v>0</v>
      </c>
      <c r="I1518">
        <v>720</v>
      </c>
      <c r="J1518">
        <v>16304</v>
      </c>
      <c r="M1518">
        <v>608</v>
      </c>
      <c r="N1518">
        <v>19104</v>
      </c>
      <c r="Q1518">
        <v>7744</v>
      </c>
      <c r="R1518">
        <v>51248</v>
      </c>
      <c r="U1518">
        <v>9488</v>
      </c>
      <c r="V1518">
        <v>68512</v>
      </c>
      <c r="Y1518">
        <v>7360</v>
      </c>
      <c r="Z1518">
        <v>40448</v>
      </c>
      <c r="AC1518">
        <v>7424</v>
      </c>
      <c r="AD1518">
        <v>27344</v>
      </c>
      <c r="AG1518">
        <v>7568</v>
      </c>
      <c r="AH1518">
        <v>26320</v>
      </c>
      <c r="AI1518">
        <f t="shared" si="92"/>
        <v>2019</v>
      </c>
      <c r="AJ1518" t="str">
        <f t="shared" si="93"/>
        <v>Non-pine Units</v>
      </c>
      <c r="AK1518" t="str">
        <f t="shared" si="94"/>
        <v>SunshineCoast</v>
      </c>
      <c r="AL1518" t="str">
        <f t="shared" si="95"/>
        <v>Sunshine Coast TSA</v>
      </c>
    </row>
    <row r="1519" spans="1:38">
      <c r="A1519">
        <v>20</v>
      </c>
      <c r="B1519">
        <v>38</v>
      </c>
      <c r="E1519">
        <v>591328</v>
      </c>
      <c r="F1519">
        <v>91960704</v>
      </c>
      <c r="I1519">
        <v>10176</v>
      </c>
      <c r="J1519">
        <v>79380224</v>
      </c>
      <c r="M1519">
        <v>13664</v>
      </c>
      <c r="N1519">
        <v>75569840</v>
      </c>
      <c r="Q1519">
        <v>31552</v>
      </c>
      <c r="R1519">
        <v>74884288</v>
      </c>
      <c r="U1519">
        <v>45072</v>
      </c>
      <c r="V1519">
        <v>70828848</v>
      </c>
      <c r="Y1519">
        <v>29008</v>
      </c>
      <c r="Z1519">
        <v>71158560</v>
      </c>
      <c r="AC1519">
        <v>2208</v>
      </c>
      <c r="AD1519">
        <v>71637744</v>
      </c>
      <c r="AG1519">
        <v>2288</v>
      </c>
      <c r="AH1519">
        <v>71348016</v>
      </c>
      <c r="AI1519">
        <f t="shared" si="92"/>
        <v>2019</v>
      </c>
      <c r="AJ1519" t="str">
        <f t="shared" si="93"/>
        <v>Pine Units</v>
      </c>
      <c r="AK1519" t="str">
        <f t="shared" si="94"/>
        <v>Vanderhoof</v>
      </c>
      <c r="AL1519" t="str">
        <f t="shared" si="95"/>
        <v>Vanderhoof Forest District</v>
      </c>
    </row>
    <row r="1520" spans="1:38">
      <c r="A1520">
        <v>20</v>
      </c>
      <c r="B1520">
        <v>39</v>
      </c>
      <c r="E1520">
        <v>1280160</v>
      </c>
      <c r="F1520">
        <v>130370464</v>
      </c>
      <c r="I1520">
        <v>73888</v>
      </c>
      <c r="J1520">
        <v>114153568</v>
      </c>
      <c r="M1520">
        <v>73920</v>
      </c>
      <c r="N1520">
        <v>111647056</v>
      </c>
      <c r="Q1520">
        <v>87264</v>
      </c>
      <c r="R1520">
        <v>112040416</v>
      </c>
      <c r="U1520">
        <v>194720</v>
      </c>
      <c r="V1520">
        <v>96888896</v>
      </c>
      <c r="Y1520">
        <v>370576</v>
      </c>
      <c r="Z1520">
        <v>92853120</v>
      </c>
      <c r="AC1520">
        <v>182048</v>
      </c>
      <c r="AD1520">
        <v>87720576</v>
      </c>
      <c r="AG1520">
        <v>125232</v>
      </c>
      <c r="AH1520">
        <v>86837152</v>
      </c>
      <c r="AI1520">
        <f t="shared" si="92"/>
        <v>2019</v>
      </c>
      <c r="AJ1520" t="str">
        <f t="shared" si="93"/>
        <v>Pine Units</v>
      </c>
      <c r="AK1520" t="str">
        <f t="shared" si="94"/>
        <v>WilliamsLake</v>
      </c>
      <c r="AL1520" t="str">
        <f t="shared" si="95"/>
        <v>Williams Lake TSA</v>
      </c>
    </row>
    <row r="1521" spans="1:38">
      <c r="A1521">
        <v>20</v>
      </c>
      <c r="B1521">
        <v>40</v>
      </c>
      <c r="E1521">
        <v>28736</v>
      </c>
      <c r="F1521">
        <v>2527040</v>
      </c>
      <c r="I1521">
        <v>2064</v>
      </c>
      <c r="J1521">
        <v>2377552</v>
      </c>
      <c r="M1521">
        <v>1120</v>
      </c>
      <c r="N1521">
        <v>2143600</v>
      </c>
      <c r="Q1521">
        <v>4688</v>
      </c>
      <c r="R1521">
        <v>1986752</v>
      </c>
      <c r="U1521">
        <v>11952</v>
      </c>
      <c r="V1521">
        <v>1808496</v>
      </c>
      <c r="Y1521">
        <v>11520</v>
      </c>
      <c r="Z1521">
        <v>1763456</v>
      </c>
      <c r="AC1521">
        <v>3936</v>
      </c>
      <c r="AD1521">
        <v>1548432</v>
      </c>
      <c r="AG1521">
        <v>0</v>
      </c>
      <c r="AH1521">
        <v>1450880</v>
      </c>
      <c r="AI1521">
        <f t="shared" si="92"/>
        <v>2019</v>
      </c>
      <c r="AJ1521" t="str">
        <f t="shared" si="93"/>
        <v>Interior TFLs</v>
      </c>
      <c r="AK1521" t="str">
        <f t="shared" si="94"/>
        <v>InteriorTFLs</v>
      </c>
      <c r="AL1521" t="str">
        <f t="shared" si="95"/>
        <v>Interior TFLs</v>
      </c>
    </row>
    <row r="1522" spans="1:38">
      <c r="A1522">
        <v>20</v>
      </c>
      <c r="B1522">
        <v>40</v>
      </c>
      <c r="E1522">
        <v>224</v>
      </c>
      <c r="F1522">
        <v>1360</v>
      </c>
      <c r="I1522">
        <v>3776</v>
      </c>
      <c r="J1522">
        <v>32160</v>
      </c>
      <c r="M1522">
        <v>1584</v>
      </c>
      <c r="N1522">
        <v>22784</v>
      </c>
      <c r="Q1522">
        <v>2512</v>
      </c>
      <c r="R1522">
        <v>27744</v>
      </c>
      <c r="U1522">
        <v>2864</v>
      </c>
      <c r="V1522">
        <v>28240</v>
      </c>
      <c r="Y1522">
        <v>208</v>
      </c>
      <c r="Z1522">
        <v>26992</v>
      </c>
      <c r="AC1522">
        <v>1984</v>
      </c>
      <c r="AD1522">
        <v>8544</v>
      </c>
      <c r="AG1522">
        <v>0</v>
      </c>
      <c r="AH1522">
        <v>4128</v>
      </c>
      <c r="AI1522">
        <f t="shared" si="92"/>
        <v>2019</v>
      </c>
      <c r="AJ1522" t="str">
        <f t="shared" si="93"/>
        <v>Interior TFLs</v>
      </c>
      <c r="AK1522" t="str">
        <f t="shared" si="94"/>
        <v>InteriorTFLs</v>
      </c>
      <c r="AL1522" t="str">
        <f t="shared" si="95"/>
        <v>Interior TFLs</v>
      </c>
    </row>
    <row r="1523" spans="1:38">
      <c r="A1523">
        <v>20</v>
      </c>
      <c r="B1523">
        <v>40</v>
      </c>
      <c r="E1523">
        <v>0</v>
      </c>
      <c r="F1523">
        <v>48</v>
      </c>
      <c r="I1523">
        <v>0</v>
      </c>
      <c r="J1523">
        <v>976</v>
      </c>
      <c r="M1523">
        <v>32</v>
      </c>
      <c r="N1523">
        <v>832</v>
      </c>
      <c r="Q1523">
        <v>160</v>
      </c>
      <c r="R1523">
        <v>1120</v>
      </c>
      <c r="U1523">
        <v>32</v>
      </c>
      <c r="V1523">
        <v>896</v>
      </c>
      <c r="Y1523">
        <v>48</v>
      </c>
      <c r="Z1523">
        <v>1424</v>
      </c>
      <c r="AC1523">
        <v>0</v>
      </c>
      <c r="AD1523">
        <v>272</v>
      </c>
      <c r="AG1523">
        <v>16</v>
      </c>
      <c r="AH1523">
        <v>224</v>
      </c>
      <c r="AI1523">
        <f t="shared" si="92"/>
        <v>2019</v>
      </c>
      <c r="AJ1523" t="str">
        <f t="shared" si="93"/>
        <v>Interior TFLs</v>
      </c>
      <c r="AK1523" t="str">
        <f t="shared" si="94"/>
        <v>InteriorTFLs</v>
      </c>
      <c r="AL1523" t="str">
        <f t="shared" si="95"/>
        <v>Interior TFLs</v>
      </c>
    </row>
    <row r="1524" spans="1:38">
      <c r="A1524">
        <v>20</v>
      </c>
      <c r="B1524">
        <v>40</v>
      </c>
      <c r="E1524">
        <v>5248</v>
      </c>
      <c r="F1524">
        <v>1764848</v>
      </c>
      <c r="I1524">
        <v>0</v>
      </c>
      <c r="J1524">
        <v>1664656</v>
      </c>
      <c r="M1524">
        <v>1104</v>
      </c>
      <c r="N1524">
        <v>1582880</v>
      </c>
      <c r="Q1524">
        <v>32</v>
      </c>
      <c r="R1524">
        <v>1563152</v>
      </c>
      <c r="U1524">
        <v>416</v>
      </c>
      <c r="V1524">
        <v>1519824</v>
      </c>
      <c r="Y1524">
        <v>960</v>
      </c>
      <c r="Z1524">
        <v>1559904</v>
      </c>
      <c r="AC1524">
        <v>0</v>
      </c>
      <c r="AD1524">
        <v>1554416</v>
      </c>
      <c r="AG1524">
        <v>64</v>
      </c>
      <c r="AH1524">
        <v>1451056</v>
      </c>
      <c r="AI1524">
        <f t="shared" si="92"/>
        <v>2019</v>
      </c>
      <c r="AJ1524" t="str">
        <f t="shared" si="93"/>
        <v>Interior TFLs</v>
      </c>
      <c r="AK1524" t="str">
        <f t="shared" si="94"/>
        <v>InteriorTFLs</v>
      </c>
      <c r="AL1524" t="str">
        <f t="shared" si="95"/>
        <v>Interior TFLs</v>
      </c>
    </row>
    <row r="1525" spans="1:38">
      <c r="A1525">
        <v>20</v>
      </c>
      <c r="B1525">
        <v>40</v>
      </c>
      <c r="E1525">
        <v>16176</v>
      </c>
      <c r="F1525">
        <v>3573008</v>
      </c>
      <c r="I1525">
        <v>1408</v>
      </c>
      <c r="J1525">
        <v>3445008</v>
      </c>
      <c r="M1525">
        <v>2576</v>
      </c>
      <c r="N1525">
        <v>3222320</v>
      </c>
      <c r="Q1525">
        <v>3664</v>
      </c>
      <c r="R1525">
        <v>3170544</v>
      </c>
      <c r="U1525">
        <v>1616</v>
      </c>
      <c r="V1525">
        <v>2806432</v>
      </c>
      <c r="Y1525">
        <v>2496</v>
      </c>
      <c r="Z1525">
        <v>2899168</v>
      </c>
      <c r="AC1525">
        <v>48</v>
      </c>
      <c r="AD1525">
        <v>2898576</v>
      </c>
      <c r="AG1525">
        <v>80</v>
      </c>
      <c r="AH1525">
        <v>2816464</v>
      </c>
      <c r="AI1525">
        <f t="shared" si="92"/>
        <v>2019</v>
      </c>
      <c r="AJ1525" t="str">
        <f t="shared" si="93"/>
        <v>Interior TFLs</v>
      </c>
      <c r="AK1525" t="str">
        <f t="shared" si="94"/>
        <v>InteriorTFLs</v>
      </c>
      <c r="AL1525" t="str">
        <f t="shared" si="95"/>
        <v>Interior TFLs</v>
      </c>
    </row>
    <row r="1526" spans="1:38">
      <c r="A1526">
        <v>20</v>
      </c>
      <c r="B1526">
        <v>40</v>
      </c>
      <c r="E1526">
        <v>64720</v>
      </c>
      <c r="F1526">
        <v>15580352</v>
      </c>
      <c r="I1526">
        <v>4896</v>
      </c>
      <c r="J1526">
        <v>15225168</v>
      </c>
      <c r="M1526">
        <v>12624</v>
      </c>
      <c r="N1526">
        <v>14641584</v>
      </c>
      <c r="Q1526">
        <v>21232</v>
      </c>
      <c r="R1526">
        <v>14176496</v>
      </c>
      <c r="U1526">
        <v>20656</v>
      </c>
      <c r="V1526">
        <v>13392144</v>
      </c>
      <c r="Y1526">
        <v>19072</v>
      </c>
      <c r="Z1526">
        <v>13501120</v>
      </c>
      <c r="AC1526">
        <v>224</v>
      </c>
      <c r="AD1526">
        <v>13299488</v>
      </c>
      <c r="AG1526">
        <v>384</v>
      </c>
      <c r="AH1526">
        <v>12973552</v>
      </c>
      <c r="AI1526">
        <f t="shared" si="92"/>
        <v>2019</v>
      </c>
      <c r="AJ1526" t="str">
        <f t="shared" si="93"/>
        <v>Interior TFLs</v>
      </c>
      <c r="AK1526" t="str">
        <f t="shared" si="94"/>
        <v>InteriorTFLs</v>
      </c>
      <c r="AL1526" t="str">
        <f t="shared" si="95"/>
        <v>Interior TFLs</v>
      </c>
    </row>
    <row r="1527" spans="1:38">
      <c r="A1527">
        <v>20</v>
      </c>
      <c r="B1527">
        <v>40</v>
      </c>
      <c r="E1527">
        <v>18592</v>
      </c>
      <c r="F1527">
        <v>3348672</v>
      </c>
      <c r="I1527">
        <v>208</v>
      </c>
      <c r="J1527">
        <v>3057136</v>
      </c>
      <c r="M1527">
        <v>3552</v>
      </c>
      <c r="N1527">
        <v>2884896</v>
      </c>
      <c r="Q1527">
        <v>3760</v>
      </c>
      <c r="R1527">
        <v>2837328</v>
      </c>
      <c r="U1527">
        <v>3952</v>
      </c>
      <c r="V1527">
        <v>2634544</v>
      </c>
      <c r="Y1527">
        <v>1088</v>
      </c>
      <c r="Z1527">
        <v>2599088</v>
      </c>
      <c r="AC1527">
        <v>2224</v>
      </c>
      <c r="AD1527">
        <v>2570576</v>
      </c>
      <c r="AG1527">
        <v>720</v>
      </c>
      <c r="AH1527">
        <v>2489040</v>
      </c>
      <c r="AI1527">
        <f t="shared" si="92"/>
        <v>2019</v>
      </c>
      <c r="AJ1527" t="str">
        <f t="shared" si="93"/>
        <v>Interior TFLs</v>
      </c>
      <c r="AK1527" t="str">
        <f t="shared" si="94"/>
        <v>InteriorTFLs</v>
      </c>
      <c r="AL1527" t="str">
        <f t="shared" si="95"/>
        <v>Interior TFLs</v>
      </c>
    </row>
    <row r="1528" spans="1:38">
      <c r="A1528">
        <v>20</v>
      </c>
      <c r="B1528">
        <v>40</v>
      </c>
      <c r="E1528">
        <v>8880</v>
      </c>
      <c r="F1528">
        <v>1324976</v>
      </c>
      <c r="I1528">
        <v>2416</v>
      </c>
      <c r="J1528">
        <v>1053728</v>
      </c>
      <c r="M1528">
        <v>2256</v>
      </c>
      <c r="N1528">
        <v>1065312</v>
      </c>
      <c r="Q1528">
        <v>10560</v>
      </c>
      <c r="R1528">
        <v>1006672</v>
      </c>
      <c r="U1528">
        <v>8928</v>
      </c>
      <c r="V1528">
        <v>930144</v>
      </c>
      <c r="Y1528">
        <v>18400</v>
      </c>
      <c r="Z1528">
        <v>887424</v>
      </c>
      <c r="AC1528">
        <v>1648</v>
      </c>
      <c r="AD1528">
        <v>825488</v>
      </c>
      <c r="AG1528">
        <v>2096</v>
      </c>
      <c r="AH1528">
        <v>760304</v>
      </c>
      <c r="AI1528">
        <f t="shared" si="92"/>
        <v>2019</v>
      </c>
      <c r="AJ1528" t="str">
        <f t="shared" si="93"/>
        <v>Interior TFLs</v>
      </c>
      <c r="AK1528" t="str">
        <f t="shared" si="94"/>
        <v>InteriorTFLs</v>
      </c>
      <c r="AL1528" t="str">
        <f t="shared" si="95"/>
        <v>Interior TFLs</v>
      </c>
    </row>
    <row r="1529" spans="1:38">
      <c r="A1529">
        <v>20</v>
      </c>
      <c r="B1529">
        <v>40</v>
      </c>
      <c r="E1529">
        <v>0</v>
      </c>
      <c r="F1529">
        <v>0</v>
      </c>
      <c r="I1529">
        <v>2592</v>
      </c>
      <c r="J1529">
        <v>31936</v>
      </c>
      <c r="M1529">
        <v>0</v>
      </c>
      <c r="N1529">
        <v>36000</v>
      </c>
      <c r="Q1529">
        <v>432</v>
      </c>
      <c r="R1529">
        <v>36944</v>
      </c>
      <c r="U1529">
        <v>2448</v>
      </c>
      <c r="V1529">
        <v>75936</v>
      </c>
      <c r="Y1529">
        <v>6608</v>
      </c>
      <c r="Z1529">
        <v>48432</v>
      </c>
      <c r="AC1529">
        <v>592</v>
      </c>
      <c r="AD1529">
        <v>35744</v>
      </c>
      <c r="AG1529">
        <v>2928</v>
      </c>
      <c r="AH1529">
        <v>41152</v>
      </c>
      <c r="AI1529">
        <f t="shared" si="92"/>
        <v>2019</v>
      </c>
      <c r="AJ1529" t="str">
        <f t="shared" si="93"/>
        <v>Interior TFLs</v>
      </c>
      <c r="AK1529" t="str">
        <f t="shared" si="94"/>
        <v>InteriorTFLs</v>
      </c>
      <c r="AL1529" t="str">
        <f t="shared" si="95"/>
        <v>Interior TFLs</v>
      </c>
    </row>
    <row r="1530" spans="1:38">
      <c r="A1530">
        <v>20</v>
      </c>
      <c r="B1530">
        <v>40</v>
      </c>
      <c r="E1530">
        <v>85904</v>
      </c>
      <c r="F1530">
        <v>4831264</v>
      </c>
      <c r="I1530">
        <v>7312</v>
      </c>
      <c r="J1530">
        <v>4710448</v>
      </c>
      <c r="M1530">
        <v>8816</v>
      </c>
      <c r="N1530">
        <v>4083024</v>
      </c>
      <c r="Q1530">
        <v>9552</v>
      </c>
      <c r="R1530">
        <v>3804960</v>
      </c>
      <c r="U1530">
        <v>32704</v>
      </c>
      <c r="V1530">
        <v>3482400</v>
      </c>
      <c r="Y1530">
        <v>28192</v>
      </c>
      <c r="Z1530">
        <v>3183152</v>
      </c>
      <c r="AC1530">
        <v>14848</v>
      </c>
      <c r="AD1530">
        <v>2857248</v>
      </c>
      <c r="AG1530">
        <v>4000</v>
      </c>
      <c r="AH1530">
        <v>2807472</v>
      </c>
      <c r="AI1530">
        <f t="shared" si="92"/>
        <v>2019</v>
      </c>
      <c r="AJ1530" t="str">
        <f t="shared" si="93"/>
        <v>Interior TFLs</v>
      </c>
      <c r="AK1530" t="str">
        <f t="shared" si="94"/>
        <v>InteriorTFLs</v>
      </c>
      <c r="AL1530" t="str">
        <f t="shared" si="95"/>
        <v>Interior TFLs</v>
      </c>
    </row>
    <row r="1531" spans="1:38">
      <c r="A1531">
        <v>20</v>
      </c>
      <c r="B1531">
        <v>40</v>
      </c>
      <c r="E1531">
        <v>11904</v>
      </c>
      <c r="F1531">
        <v>136400</v>
      </c>
      <c r="I1531">
        <v>720</v>
      </c>
      <c r="J1531">
        <v>140256</v>
      </c>
      <c r="M1531">
        <v>2224</v>
      </c>
      <c r="N1531">
        <v>133696</v>
      </c>
      <c r="Q1531">
        <v>6272</v>
      </c>
      <c r="R1531">
        <v>134944</v>
      </c>
      <c r="U1531">
        <v>1344</v>
      </c>
      <c r="V1531">
        <v>147248</v>
      </c>
      <c r="Y1531">
        <v>2720</v>
      </c>
      <c r="Z1531">
        <v>121712</v>
      </c>
      <c r="AC1531">
        <v>4560</v>
      </c>
      <c r="AD1531">
        <v>76304</v>
      </c>
      <c r="AG1531">
        <v>6128</v>
      </c>
      <c r="AH1531">
        <v>65920</v>
      </c>
      <c r="AI1531">
        <f t="shared" si="92"/>
        <v>2019</v>
      </c>
      <c r="AJ1531" t="str">
        <f t="shared" si="93"/>
        <v>Interior TFLs</v>
      </c>
      <c r="AK1531" t="str">
        <f t="shared" si="94"/>
        <v>InteriorTFLs</v>
      </c>
      <c r="AL1531" t="str">
        <f t="shared" si="95"/>
        <v>Interior TFLs</v>
      </c>
    </row>
    <row r="1532" spans="1:38">
      <c r="A1532">
        <v>20</v>
      </c>
      <c r="B1532">
        <v>40</v>
      </c>
      <c r="E1532">
        <v>9776</v>
      </c>
      <c r="F1532">
        <v>977456</v>
      </c>
      <c r="I1532">
        <v>1968</v>
      </c>
      <c r="J1532">
        <v>897600</v>
      </c>
      <c r="M1532">
        <v>2752</v>
      </c>
      <c r="N1532">
        <v>859088</v>
      </c>
      <c r="Q1532">
        <v>4272</v>
      </c>
      <c r="R1532">
        <v>823312</v>
      </c>
      <c r="U1532">
        <v>9536</v>
      </c>
      <c r="V1532">
        <v>805888</v>
      </c>
      <c r="Y1532">
        <v>7504</v>
      </c>
      <c r="Z1532">
        <v>786960</v>
      </c>
      <c r="AC1532">
        <v>11088</v>
      </c>
      <c r="AD1532">
        <v>646608</v>
      </c>
      <c r="AG1532">
        <v>7520</v>
      </c>
      <c r="AH1532">
        <v>581760</v>
      </c>
      <c r="AI1532">
        <f t="shared" si="92"/>
        <v>2019</v>
      </c>
      <c r="AJ1532" t="str">
        <f t="shared" si="93"/>
        <v>Interior TFLs</v>
      </c>
      <c r="AK1532" t="str">
        <f t="shared" si="94"/>
        <v>InteriorTFLs</v>
      </c>
      <c r="AL1532" t="str">
        <f t="shared" si="95"/>
        <v>Interior TFLs</v>
      </c>
    </row>
    <row r="1533" spans="1:38">
      <c r="A1533">
        <v>20</v>
      </c>
      <c r="B1533">
        <v>40</v>
      </c>
      <c r="E1533">
        <v>42320</v>
      </c>
      <c r="F1533">
        <v>1883328</v>
      </c>
      <c r="I1533">
        <v>880</v>
      </c>
      <c r="J1533">
        <v>1781168</v>
      </c>
      <c r="M1533">
        <v>6592</v>
      </c>
      <c r="N1533">
        <v>1732736</v>
      </c>
      <c r="Q1533">
        <v>8032</v>
      </c>
      <c r="R1533">
        <v>1704480</v>
      </c>
      <c r="U1533">
        <v>25792</v>
      </c>
      <c r="V1533">
        <v>1495200</v>
      </c>
      <c r="Y1533">
        <v>37776</v>
      </c>
      <c r="Z1533">
        <v>1471760</v>
      </c>
      <c r="AC1533">
        <v>114256</v>
      </c>
      <c r="AD1533">
        <v>422560</v>
      </c>
      <c r="AG1533">
        <v>15840</v>
      </c>
      <c r="AH1533">
        <v>89840</v>
      </c>
      <c r="AI1533">
        <f t="shared" si="92"/>
        <v>2019</v>
      </c>
      <c r="AJ1533" t="str">
        <f t="shared" si="93"/>
        <v>Interior TFLs</v>
      </c>
      <c r="AK1533" t="str">
        <f t="shared" si="94"/>
        <v>InteriorTFLs</v>
      </c>
      <c r="AL1533" t="str">
        <f t="shared" si="95"/>
        <v>Interior TFLs</v>
      </c>
    </row>
    <row r="1534" spans="1:38">
      <c r="A1534">
        <v>20</v>
      </c>
      <c r="B1534">
        <v>40</v>
      </c>
      <c r="E1534">
        <v>99536</v>
      </c>
      <c r="F1534">
        <v>7835792</v>
      </c>
      <c r="I1534">
        <v>11200</v>
      </c>
      <c r="J1534">
        <v>7600768</v>
      </c>
      <c r="M1534">
        <v>17584</v>
      </c>
      <c r="N1534">
        <v>6902544</v>
      </c>
      <c r="Q1534">
        <v>21152</v>
      </c>
      <c r="R1534">
        <v>6395776</v>
      </c>
      <c r="U1534">
        <v>36848</v>
      </c>
      <c r="V1534">
        <v>5645536</v>
      </c>
      <c r="Y1534">
        <v>52736</v>
      </c>
      <c r="Z1534">
        <v>5312112</v>
      </c>
      <c r="AC1534">
        <v>75936</v>
      </c>
      <c r="AD1534">
        <v>4548864</v>
      </c>
      <c r="AG1534">
        <v>27280</v>
      </c>
      <c r="AH1534">
        <v>3872768</v>
      </c>
      <c r="AI1534">
        <f t="shared" si="92"/>
        <v>2019</v>
      </c>
      <c r="AJ1534" t="str">
        <f t="shared" si="93"/>
        <v>Interior TFLs</v>
      </c>
      <c r="AK1534" t="str">
        <f t="shared" si="94"/>
        <v>InteriorTFLs</v>
      </c>
      <c r="AL1534" t="str">
        <f t="shared" si="95"/>
        <v>Interior TFLs</v>
      </c>
    </row>
    <row r="1535" spans="1:38">
      <c r="A1535">
        <v>20</v>
      </c>
      <c r="B1535">
        <v>40</v>
      </c>
      <c r="E1535">
        <v>436752</v>
      </c>
      <c r="F1535">
        <v>16457536</v>
      </c>
      <c r="I1535">
        <v>41344</v>
      </c>
      <c r="J1535">
        <v>23230688</v>
      </c>
      <c r="M1535">
        <v>90736</v>
      </c>
      <c r="N1535">
        <v>22328672</v>
      </c>
      <c r="Q1535">
        <v>57504</v>
      </c>
      <c r="R1535">
        <v>22057600</v>
      </c>
      <c r="U1535">
        <v>140704</v>
      </c>
      <c r="V1535">
        <v>19900112</v>
      </c>
      <c r="Y1535">
        <v>64048</v>
      </c>
      <c r="Z1535">
        <v>19691024</v>
      </c>
      <c r="AC1535">
        <v>17136</v>
      </c>
      <c r="AD1535">
        <v>20941424</v>
      </c>
      <c r="AG1535">
        <v>33696</v>
      </c>
      <c r="AH1535">
        <v>18287952</v>
      </c>
      <c r="AI1535">
        <f t="shared" si="92"/>
        <v>2019</v>
      </c>
      <c r="AJ1535" t="str">
        <f t="shared" si="93"/>
        <v>Interior TFLs</v>
      </c>
      <c r="AK1535" t="str">
        <f t="shared" si="94"/>
        <v>InteriorTFLs</v>
      </c>
      <c r="AL1535" t="str">
        <f t="shared" si="95"/>
        <v>Interior TFLs</v>
      </c>
    </row>
    <row r="1536" spans="1:38">
      <c r="A1536">
        <v>20</v>
      </c>
      <c r="B1536">
        <v>40</v>
      </c>
      <c r="E1536">
        <v>79520</v>
      </c>
      <c r="F1536">
        <v>3366784</v>
      </c>
      <c r="I1536">
        <v>9056</v>
      </c>
      <c r="J1536">
        <v>2921584</v>
      </c>
      <c r="M1536">
        <v>20160</v>
      </c>
      <c r="N1536">
        <v>2870496</v>
      </c>
      <c r="Q1536">
        <v>24720</v>
      </c>
      <c r="R1536">
        <v>2446272</v>
      </c>
      <c r="U1536">
        <v>42096</v>
      </c>
      <c r="V1536">
        <v>2280320</v>
      </c>
      <c r="Y1536">
        <v>74416</v>
      </c>
      <c r="Z1536">
        <v>2065712</v>
      </c>
      <c r="AC1536">
        <v>64048</v>
      </c>
      <c r="AD1536">
        <v>832864</v>
      </c>
      <c r="AG1536">
        <v>36160</v>
      </c>
      <c r="AH1536">
        <v>525696</v>
      </c>
      <c r="AI1536">
        <f t="shared" si="92"/>
        <v>2019</v>
      </c>
      <c r="AJ1536" t="str">
        <f t="shared" si="93"/>
        <v>Interior TFLs</v>
      </c>
      <c r="AK1536" t="str">
        <f t="shared" si="94"/>
        <v>InteriorTFLs</v>
      </c>
      <c r="AL1536" t="str">
        <f t="shared" si="95"/>
        <v>Interior TFLs</v>
      </c>
    </row>
    <row r="1537" spans="1:38">
      <c r="A1537">
        <v>20</v>
      </c>
      <c r="B1537">
        <v>40</v>
      </c>
      <c r="E1537">
        <v>36288</v>
      </c>
      <c r="F1537">
        <v>489232</v>
      </c>
      <c r="I1537">
        <v>20672</v>
      </c>
      <c r="J1537">
        <v>539296</v>
      </c>
      <c r="M1537">
        <v>58240</v>
      </c>
      <c r="N1537">
        <v>544304</v>
      </c>
      <c r="Q1537">
        <v>42992</v>
      </c>
      <c r="R1537">
        <v>443120</v>
      </c>
      <c r="U1537">
        <v>48208</v>
      </c>
      <c r="V1537">
        <v>481056</v>
      </c>
      <c r="Y1537">
        <v>54240</v>
      </c>
      <c r="Z1537">
        <v>382432</v>
      </c>
      <c r="AC1537">
        <v>24912</v>
      </c>
      <c r="AD1537">
        <v>214480</v>
      </c>
      <c r="AG1537">
        <v>46048</v>
      </c>
      <c r="AH1537">
        <v>273248</v>
      </c>
      <c r="AI1537">
        <f t="shared" si="92"/>
        <v>2019</v>
      </c>
      <c r="AJ1537" t="str">
        <f t="shared" si="93"/>
        <v>Interior TFLs</v>
      </c>
      <c r="AK1537" t="str">
        <f t="shared" si="94"/>
        <v>InteriorTFLs</v>
      </c>
      <c r="AL1537" t="str">
        <f t="shared" si="95"/>
        <v>Interior TFLs</v>
      </c>
    </row>
    <row r="1538" spans="1:38">
      <c r="A1538">
        <v>20</v>
      </c>
      <c r="B1538">
        <v>40</v>
      </c>
      <c r="E1538">
        <v>66400</v>
      </c>
      <c r="F1538">
        <v>2677152</v>
      </c>
      <c r="I1538">
        <v>2928</v>
      </c>
      <c r="J1538">
        <v>2646592</v>
      </c>
      <c r="M1538">
        <v>5728</v>
      </c>
      <c r="N1538">
        <v>2391936</v>
      </c>
      <c r="Q1538">
        <v>14672</v>
      </c>
      <c r="R1538">
        <v>2270080</v>
      </c>
      <c r="U1538">
        <v>22384</v>
      </c>
      <c r="V1538">
        <v>2124064</v>
      </c>
      <c r="Y1538">
        <v>35440</v>
      </c>
      <c r="Z1538">
        <v>2026512</v>
      </c>
      <c r="AC1538">
        <v>147024</v>
      </c>
      <c r="AD1538">
        <v>942896</v>
      </c>
      <c r="AG1538">
        <v>76000</v>
      </c>
      <c r="AH1538">
        <v>461504</v>
      </c>
      <c r="AI1538">
        <f t="shared" ref="AI1538:AI1601" si="96">A1538+1999</f>
        <v>2019</v>
      </c>
      <c r="AJ1538" t="str">
        <f t="shared" ref="AJ1538:AJ1601" si="97">VLOOKUP(B1538,$AO$2:$AS$42,4)</f>
        <v>Interior TFLs</v>
      </c>
      <c r="AK1538" t="str">
        <f t="shared" ref="AK1538:AK1601" si="98">VLOOKUP(B1538,$AO$2:$AT$42,2)</f>
        <v>InteriorTFLs</v>
      </c>
      <c r="AL1538" t="str">
        <f t="shared" ref="AL1538:AL1601" si="99">VLOOKUP(B1538,$AO$2:$AT$42,3)</f>
        <v>Interior TFLs</v>
      </c>
    </row>
    <row r="1539" spans="1:38">
      <c r="A1539">
        <v>20</v>
      </c>
      <c r="B1539">
        <v>40</v>
      </c>
      <c r="E1539">
        <v>244112</v>
      </c>
      <c r="F1539">
        <v>8790944</v>
      </c>
      <c r="I1539">
        <v>28528</v>
      </c>
      <c r="J1539">
        <v>8383136</v>
      </c>
      <c r="M1539">
        <v>75648</v>
      </c>
      <c r="N1539">
        <v>7710288</v>
      </c>
      <c r="Q1539">
        <v>113152</v>
      </c>
      <c r="R1539">
        <v>7372304</v>
      </c>
      <c r="U1539">
        <v>141984</v>
      </c>
      <c r="V1539">
        <v>6965632</v>
      </c>
      <c r="Y1539">
        <v>164080</v>
      </c>
      <c r="Z1539">
        <v>6800736</v>
      </c>
      <c r="AC1539">
        <v>167504</v>
      </c>
      <c r="AD1539">
        <v>4116160</v>
      </c>
      <c r="AG1539">
        <v>103888</v>
      </c>
      <c r="AH1539">
        <v>3319792</v>
      </c>
      <c r="AI1539">
        <f t="shared" si="96"/>
        <v>2019</v>
      </c>
      <c r="AJ1539" t="str">
        <f t="shared" si="97"/>
        <v>Interior TFLs</v>
      </c>
      <c r="AK1539" t="str">
        <f t="shared" si="98"/>
        <v>InteriorTFLs</v>
      </c>
      <c r="AL1539" t="str">
        <f t="shared" si="99"/>
        <v>Interior TFLs</v>
      </c>
    </row>
    <row r="1540" spans="1:38">
      <c r="A1540">
        <v>20</v>
      </c>
      <c r="B1540">
        <v>41</v>
      </c>
      <c r="E1540">
        <v>0</v>
      </c>
      <c r="F1540">
        <v>0</v>
      </c>
      <c r="I1540">
        <v>0</v>
      </c>
      <c r="J1540">
        <v>0</v>
      </c>
      <c r="M1540">
        <v>0</v>
      </c>
      <c r="N1540">
        <v>0</v>
      </c>
      <c r="Q1540">
        <v>0</v>
      </c>
      <c r="R1540">
        <v>0</v>
      </c>
      <c r="U1540">
        <v>0</v>
      </c>
      <c r="V1540">
        <v>0</v>
      </c>
      <c r="Y1540">
        <v>0</v>
      </c>
      <c r="Z1540">
        <v>0</v>
      </c>
      <c r="AC1540">
        <v>0</v>
      </c>
      <c r="AD1540">
        <v>0</v>
      </c>
      <c r="AG1540">
        <v>0</v>
      </c>
      <c r="AH1540">
        <v>0</v>
      </c>
      <c r="AI1540">
        <f t="shared" si="96"/>
        <v>2019</v>
      </c>
      <c r="AJ1540" t="str">
        <f t="shared" si="97"/>
        <v>Coast TFLs</v>
      </c>
      <c r="AK1540" t="str">
        <f t="shared" si="98"/>
        <v>CoastTFLs</v>
      </c>
      <c r="AL1540" t="str">
        <f t="shared" si="99"/>
        <v>Coast TFLs</v>
      </c>
    </row>
    <row r="1541" spans="1:38">
      <c r="A1541">
        <v>20</v>
      </c>
      <c r="B1541">
        <v>41</v>
      </c>
      <c r="E1541">
        <v>0</v>
      </c>
      <c r="F1541">
        <v>0</v>
      </c>
      <c r="I1541">
        <v>0</v>
      </c>
      <c r="J1541">
        <v>2864</v>
      </c>
      <c r="M1541">
        <v>0</v>
      </c>
      <c r="N1541">
        <v>1136</v>
      </c>
      <c r="Q1541">
        <v>0</v>
      </c>
      <c r="R1541">
        <v>224</v>
      </c>
      <c r="U1541">
        <v>0</v>
      </c>
      <c r="V1541">
        <v>144</v>
      </c>
      <c r="Y1541">
        <v>0</v>
      </c>
      <c r="Z1541">
        <v>144</v>
      </c>
      <c r="AC1541">
        <v>0</v>
      </c>
      <c r="AD1541">
        <v>0</v>
      </c>
      <c r="AG1541">
        <v>0</v>
      </c>
      <c r="AH1541">
        <v>0</v>
      </c>
      <c r="AI1541">
        <f t="shared" si="96"/>
        <v>2019</v>
      </c>
      <c r="AJ1541" t="str">
        <f t="shared" si="97"/>
        <v>Coast TFLs</v>
      </c>
      <c r="AK1541" t="str">
        <f t="shared" si="98"/>
        <v>CoastTFLs</v>
      </c>
      <c r="AL1541" t="str">
        <f t="shared" si="99"/>
        <v>Coast TFLs</v>
      </c>
    </row>
    <row r="1542" spans="1:38">
      <c r="A1542">
        <v>20</v>
      </c>
      <c r="B1542">
        <v>41</v>
      </c>
      <c r="E1542">
        <v>0</v>
      </c>
      <c r="F1542">
        <v>0</v>
      </c>
      <c r="I1542">
        <v>0</v>
      </c>
      <c r="J1542">
        <v>0</v>
      </c>
      <c r="M1542">
        <v>0</v>
      </c>
      <c r="N1542">
        <v>0</v>
      </c>
      <c r="Q1542">
        <v>0</v>
      </c>
      <c r="R1542">
        <v>0</v>
      </c>
      <c r="U1542">
        <v>0</v>
      </c>
      <c r="V1542">
        <v>0</v>
      </c>
      <c r="Y1542">
        <v>0</v>
      </c>
      <c r="Z1542">
        <v>0</v>
      </c>
      <c r="AC1542">
        <v>0</v>
      </c>
      <c r="AD1542">
        <v>0</v>
      </c>
      <c r="AG1542">
        <v>0</v>
      </c>
      <c r="AH1542">
        <v>0</v>
      </c>
      <c r="AI1542">
        <f t="shared" si="96"/>
        <v>2019</v>
      </c>
      <c r="AJ1542" t="str">
        <f t="shared" si="97"/>
        <v>Coast TFLs</v>
      </c>
      <c r="AK1542" t="str">
        <f t="shared" si="98"/>
        <v>CoastTFLs</v>
      </c>
      <c r="AL1542" t="str">
        <f t="shared" si="99"/>
        <v>Coast TFLs</v>
      </c>
    </row>
    <row r="1543" spans="1:38">
      <c r="A1543">
        <v>20</v>
      </c>
      <c r="B1543">
        <v>41</v>
      </c>
      <c r="E1543">
        <v>0</v>
      </c>
      <c r="F1543">
        <v>0</v>
      </c>
      <c r="I1543">
        <v>0</v>
      </c>
      <c r="J1543">
        <v>0</v>
      </c>
      <c r="M1543">
        <v>0</v>
      </c>
      <c r="N1543">
        <v>0</v>
      </c>
      <c r="Q1543">
        <v>0</v>
      </c>
      <c r="R1543">
        <v>0</v>
      </c>
      <c r="U1543">
        <v>80</v>
      </c>
      <c r="V1543">
        <v>16448</v>
      </c>
      <c r="Y1543">
        <v>3648</v>
      </c>
      <c r="Z1543">
        <v>9392</v>
      </c>
      <c r="AC1543">
        <v>0</v>
      </c>
      <c r="AD1543">
        <v>0</v>
      </c>
      <c r="AG1543">
        <v>0</v>
      </c>
      <c r="AH1543">
        <v>176</v>
      </c>
      <c r="AI1543">
        <f t="shared" si="96"/>
        <v>2019</v>
      </c>
      <c r="AJ1543" t="str">
        <f t="shared" si="97"/>
        <v>Coast TFLs</v>
      </c>
      <c r="AK1543" t="str">
        <f t="shared" si="98"/>
        <v>CoastTFLs</v>
      </c>
      <c r="AL1543" t="str">
        <f t="shared" si="99"/>
        <v>Coast TFLs</v>
      </c>
    </row>
    <row r="1544" spans="1:38">
      <c r="A1544">
        <v>20</v>
      </c>
      <c r="B1544">
        <v>41</v>
      </c>
      <c r="E1544">
        <v>0</v>
      </c>
      <c r="F1544">
        <v>0</v>
      </c>
      <c r="I1544">
        <v>0</v>
      </c>
      <c r="J1544">
        <v>0</v>
      </c>
      <c r="M1544">
        <v>0</v>
      </c>
      <c r="N1544">
        <v>0</v>
      </c>
      <c r="Q1544">
        <v>0</v>
      </c>
      <c r="R1544">
        <v>0</v>
      </c>
      <c r="U1544">
        <v>0</v>
      </c>
      <c r="V1544">
        <v>0</v>
      </c>
      <c r="Y1544">
        <v>0</v>
      </c>
      <c r="Z1544">
        <v>0</v>
      </c>
      <c r="AC1544">
        <v>0</v>
      </c>
      <c r="AD1544">
        <v>0</v>
      </c>
      <c r="AG1544">
        <v>0</v>
      </c>
      <c r="AH1544">
        <v>0</v>
      </c>
      <c r="AI1544">
        <f t="shared" si="96"/>
        <v>2019</v>
      </c>
      <c r="AJ1544" t="str">
        <f t="shared" si="97"/>
        <v>Coast TFLs</v>
      </c>
      <c r="AK1544" t="str">
        <f t="shared" si="98"/>
        <v>CoastTFLs</v>
      </c>
      <c r="AL1544" t="str">
        <f t="shared" si="99"/>
        <v>Coast TFLs</v>
      </c>
    </row>
    <row r="1545" spans="1:38">
      <c r="A1545">
        <v>20</v>
      </c>
      <c r="B1545">
        <v>41</v>
      </c>
      <c r="E1545">
        <v>0</v>
      </c>
      <c r="F1545">
        <v>0</v>
      </c>
      <c r="I1545">
        <v>0</v>
      </c>
      <c r="J1545">
        <v>0</v>
      </c>
      <c r="M1545">
        <v>0</v>
      </c>
      <c r="N1545">
        <v>0</v>
      </c>
      <c r="Q1545">
        <v>0</v>
      </c>
      <c r="R1545">
        <v>0</v>
      </c>
      <c r="U1545">
        <v>0</v>
      </c>
      <c r="V1545">
        <v>0</v>
      </c>
      <c r="Y1545">
        <v>0</v>
      </c>
      <c r="Z1545">
        <v>0</v>
      </c>
      <c r="AC1545">
        <v>0</v>
      </c>
      <c r="AD1545">
        <v>0</v>
      </c>
      <c r="AG1545">
        <v>0</v>
      </c>
      <c r="AH1545">
        <v>0</v>
      </c>
      <c r="AI1545">
        <f t="shared" si="96"/>
        <v>2019</v>
      </c>
      <c r="AJ1545" t="str">
        <f t="shared" si="97"/>
        <v>Coast TFLs</v>
      </c>
      <c r="AK1545" t="str">
        <f t="shared" si="98"/>
        <v>CoastTFLs</v>
      </c>
      <c r="AL1545" t="str">
        <f t="shared" si="99"/>
        <v>Coast TFLs</v>
      </c>
    </row>
    <row r="1546" spans="1:38">
      <c r="A1546">
        <v>20</v>
      </c>
      <c r="B1546">
        <v>41</v>
      </c>
      <c r="E1546">
        <v>0</v>
      </c>
      <c r="F1546">
        <v>0</v>
      </c>
      <c r="I1546">
        <v>0</v>
      </c>
      <c r="J1546">
        <v>0</v>
      </c>
      <c r="M1546">
        <v>0</v>
      </c>
      <c r="N1546">
        <v>0</v>
      </c>
      <c r="Q1546">
        <v>0</v>
      </c>
      <c r="R1546">
        <v>2768</v>
      </c>
      <c r="U1546">
        <v>0</v>
      </c>
      <c r="V1546">
        <v>0</v>
      </c>
      <c r="Y1546">
        <v>0</v>
      </c>
      <c r="Z1546">
        <v>0</v>
      </c>
      <c r="AC1546">
        <v>0</v>
      </c>
      <c r="AD1546">
        <v>0</v>
      </c>
      <c r="AG1546">
        <v>0</v>
      </c>
      <c r="AH1546">
        <v>0</v>
      </c>
      <c r="AI1546">
        <f t="shared" si="96"/>
        <v>2019</v>
      </c>
      <c r="AJ1546" t="str">
        <f t="shared" si="97"/>
        <v>Coast TFLs</v>
      </c>
      <c r="AK1546" t="str">
        <f t="shared" si="98"/>
        <v>CoastTFLs</v>
      </c>
      <c r="AL1546" t="str">
        <f t="shared" si="99"/>
        <v>Coast TFLs</v>
      </c>
    </row>
    <row r="1547" spans="1:38">
      <c r="A1547">
        <v>20</v>
      </c>
      <c r="B1547">
        <v>41</v>
      </c>
      <c r="E1547">
        <v>0</v>
      </c>
      <c r="F1547">
        <v>0</v>
      </c>
      <c r="I1547">
        <v>0</v>
      </c>
      <c r="J1547">
        <v>0</v>
      </c>
      <c r="M1547">
        <v>272</v>
      </c>
      <c r="N1547">
        <v>2160</v>
      </c>
      <c r="Q1547">
        <v>0</v>
      </c>
      <c r="R1547">
        <v>0</v>
      </c>
      <c r="U1547">
        <v>0</v>
      </c>
      <c r="V1547">
        <v>0</v>
      </c>
      <c r="Y1547">
        <v>0</v>
      </c>
      <c r="Z1547">
        <v>0</v>
      </c>
      <c r="AC1547">
        <v>0</v>
      </c>
      <c r="AD1547">
        <v>0</v>
      </c>
      <c r="AG1547">
        <v>0</v>
      </c>
      <c r="AH1547">
        <v>0</v>
      </c>
      <c r="AI1547">
        <f t="shared" si="96"/>
        <v>2019</v>
      </c>
      <c r="AJ1547" t="str">
        <f t="shared" si="97"/>
        <v>Coast TFLs</v>
      </c>
      <c r="AK1547" t="str">
        <f t="shared" si="98"/>
        <v>CoastTFLs</v>
      </c>
      <c r="AL1547" t="str">
        <f t="shared" si="99"/>
        <v>Coast TFLs</v>
      </c>
    </row>
    <row r="1548" spans="1:38">
      <c r="A1548">
        <v>20</v>
      </c>
      <c r="B1548">
        <v>41</v>
      </c>
      <c r="E1548">
        <v>0</v>
      </c>
      <c r="F1548">
        <v>0</v>
      </c>
      <c r="I1548">
        <v>0</v>
      </c>
      <c r="J1548">
        <v>0</v>
      </c>
      <c r="M1548">
        <v>0</v>
      </c>
      <c r="N1548">
        <v>0</v>
      </c>
      <c r="Q1548">
        <v>0</v>
      </c>
      <c r="R1548">
        <v>0</v>
      </c>
      <c r="U1548">
        <v>0</v>
      </c>
      <c r="V1548">
        <v>0</v>
      </c>
      <c r="Y1548">
        <v>0</v>
      </c>
      <c r="Z1548">
        <v>0</v>
      </c>
      <c r="AC1548">
        <v>0</v>
      </c>
      <c r="AD1548">
        <v>0</v>
      </c>
      <c r="AG1548">
        <v>0</v>
      </c>
      <c r="AH1548">
        <v>0</v>
      </c>
      <c r="AI1548">
        <f t="shared" si="96"/>
        <v>2019</v>
      </c>
      <c r="AJ1548" t="str">
        <f t="shared" si="97"/>
        <v>Coast TFLs</v>
      </c>
      <c r="AK1548" t="str">
        <f t="shared" si="98"/>
        <v>CoastTFLs</v>
      </c>
      <c r="AL1548" t="str">
        <f t="shared" si="99"/>
        <v>Coast TFLs</v>
      </c>
    </row>
    <row r="1549" spans="1:38">
      <c r="A1549">
        <v>20</v>
      </c>
      <c r="B1549">
        <v>41</v>
      </c>
      <c r="E1549">
        <v>0</v>
      </c>
      <c r="F1549">
        <v>0</v>
      </c>
      <c r="I1549">
        <v>0</v>
      </c>
      <c r="J1549">
        <v>0</v>
      </c>
      <c r="M1549">
        <v>0</v>
      </c>
      <c r="N1549">
        <v>0</v>
      </c>
      <c r="Q1549">
        <v>0</v>
      </c>
      <c r="R1549">
        <v>0</v>
      </c>
      <c r="U1549">
        <v>0</v>
      </c>
      <c r="V1549">
        <v>0</v>
      </c>
      <c r="Y1549">
        <v>0</v>
      </c>
      <c r="Z1549">
        <v>0</v>
      </c>
      <c r="AC1549">
        <v>0</v>
      </c>
      <c r="AD1549">
        <v>0</v>
      </c>
      <c r="AG1549">
        <v>0</v>
      </c>
      <c r="AH1549">
        <v>0</v>
      </c>
      <c r="AI1549">
        <f t="shared" si="96"/>
        <v>2019</v>
      </c>
      <c r="AJ1549" t="str">
        <f t="shared" si="97"/>
        <v>Coast TFLs</v>
      </c>
      <c r="AK1549" t="str">
        <f t="shared" si="98"/>
        <v>CoastTFLs</v>
      </c>
      <c r="AL1549" t="str">
        <f t="shared" si="99"/>
        <v>Coast TFLs</v>
      </c>
    </row>
    <row r="1550" spans="1:38">
      <c r="A1550">
        <v>20</v>
      </c>
      <c r="B1550">
        <v>41</v>
      </c>
      <c r="E1550">
        <v>0</v>
      </c>
      <c r="F1550">
        <v>0</v>
      </c>
      <c r="I1550">
        <v>0</v>
      </c>
      <c r="J1550">
        <v>0</v>
      </c>
      <c r="M1550">
        <v>0</v>
      </c>
      <c r="N1550">
        <v>0</v>
      </c>
      <c r="Q1550">
        <v>0</v>
      </c>
      <c r="R1550">
        <v>0</v>
      </c>
      <c r="U1550">
        <v>0</v>
      </c>
      <c r="V1550">
        <v>0</v>
      </c>
      <c r="Y1550">
        <v>0</v>
      </c>
      <c r="Z1550">
        <v>0</v>
      </c>
      <c r="AC1550">
        <v>0</v>
      </c>
      <c r="AD1550">
        <v>0</v>
      </c>
      <c r="AG1550">
        <v>0</v>
      </c>
      <c r="AH1550">
        <v>0</v>
      </c>
      <c r="AI1550">
        <f t="shared" si="96"/>
        <v>2019</v>
      </c>
      <c r="AJ1550" t="str">
        <f t="shared" si="97"/>
        <v>Coast TFLs</v>
      </c>
      <c r="AK1550" t="str">
        <f t="shared" si="98"/>
        <v>CoastTFLs</v>
      </c>
      <c r="AL1550" t="str">
        <f t="shared" si="99"/>
        <v>Coast TFLs</v>
      </c>
    </row>
    <row r="1551" spans="1:38">
      <c r="A1551">
        <v>20</v>
      </c>
      <c r="B1551">
        <v>41</v>
      </c>
      <c r="E1551">
        <v>0</v>
      </c>
      <c r="F1551">
        <v>0</v>
      </c>
      <c r="I1551">
        <v>0</v>
      </c>
      <c r="J1551">
        <v>0</v>
      </c>
      <c r="M1551">
        <v>0</v>
      </c>
      <c r="N1551">
        <v>0</v>
      </c>
      <c r="Q1551">
        <v>0</v>
      </c>
      <c r="R1551">
        <v>48</v>
      </c>
      <c r="U1551">
        <v>0</v>
      </c>
      <c r="V1551">
        <v>3728</v>
      </c>
      <c r="Y1551">
        <v>0</v>
      </c>
      <c r="Z1551">
        <v>0</v>
      </c>
      <c r="AC1551">
        <v>0</v>
      </c>
      <c r="AD1551">
        <v>0</v>
      </c>
      <c r="AG1551">
        <v>0</v>
      </c>
      <c r="AH1551">
        <v>0</v>
      </c>
      <c r="AI1551">
        <f t="shared" si="96"/>
        <v>2019</v>
      </c>
      <c r="AJ1551" t="str">
        <f t="shared" si="97"/>
        <v>Coast TFLs</v>
      </c>
      <c r="AK1551" t="str">
        <f t="shared" si="98"/>
        <v>CoastTFLs</v>
      </c>
      <c r="AL1551" t="str">
        <f t="shared" si="99"/>
        <v>Coast TFLs</v>
      </c>
    </row>
    <row r="1552" spans="1:38">
      <c r="A1552">
        <v>20</v>
      </c>
      <c r="B1552">
        <v>41</v>
      </c>
      <c r="E1552">
        <v>0</v>
      </c>
      <c r="F1552">
        <v>0</v>
      </c>
      <c r="I1552">
        <v>0</v>
      </c>
      <c r="J1552">
        <v>0</v>
      </c>
      <c r="M1552">
        <v>0</v>
      </c>
      <c r="N1552">
        <v>0</v>
      </c>
      <c r="Q1552">
        <v>0</v>
      </c>
      <c r="R1552">
        <v>0</v>
      </c>
      <c r="U1552">
        <v>0</v>
      </c>
      <c r="V1552">
        <v>0</v>
      </c>
      <c r="Y1552">
        <v>0</v>
      </c>
      <c r="Z1552">
        <v>0</v>
      </c>
      <c r="AC1552">
        <v>0</v>
      </c>
      <c r="AD1552">
        <v>0</v>
      </c>
      <c r="AG1552">
        <v>0</v>
      </c>
      <c r="AH1552">
        <v>0</v>
      </c>
      <c r="AI1552">
        <f t="shared" si="96"/>
        <v>2019</v>
      </c>
      <c r="AJ1552" t="str">
        <f t="shared" si="97"/>
        <v>Coast TFLs</v>
      </c>
      <c r="AK1552" t="str">
        <f t="shared" si="98"/>
        <v>CoastTFLs</v>
      </c>
      <c r="AL1552" t="str">
        <f t="shared" si="99"/>
        <v>Coast TFLs</v>
      </c>
    </row>
    <row r="1553" spans="1:38">
      <c r="A1553">
        <v>20</v>
      </c>
      <c r="B1553">
        <v>41</v>
      </c>
      <c r="E1553">
        <v>0</v>
      </c>
      <c r="F1553">
        <v>0</v>
      </c>
      <c r="I1553">
        <v>0</v>
      </c>
      <c r="J1553">
        <v>0</v>
      </c>
      <c r="M1553">
        <v>0</v>
      </c>
      <c r="N1553">
        <v>0</v>
      </c>
      <c r="Q1553">
        <v>0</v>
      </c>
      <c r="R1553">
        <v>0</v>
      </c>
      <c r="U1553">
        <v>0</v>
      </c>
      <c r="V1553">
        <v>0</v>
      </c>
      <c r="Y1553">
        <v>0</v>
      </c>
      <c r="Z1553">
        <v>0</v>
      </c>
      <c r="AC1553">
        <v>0</v>
      </c>
      <c r="AD1553">
        <v>0</v>
      </c>
      <c r="AG1553">
        <v>0</v>
      </c>
      <c r="AH1553">
        <v>0</v>
      </c>
      <c r="AI1553">
        <f t="shared" si="96"/>
        <v>2019</v>
      </c>
      <c r="AJ1553" t="str">
        <f t="shared" si="97"/>
        <v>Coast TFLs</v>
      </c>
      <c r="AK1553" t="str">
        <f t="shared" si="98"/>
        <v>CoastTFLs</v>
      </c>
      <c r="AL1553" t="str">
        <f t="shared" si="99"/>
        <v>Coast TFLs</v>
      </c>
    </row>
    <row r="1554" spans="1:38">
      <c r="A1554">
        <v>20</v>
      </c>
      <c r="B1554">
        <v>41</v>
      </c>
      <c r="E1554">
        <v>0</v>
      </c>
      <c r="F1554">
        <v>0</v>
      </c>
      <c r="I1554">
        <v>0</v>
      </c>
      <c r="J1554">
        <v>0</v>
      </c>
      <c r="M1554">
        <v>0</v>
      </c>
      <c r="N1554">
        <v>0</v>
      </c>
      <c r="Q1554">
        <v>0</v>
      </c>
      <c r="R1554">
        <v>0</v>
      </c>
      <c r="U1554">
        <v>0</v>
      </c>
      <c r="V1554">
        <v>0</v>
      </c>
      <c r="Y1554">
        <v>0</v>
      </c>
      <c r="Z1554">
        <v>0</v>
      </c>
      <c r="AC1554">
        <v>0</v>
      </c>
      <c r="AD1554">
        <v>0</v>
      </c>
      <c r="AG1554">
        <v>0</v>
      </c>
      <c r="AH1554">
        <v>0</v>
      </c>
      <c r="AI1554">
        <f t="shared" si="96"/>
        <v>2019</v>
      </c>
      <c r="AJ1554" t="str">
        <f t="shared" si="97"/>
        <v>Coast TFLs</v>
      </c>
      <c r="AK1554" t="str">
        <f t="shared" si="98"/>
        <v>CoastTFLs</v>
      </c>
      <c r="AL1554" t="str">
        <f t="shared" si="99"/>
        <v>Coast TFLs</v>
      </c>
    </row>
    <row r="1555" spans="1:38">
      <c r="A1555">
        <v>20</v>
      </c>
      <c r="B1555">
        <v>41</v>
      </c>
      <c r="E1555">
        <v>0</v>
      </c>
      <c r="F1555">
        <v>0</v>
      </c>
      <c r="I1555">
        <v>0</v>
      </c>
      <c r="J1555">
        <v>4800</v>
      </c>
      <c r="M1555">
        <v>0</v>
      </c>
      <c r="N1555">
        <v>3888</v>
      </c>
      <c r="Q1555">
        <v>0</v>
      </c>
      <c r="R1555">
        <v>5488</v>
      </c>
      <c r="U1555">
        <v>0</v>
      </c>
      <c r="V1555">
        <v>4288</v>
      </c>
      <c r="Y1555">
        <v>144</v>
      </c>
      <c r="Z1555">
        <v>2816</v>
      </c>
      <c r="AC1555">
        <v>0</v>
      </c>
      <c r="AD1555">
        <v>2432</v>
      </c>
      <c r="AG1555">
        <v>128</v>
      </c>
      <c r="AH1555">
        <v>272</v>
      </c>
      <c r="AI1555">
        <f t="shared" si="96"/>
        <v>2019</v>
      </c>
      <c r="AJ1555" t="str">
        <f t="shared" si="97"/>
        <v>Coast TFLs</v>
      </c>
      <c r="AK1555" t="str">
        <f t="shared" si="98"/>
        <v>CoastTFLs</v>
      </c>
      <c r="AL1555" t="str">
        <f t="shared" si="99"/>
        <v>Coast TFLs</v>
      </c>
    </row>
    <row r="1556" spans="1:38">
      <c r="A1556">
        <v>21</v>
      </c>
      <c r="B1556">
        <v>1</v>
      </c>
      <c r="E1556">
        <v>471936</v>
      </c>
      <c r="F1556">
        <v>56325360</v>
      </c>
      <c r="I1556">
        <v>29072</v>
      </c>
      <c r="J1556">
        <v>47248160</v>
      </c>
      <c r="M1556">
        <v>38560</v>
      </c>
      <c r="N1556">
        <v>46338528</v>
      </c>
      <c r="Q1556">
        <v>73504</v>
      </c>
      <c r="R1556">
        <v>45647472</v>
      </c>
      <c r="U1556">
        <v>75792</v>
      </c>
      <c r="V1556">
        <v>44234384</v>
      </c>
      <c r="Y1556">
        <v>145184</v>
      </c>
      <c r="Z1556">
        <v>43121488</v>
      </c>
      <c r="AC1556">
        <v>34192</v>
      </c>
      <c r="AD1556">
        <v>41877648</v>
      </c>
      <c r="AG1556">
        <v>14208</v>
      </c>
      <c r="AH1556">
        <v>41595216</v>
      </c>
      <c r="AI1556">
        <f t="shared" si="96"/>
        <v>2020</v>
      </c>
      <c r="AJ1556" t="str">
        <f t="shared" si="97"/>
        <v>Pine Units</v>
      </c>
      <c r="AK1556" t="str">
        <f t="shared" si="98"/>
        <v>100MileHouse</v>
      </c>
      <c r="AL1556" t="str">
        <f t="shared" si="99"/>
        <v>100 Mile House TSA</v>
      </c>
    </row>
    <row r="1557" spans="1:38">
      <c r="A1557">
        <v>21</v>
      </c>
      <c r="B1557">
        <v>2</v>
      </c>
      <c r="E1557">
        <v>71664</v>
      </c>
      <c r="F1557">
        <v>7072768</v>
      </c>
      <c r="I1557">
        <v>9488</v>
      </c>
      <c r="J1557">
        <v>6978144</v>
      </c>
      <c r="M1557">
        <v>20752</v>
      </c>
      <c r="N1557">
        <v>6508240</v>
      </c>
      <c r="Q1557">
        <v>37552</v>
      </c>
      <c r="R1557">
        <v>6228032</v>
      </c>
      <c r="U1557">
        <v>49296</v>
      </c>
      <c r="V1557">
        <v>5899744</v>
      </c>
      <c r="Y1557">
        <v>57344</v>
      </c>
      <c r="Z1557">
        <v>5609408</v>
      </c>
      <c r="AC1557">
        <v>139728</v>
      </c>
      <c r="AD1557">
        <v>3850096</v>
      </c>
      <c r="AG1557">
        <v>110736</v>
      </c>
      <c r="AH1557">
        <v>3209696</v>
      </c>
      <c r="AI1557">
        <f t="shared" si="96"/>
        <v>2020</v>
      </c>
      <c r="AJ1557" t="str">
        <f t="shared" si="97"/>
        <v>Pine Units</v>
      </c>
      <c r="AK1557" t="str">
        <f t="shared" si="98"/>
        <v>Arrow</v>
      </c>
      <c r="AL1557" t="str">
        <f t="shared" si="99"/>
        <v>Arrow TSA</v>
      </c>
    </row>
    <row r="1558" spans="1:38">
      <c r="A1558">
        <v>21</v>
      </c>
      <c r="B1558">
        <v>3</v>
      </c>
      <c r="E1558">
        <v>0</v>
      </c>
      <c r="F1558">
        <v>0</v>
      </c>
      <c r="I1558">
        <v>0</v>
      </c>
      <c r="J1558">
        <v>0</v>
      </c>
      <c r="M1558">
        <v>0</v>
      </c>
      <c r="N1558">
        <v>0</v>
      </c>
      <c r="Q1558">
        <v>0</v>
      </c>
      <c r="R1558">
        <v>0</v>
      </c>
      <c r="U1558">
        <v>0</v>
      </c>
      <c r="V1558">
        <v>0</v>
      </c>
      <c r="Y1558">
        <v>0</v>
      </c>
      <c r="Z1558">
        <v>0</v>
      </c>
      <c r="AC1558">
        <v>0</v>
      </c>
      <c r="AD1558">
        <v>0</v>
      </c>
      <c r="AG1558">
        <v>0</v>
      </c>
      <c r="AH1558">
        <v>0</v>
      </c>
      <c r="AI1558">
        <f t="shared" si="96"/>
        <v>2020</v>
      </c>
      <c r="AJ1558" t="str">
        <f t="shared" si="97"/>
        <v>Non-pine Units</v>
      </c>
      <c r="AK1558" t="str">
        <f t="shared" si="98"/>
        <v>Arrowsmith</v>
      </c>
      <c r="AL1558" t="str">
        <f t="shared" si="99"/>
        <v>Arrowsmith TSA</v>
      </c>
    </row>
    <row r="1559" spans="1:38">
      <c r="A1559">
        <v>21</v>
      </c>
      <c r="B1559">
        <v>4</v>
      </c>
      <c r="E1559">
        <v>207088</v>
      </c>
      <c r="F1559">
        <v>12555744</v>
      </c>
      <c r="I1559">
        <v>17888</v>
      </c>
      <c r="J1559">
        <v>11983792</v>
      </c>
      <c r="M1559">
        <v>35424</v>
      </c>
      <c r="N1559">
        <v>11139696</v>
      </c>
      <c r="Q1559">
        <v>47136</v>
      </c>
      <c r="R1559">
        <v>10663952</v>
      </c>
      <c r="U1559">
        <v>105552</v>
      </c>
      <c r="V1559">
        <v>9938992</v>
      </c>
      <c r="Y1559">
        <v>116272</v>
      </c>
      <c r="Z1559">
        <v>9467936</v>
      </c>
      <c r="AC1559">
        <v>543824</v>
      </c>
      <c r="AD1559">
        <v>4807680</v>
      </c>
      <c r="AG1559">
        <v>394128</v>
      </c>
      <c r="AH1559">
        <v>2756064</v>
      </c>
      <c r="AI1559">
        <f t="shared" si="96"/>
        <v>2020</v>
      </c>
      <c r="AJ1559" t="str">
        <f t="shared" si="97"/>
        <v>Pine Units</v>
      </c>
      <c r="AK1559" t="str">
        <f t="shared" si="98"/>
        <v>Boundary</v>
      </c>
      <c r="AL1559" t="str">
        <f t="shared" si="99"/>
        <v>Boundary TSA</v>
      </c>
    </row>
    <row r="1560" spans="1:38">
      <c r="A1560">
        <v>21</v>
      </c>
      <c r="B1560">
        <v>5</v>
      </c>
      <c r="E1560">
        <v>170832</v>
      </c>
      <c r="F1560">
        <v>11417904</v>
      </c>
      <c r="I1560">
        <v>9904</v>
      </c>
      <c r="J1560">
        <v>11079792</v>
      </c>
      <c r="M1560">
        <v>26896</v>
      </c>
      <c r="N1560">
        <v>10857232</v>
      </c>
      <c r="Q1560">
        <v>42320</v>
      </c>
      <c r="R1560">
        <v>10573104</v>
      </c>
      <c r="U1560">
        <v>44320</v>
      </c>
      <c r="V1560">
        <v>10030640</v>
      </c>
      <c r="Y1560">
        <v>33888</v>
      </c>
      <c r="Z1560">
        <v>9605968</v>
      </c>
      <c r="AC1560">
        <v>58176</v>
      </c>
      <c r="AD1560">
        <v>8904416</v>
      </c>
      <c r="AG1560">
        <v>60112</v>
      </c>
      <c r="AH1560">
        <v>8313632</v>
      </c>
      <c r="AI1560">
        <f t="shared" si="96"/>
        <v>2020</v>
      </c>
      <c r="AJ1560" t="str">
        <f t="shared" si="97"/>
        <v>Pine Units</v>
      </c>
      <c r="AK1560" t="str">
        <f t="shared" si="98"/>
        <v>Bulkley</v>
      </c>
      <c r="AL1560" t="str">
        <f t="shared" si="99"/>
        <v>Bulkley TSA</v>
      </c>
    </row>
    <row r="1561" spans="1:38">
      <c r="A1561">
        <v>21</v>
      </c>
      <c r="B1561">
        <v>6</v>
      </c>
      <c r="E1561">
        <v>34560</v>
      </c>
      <c r="F1561">
        <v>900832</v>
      </c>
      <c r="I1561">
        <v>0</v>
      </c>
      <c r="J1561">
        <v>352</v>
      </c>
      <c r="M1561">
        <v>0</v>
      </c>
      <c r="N1561">
        <v>352</v>
      </c>
      <c r="Q1561">
        <v>0</v>
      </c>
      <c r="R1561">
        <v>352</v>
      </c>
      <c r="U1561">
        <v>0</v>
      </c>
      <c r="V1561">
        <v>352</v>
      </c>
      <c r="Y1561">
        <v>272</v>
      </c>
      <c r="Z1561">
        <v>18288</v>
      </c>
      <c r="AC1561">
        <v>33280</v>
      </c>
      <c r="AD1561">
        <v>250416</v>
      </c>
      <c r="AG1561">
        <v>175888</v>
      </c>
      <c r="AH1561">
        <v>648000</v>
      </c>
      <c r="AI1561">
        <f t="shared" si="96"/>
        <v>2020</v>
      </c>
      <c r="AJ1561" t="str">
        <f t="shared" si="97"/>
        <v>Non-pine Units</v>
      </c>
      <c r="AK1561" t="str">
        <f t="shared" si="98"/>
        <v>Cassiar</v>
      </c>
      <c r="AL1561" t="str">
        <f t="shared" si="99"/>
        <v>Cassiar TSA</v>
      </c>
    </row>
    <row r="1562" spans="1:38">
      <c r="A1562">
        <v>21</v>
      </c>
      <c r="B1562">
        <v>7</v>
      </c>
      <c r="E1562">
        <v>23920</v>
      </c>
      <c r="F1562">
        <v>464672</v>
      </c>
      <c r="I1562">
        <v>8528</v>
      </c>
      <c r="J1562">
        <v>478448</v>
      </c>
      <c r="M1562">
        <v>21456</v>
      </c>
      <c r="N1562">
        <v>459360</v>
      </c>
      <c r="Q1562">
        <v>23008</v>
      </c>
      <c r="R1562">
        <v>381456</v>
      </c>
      <c r="U1562">
        <v>25904</v>
      </c>
      <c r="V1562">
        <v>393984</v>
      </c>
      <c r="Y1562">
        <v>22304</v>
      </c>
      <c r="Z1562">
        <v>391504</v>
      </c>
      <c r="AC1562">
        <v>39856</v>
      </c>
      <c r="AD1562">
        <v>194176</v>
      </c>
      <c r="AG1562">
        <v>30656</v>
      </c>
      <c r="AH1562">
        <v>164368</v>
      </c>
      <c r="AI1562">
        <f t="shared" si="96"/>
        <v>2020</v>
      </c>
      <c r="AJ1562" t="str">
        <f t="shared" si="97"/>
        <v>Non-pine Units</v>
      </c>
      <c r="AK1562" t="str">
        <f t="shared" si="98"/>
        <v>Cranberry</v>
      </c>
      <c r="AL1562" t="str">
        <f t="shared" si="99"/>
        <v>Cranberry TSA</v>
      </c>
    </row>
    <row r="1563" spans="1:38">
      <c r="A1563">
        <v>21</v>
      </c>
      <c r="B1563">
        <v>8</v>
      </c>
      <c r="E1563">
        <v>401040</v>
      </c>
      <c r="F1563">
        <v>25791104</v>
      </c>
      <c r="I1563">
        <v>69728</v>
      </c>
      <c r="J1563">
        <v>23369280</v>
      </c>
      <c r="M1563">
        <v>104336</v>
      </c>
      <c r="N1563">
        <v>22270128</v>
      </c>
      <c r="Q1563">
        <v>174736</v>
      </c>
      <c r="R1563">
        <v>21122352</v>
      </c>
      <c r="U1563">
        <v>343616</v>
      </c>
      <c r="V1563">
        <v>19348400</v>
      </c>
      <c r="Y1563">
        <v>365840</v>
      </c>
      <c r="Z1563">
        <v>16993328</v>
      </c>
      <c r="AC1563">
        <v>809792</v>
      </c>
      <c r="AD1563">
        <v>9846240</v>
      </c>
      <c r="AG1563">
        <v>451040</v>
      </c>
      <c r="AH1563">
        <v>6425712</v>
      </c>
      <c r="AI1563">
        <f t="shared" si="96"/>
        <v>2020</v>
      </c>
      <c r="AJ1563" t="str">
        <f t="shared" si="97"/>
        <v>Pine Units</v>
      </c>
      <c r="AK1563" t="str">
        <f t="shared" si="98"/>
        <v>Cranbrook</v>
      </c>
      <c r="AL1563" t="str">
        <f t="shared" si="99"/>
        <v>Cranbrook TSA</v>
      </c>
    </row>
    <row r="1564" spans="1:38">
      <c r="A1564">
        <v>21</v>
      </c>
      <c r="B1564">
        <v>9</v>
      </c>
      <c r="E1564">
        <v>209056</v>
      </c>
      <c r="F1564">
        <v>9550480</v>
      </c>
      <c r="I1564">
        <v>45056</v>
      </c>
      <c r="J1564">
        <v>25780064</v>
      </c>
      <c r="M1564">
        <v>96800</v>
      </c>
      <c r="N1564">
        <v>24949600</v>
      </c>
      <c r="Q1564">
        <v>73152</v>
      </c>
      <c r="R1564">
        <v>24328416</v>
      </c>
      <c r="U1564">
        <v>110608</v>
      </c>
      <c r="V1564">
        <v>22814464</v>
      </c>
      <c r="Y1564">
        <v>78512</v>
      </c>
      <c r="Z1564">
        <v>22170688</v>
      </c>
      <c r="AC1564">
        <v>46528</v>
      </c>
      <c r="AD1564">
        <v>20831088</v>
      </c>
      <c r="AG1564">
        <v>180688</v>
      </c>
      <c r="AH1564">
        <v>17488736</v>
      </c>
      <c r="AI1564">
        <f t="shared" si="96"/>
        <v>2020</v>
      </c>
      <c r="AJ1564" t="str">
        <f t="shared" si="97"/>
        <v>Pine Units</v>
      </c>
      <c r="AK1564" t="str">
        <f t="shared" si="98"/>
        <v>DawsonCreek</v>
      </c>
      <c r="AL1564" t="str">
        <f t="shared" si="99"/>
        <v>Dawson Creek TSA</v>
      </c>
    </row>
    <row r="1565" spans="1:38">
      <c r="A1565">
        <v>21</v>
      </c>
      <c r="B1565">
        <v>10</v>
      </c>
      <c r="E1565">
        <v>0</v>
      </c>
      <c r="F1565">
        <v>0</v>
      </c>
      <c r="I1565">
        <v>0</v>
      </c>
      <c r="J1565">
        <v>0</v>
      </c>
      <c r="M1565">
        <v>0</v>
      </c>
      <c r="N1565">
        <v>0</v>
      </c>
      <c r="Q1565">
        <v>0</v>
      </c>
      <c r="R1565">
        <v>0</v>
      </c>
      <c r="U1565">
        <v>0</v>
      </c>
      <c r="V1565">
        <v>0</v>
      </c>
      <c r="Y1565">
        <v>80</v>
      </c>
      <c r="Z1565">
        <v>9728</v>
      </c>
      <c r="AC1565">
        <v>5440</v>
      </c>
      <c r="AD1565">
        <v>82960</v>
      </c>
      <c r="AG1565">
        <v>74736</v>
      </c>
      <c r="AH1565">
        <v>1103168</v>
      </c>
      <c r="AI1565">
        <f t="shared" si="96"/>
        <v>2020</v>
      </c>
      <c r="AJ1565" t="str">
        <f t="shared" si="97"/>
        <v>Non-pine Units</v>
      </c>
      <c r="AK1565" t="str">
        <f t="shared" si="98"/>
        <v>FortNelson</v>
      </c>
      <c r="AL1565" t="str">
        <f t="shared" si="99"/>
        <v>Fort Nelson TSA</v>
      </c>
    </row>
    <row r="1566" spans="1:38">
      <c r="A1566">
        <v>21</v>
      </c>
      <c r="B1566">
        <v>11</v>
      </c>
      <c r="E1566">
        <v>8912</v>
      </c>
      <c r="F1566">
        <v>220768</v>
      </c>
      <c r="I1566">
        <v>2512</v>
      </c>
      <c r="J1566">
        <v>496368</v>
      </c>
      <c r="M1566">
        <v>5008</v>
      </c>
      <c r="N1566">
        <v>476416</v>
      </c>
      <c r="Q1566">
        <v>3600</v>
      </c>
      <c r="R1566">
        <v>478352</v>
      </c>
      <c r="U1566">
        <v>5616</v>
      </c>
      <c r="V1566">
        <v>457584</v>
      </c>
      <c r="Y1566">
        <v>5264</v>
      </c>
      <c r="Z1566">
        <v>443056</v>
      </c>
      <c r="AC1566">
        <v>10960</v>
      </c>
      <c r="AD1566">
        <v>342992</v>
      </c>
      <c r="AG1566">
        <v>2896</v>
      </c>
      <c r="AH1566">
        <v>260688</v>
      </c>
      <c r="AI1566">
        <f t="shared" si="96"/>
        <v>2020</v>
      </c>
      <c r="AJ1566" t="str">
        <f t="shared" si="97"/>
        <v>Non-pine Units</v>
      </c>
      <c r="AK1566" t="str">
        <f t="shared" si="98"/>
        <v>Fraser</v>
      </c>
      <c r="AL1566" t="str">
        <f t="shared" si="99"/>
        <v>Fraser TSA</v>
      </c>
    </row>
    <row r="1567" spans="1:38">
      <c r="A1567">
        <v>21</v>
      </c>
      <c r="B1567">
        <v>12</v>
      </c>
      <c r="E1567">
        <v>1071984</v>
      </c>
      <c r="F1567">
        <v>100934208</v>
      </c>
      <c r="I1567">
        <v>50640</v>
      </c>
      <c r="J1567">
        <v>97910816</v>
      </c>
      <c r="M1567">
        <v>122432</v>
      </c>
      <c r="N1567">
        <v>91637040</v>
      </c>
      <c r="Q1567">
        <v>129088</v>
      </c>
      <c r="R1567">
        <v>90688592</v>
      </c>
      <c r="U1567">
        <v>276720</v>
      </c>
      <c r="V1567">
        <v>81926736</v>
      </c>
      <c r="Y1567">
        <v>171936</v>
      </c>
      <c r="Z1567">
        <v>81437312</v>
      </c>
      <c r="AC1567">
        <v>71824</v>
      </c>
      <c r="AD1567">
        <v>80081120</v>
      </c>
      <c r="AG1567">
        <v>53696</v>
      </c>
      <c r="AH1567">
        <v>78990784</v>
      </c>
      <c r="AI1567">
        <f t="shared" si="96"/>
        <v>2020</v>
      </c>
      <c r="AJ1567" t="str">
        <f t="shared" si="97"/>
        <v>Pine Units</v>
      </c>
      <c r="AK1567" t="str">
        <f t="shared" si="98"/>
        <v>FtStJames</v>
      </c>
      <c r="AL1567" t="str">
        <f t="shared" si="99"/>
        <v>Ft. St. James Forest District</v>
      </c>
    </row>
    <row r="1568" spans="1:38">
      <c r="A1568">
        <v>21</v>
      </c>
      <c r="B1568">
        <v>13</v>
      </c>
      <c r="E1568">
        <v>74144</v>
      </c>
      <c r="F1568">
        <v>2625920</v>
      </c>
      <c r="I1568">
        <v>89072</v>
      </c>
      <c r="J1568">
        <v>14583360</v>
      </c>
      <c r="M1568">
        <v>144800</v>
      </c>
      <c r="N1568">
        <v>14518896</v>
      </c>
      <c r="Q1568">
        <v>260800</v>
      </c>
      <c r="R1568">
        <v>20222336</v>
      </c>
      <c r="U1568">
        <v>474464</v>
      </c>
      <c r="V1568">
        <v>25065456</v>
      </c>
      <c r="Y1568">
        <v>334224</v>
      </c>
      <c r="Z1568">
        <v>27787104</v>
      </c>
      <c r="AC1568">
        <v>197248</v>
      </c>
      <c r="AD1568">
        <v>15853104</v>
      </c>
      <c r="AG1568">
        <v>298624</v>
      </c>
      <c r="AH1568">
        <v>18932096</v>
      </c>
      <c r="AI1568">
        <f t="shared" si="96"/>
        <v>2020</v>
      </c>
      <c r="AJ1568" t="str">
        <f t="shared" si="97"/>
        <v>Non-pine Units</v>
      </c>
      <c r="AK1568" t="str">
        <f t="shared" si="98"/>
        <v>FtStJohn</v>
      </c>
      <c r="AL1568" t="str">
        <f t="shared" si="99"/>
        <v>Ft. St. John TSA</v>
      </c>
    </row>
    <row r="1569" spans="1:38">
      <c r="A1569">
        <v>21</v>
      </c>
      <c r="B1569">
        <v>14</v>
      </c>
      <c r="E1569">
        <v>53264</v>
      </c>
      <c r="F1569">
        <v>4281744</v>
      </c>
      <c r="I1569">
        <v>9152</v>
      </c>
      <c r="J1569">
        <v>4123232</v>
      </c>
      <c r="M1569">
        <v>27232</v>
      </c>
      <c r="N1569">
        <v>3831392</v>
      </c>
      <c r="Q1569">
        <v>31664</v>
      </c>
      <c r="R1569">
        <v>3547392</v>
      </c>
      <c r="U1569">
        <v>37664</v>
      </c>
      <c r="V1569">
        <v>3294144</v>
      </c>
      <c r="Y1569">
        <v>52128</v>
      </c>
      <c r="Z1569">
        <v>3139376</v>
      </c>
      <c r="AC1569">
        <v>74016</v>
      </c>
      <c r="AD1569">
        <v>1879104</v>
      </c>
      <c r="AG1569">
        <v>60896</v>
      </c>
      <c r="AH1569">
        <v>1440576</v>
      </c>
      <c r="AI1569">
        <f t="shared" si="96"/>
        <v>2020</v>
      </c>
      <c r="AJ1569" t="str">
        <f t="shared" si="97"/>
        <v>Pine Units</v>
      </c>
      <c r="AK1569" t="str">
        <f t="shared" si="98"/>
        <v>Golden</v>
      </c>
      <c r="AL1569" t="str">
        <f t="shared" si="99"/>
        <v>Golden TSA</v>
      </c>
    </row>
    <row r="1570" spans="1:38">
      <c r="A1570">
        <v>21</v>
      </c>
      <c r="B1570">
        <v>15</v>
      </c>
      <c r="E1570">
        <v>140864</v>
      </c>
      <c r="F1570">
        <v>9576288</v>
      </c>
      <c r="I1570">
        <v>14912</v>
      </c>
      <c r="J1570">
        <v>8788032</v>
      </c>
      <c r="M1570">
        <v>36160</v>
      </c>
      <c r="N1570">
        <v>8112176</v>
      </c>
      <c r="Q1570">
        <v>47376</v>
      </c>
      <c r="R1570">
        <v>7570016</v>
      </c>
      <c r="U1570">
        <v>74448</v>
      </c>
      <c r="V1570">
        <v>7153024</v>
      </c>
      <c r="Y1570">
        <v>95648</v>
      </c>
      <c r="Z1570">
        <v>6396624</v>
      </c>
      <c r="AC1570">
        <v>224848</v>
      </c>
      <c r="AD1570">
        <v>4824160</v>
      </c>
      <c r="AG1570">
        <v>155056</v>
      </c>
      <c r="AH1570">
        <v>3266048</v>
      </c>
      <c r="AI1570">
        <f t="shared" si="96"/>
        <v>2020</v>
      </c>
      <c r="AJ1570" t="str">
        <f t="shared" si="97"/>
        <v>Pine Units</v>
      </c>
      <c r="AK1570" t="str">
        <f t="shared" si="98"/>
        <v>Invermere</v>
      </c>
      <c r="AL1570" t="str">
        <f t="shared" si="99"/>
        <v>Invermere TSA</v>
      </c>
    </row>
    <row r="1571" spans="1:38">
      <c r="A1571">
        <v>21</v>
      </c>
      <c r="B1571">
        <v>16</v>
      </c>
      <c r="E1571">
        <v>1024</v>
      </c>
      <c r="F1571">
        <v>23968</v>
      </c>
      <c r="I1571">
        <v>25200</v>
      </c>
      <c r="J1571">
        <v>212528</v>
      </c>
      <c r="M1571">
        <v>20128</v>
      </c>
      <c r="N1571">
        <v>250048</v>
      </c>
      <c r="Q1571">
        <v>24112</v>
      </c>
      <c r="R1571">
        <v>181824</v>
      </c>
      <c r="U1571">
        <v>10816</v>
      </c>
      <c r="V1571">
        <v>269040</v>
      </c>
      <c r="Y1571">
        <v>17664</v>
      </c>
      <c r="Z1571">
        <v>256192</v>
      </c>
      <c r="AC1571">
        <v>10624</v>
      </c>
      <c r="AD1571">
        <v>160896</v>
      </c>
      <c r="AG1571">
        <v>9680</v>
      </c>
      <c r="AH1571">
        <v>167952</v>
      </c>
      <c r="AI1571">
        <f t="shared" si="96"/>
        <v>2020</v>
      </c>
      <c r="AJ1571" t="str">
        <f t="shared" si="97"/>
        <v>Non-pine Units</v>
      </c>
      <c r="AK1571" t="str">
        <f t="shared" si="98"/>
        <v>Kalum</v>
      </c>
      <c r="AL1571" t="str">
        <f t="shared" si="99"/>
        <v>Kalum TSA</v>
      </c>
    </row>
    <row r="1572" spans="1:38">
      <c r="A1572">
        <v>21</v>
      </c>
      <c r="B1572">
        <v>17</v>
      </c>
      <c r="E1572">
        <v>595120</v>
      </c>
      <c r="F1572">
        <v>52144480</v>
      </c>
      <c r="I1572">
        <v>48736</v>
      </c>
      <c r="J1572">
        <v>46736368</v>
      </c>
      <c r="M1572">
        <v>71664</v>
      </c>
      <c r="N1572">
        <v>45540864</v>
      </c>
      <c r="Q1572">
        <v>124208</v>
      </c>
      <c r="R1572">
        <v>43664048</v>
      </c>
      <c r="U1572">
        <v>187872</v>
      </c>
      <c r="V1572">
        <v>40519808</v>
      </c>
      <c r="Y1572">
        <v>318224</v>
      </c>
      <c r="Z1572">
        <v>37645984</v>
      </c>
      <c r="AC1572">
        <v>315184</v>
      </c>
      <c r="AD1572">
        <v>31158256</v>
      </c>
      <c r="AG1572">
        <v>130592</v>
      </c>
      <c r="AH1572">
        <v>29457664</v>
      </c>
      <c r="AI1572">
        <f t="shared" si="96"/>
        <v>2020</v>
      </c>
      <c r="AJ1572" t="str">
        <f t="shared" si="97"/>
        <v>Pine Units</v>
      </c>
      <c r="AK1572" t="str">
        <f t="shared" si="98"/>
        <v>Kamloops</v>
      </c>
      <c r="AL1572" t="str">
        <f t="shared" si="99"/>
        <v>Kamloops TSA</v>
      </c>
    </row>
    <row r="1573" spans="1:38">
      <c r="A1573">
        <v>21</v>
      </c>
      <c r="B1573">
        <v>18</v>
      </c>
      <c r="E1573">
        <v>0</v>
      </c>
      <c r="F1573">
        <v>0</v>
      </c>
      <c r="I1573">
        <v>0</v>
      </c>
      <c r="J1573">
        <v>0</v>
      </c>
      <c r="M1573">
        <v>0</v>
      </c>
      <c r="N1573">
        <v>0</v>
      </c>
      <c r="Q1573">
        <v>0</v>
      </c>
      <c r="R1573">
        <v>16</v>
      </c>
      <c r="U1573">
        <v>0</v>
      </c>
      <c r="V1573">
        <v>32</v>
      </c>
      <c r="Y1573">
        <v>0</v>
      </c>
      <c r="Z1573">
        <v>0</v>
      </c>
      <c r="AC1573">
        <v>0</v>
      </c>
      <c r="AD1573">
        <v>0</v>
      </c>
      <c r="AG1573">
        <v>0</v>
      </c>
      <c r="AH1573">
        <v>16</v>
      </c>
      <c r="AI1573">
        <f t="shared" si="96"/>
        <v>2020</v>
      </c>
      <c r="AJ1573" t="str">
        <f t="shared" si="97"/>
        <v>Non-pine Units</v>
      </c>
      <c r="AK1573" t="str">
        <f t="shared" si="98"/>
        <v>Kingcome</v>
      </c>
      <c r="AL1573" t="str">
        <f t="shared" si="99"/>
        <v>Kingcome TSA</v>
      </c>
    </row>
    <row r="1574" spans="1:38">
      <c r="A1574">
        <v>21</v>
      </c>
      <c r="B1574">
        <v>19</v>
      </c>
      <c r="E1574">
        <v>118064</v>
      </c>
      <c r="F1574">
        <v>2068960</v>
      </c>
      <c r="I1574">
        <v>20720</v>
      </c>
      <c r="J1574">
        <v>2414448</v>
      </c>
      <c r="M1574">
        <v>37392</v>
      </c>
      <c r="N1574">
        <v>2320064</v>
      </c>
      <c r="Q1574">
        <v>38656</v>
      </c>
      <c r="R1574">
        <v>2230848</v>
      </c>
      <c r="U1574">
        <v>51040</v>
      </c>
      <c r="V1574">
        <v>2113520</v>
      </c>
      <c r="Y1574">
        <v>57760</v>
      </c>
      <c r="Z1574">
        <v>2069600</v>
      </c>
      <c r="AC1574">
        <v>83568</v>
      </c>
      <c r="AD1574">
        <v>1545808</v>
      </c>
      <c r="AG1574">
        <v>75136</v>
      </c>
      <c r="AH1574">
        <v>1502256</v>
      </c>
      <c r="AI1574">
        <f t="shared" si="96"/>
        <v>2020</v>
      </c>
      <c r="AJ1574" t="str">
        <f t="shared" si="97"/>
        <v>Non-pine Units</v>
      </c>
      <c r="AK1574" t="str">
        <f t="shared" si="98"/>
        <v>Kispiox</v>
      </c>
      <c r="AL1574" t="str">
        <f t="shared" si="99"/>
        <v>Kispiox TSA</v>
      </c>
    </row>
    <row r="1575" spans="1:38">
      <c r="A1575">
        <v>21</v>
      </c>
      <c r="B1575">
        <v>20</v>
      </c>
      <c r="E1575">
        <v>168880</v>
      </c>
      <c r="F1575">
        <v>10981248</v>
      </c>
      <c r="I1575">
        <v>23312</v>
      </c>
      <c r="J1575">
        <v>10661776</v>
      </c>
      <c r="M1575">
        <v>31952</v>
      </c>
      <c r="N1575">
        <v>10034048</v>
      </c>
      <c r="Q1575">
        <v>55712</v>
      </c>
      <c r="R1575">
        <v>9396864</v>
      </c>
      <c r="U1575">
        <v>87200</v>
      </c>
      <c r="V1575">
        <v>8807760</v>
      </c>
      <c r="Y1575">
        <v>119728</v>
      </c>
      <c r="Z1575">
        <v>8003600</v>
      </c>
      <c r="AC1575">
        <v>216336</v>
      </c>
      <c r="AD1575">
        <v>4201312</v>
      </c>
      <c r="AG1575">
        <v>164688</v>
      </c>
      <c r="AH1575">
        <v>3318272</v>
      </c>
      <c r="AI1575">
        <f t="shared" si="96"/>
        <v>2020</v>
      </c>
      <c r="AJ1575" t="str">
        <f t="shared" si="97"/>
        <v>Pine Units</v>
      </c>
      <c r="AK1575" t="str">
        <f t="shared" si="98"/>
        <v>KootenayLake</v>
      </c>
      <c r="AL1575" t="str">
        <f t="shared" si="99"/>
        <v>Kootenay Lake TSA</v>
      </c>
    </row>
    <row r="1576" spans="1:38">
      <c r="A1576">
        <v>21</v>
      </c>
      <c r="B1576">
        <v>21</v>
      </c>
      <c r="E1576">
        <v>480336</v>
      </c>
      <c r="F1576">
        <v>64319376</v>
      </c>
      <c r="I1576">
        <v>26768</v>
      </c>
      <c r="J1576">
        <v>60187760</v>
      </c>
      <c r="M1576">
        <v>35664</v>
      </c>
      <c r="N1576">
        <v>58347984</v>
      </c>
      <c r="Q1576">
        <v>28496</v>
      </c>
      <c r="R1576">
        <v>57356720</v>
      </c>
      <c r="U1576">
        <v>77392</v>
      </c>
      <c r="V1576">
        <v>53748944</v>
      </c>
      <c r="Y1576">
        <v>38768</v>
      </c>
      <c r="Z1576">
        <v>54124096</v>
      </c>
      <c r="AC1576">
        <v>4608</v>
      </c>
      <c r="AD1576">
        <v>54501920</v>
      </c>
      <c r="AG1576">
        <v>6128</v>
      </c>
      <c r="AH1576">
        <v>54135104</v>
      </c>
      <c r="AI1576">
        <f t="shared" si="96"/>
        <v>2020</v>
      </c>
      <c r="AJ1576" t="str">
        <f t="shared" si="97"/>
        <v>Pine Units</v>
      </c>
      <c r="AK1576" t="str">
        <f t="shared" si="98"/>
        <v>Lakes</v>
      </c>
      <c r="AL1576" t="str">
        <f t="shared" si="99"/>
        <v>Lakes TSA</v>
      </c>
    </row>
    <row r="1577" spans="1:38">
      <c r="A1577">
        <v>21</v>
      </c>
      <c r="B1577">
        <v>22</v>
      </c>
      <c r="E1577">
        <v>215392</v>
      </c>
      <c r="F1577">
        <v>13226992</v>
      </c>
      <c r="I1577">
        <v>40032</v>
      </c>
      <c r="J1577">
        <v>15807648</v>
      </c>
      <c r="M1577">
        <v>38272</v>
      </c>
      <c r="N1577">
        <v>15888400</v>
      </c>
      <c r="Q1577">
        <v>41104</v>
      </c>
      <c r="R1577">
        <v>15499792</v>
      </c>
      <c r="U1577">
        <v>113968</v>
      </c>
      <c r="V1577">
        <v>13962528</v>
      </c>
      <c r="Y1577">
        <v>140864</v>
      </c>
      <c r="Z1577">
        <v>12066784</v>
      </c>
      <c r="AC1577">
        <v>213216</v>
      </c>
      <c r="AD1577">
        <v>8326032</v>
      </c>
      <c r="AG1577">
        <v>129760</v>
      </c>
      <c r="AH1577">
        <v>5976800</v>
      </c>
      <c r="AI1577">
        <f t="shared" si="96"/>
        <v>2020</v>
      </c>
      <c r="AJ1577" t="str">
        <f t="shared" si="97"/>
        <v>Pine Units</v>
      </c>
      <c r="AK1577" t="str">
        <f t="shared" si="98"/>
        <v>Lillooet</v>
      </c>
      <c r="AL1577" t="str">
        <f t="shared" si="99"/>
        <v>Lillooet TSA</v>
      </c>
    </row>
    <row r="1578" spans="1:38">
      <c r="A1578">
        <v>21</v>
      </c>
      <c r="B1578">
        <v>23</v>
      </c>
      <c r="E1578">
        <v>1458208</v>
      </c>
      <c r="F1578">
        <v>70931888</v>
      </c>
      <c r="I1578">
        <v>133440</v>
      </c>
      <c r="J1578">
        <v>90835008</v>
      </c>
      <c r="M1578">
        <v>281040</v>
      </c>
      <c r="N1578">
        <v>87238080</v>
      </c>
      <c r="Q1578">
        <v>327520</v>
      </c>
      <c r="R1578">
        <v>85340928</v>
      </c>
      <c r="U1578">
        <v>460576</v>
      </c>
      <c r="V1578">
        <v>78932640</v>
      </c>
      <c r="Y1578">
        <v>177664</v>
      </c>
      <c r="Z1578">
        <v>83377504</v>
      </c>
      <c r="AC1578">
        <v>78368</v>
      </c>
      <c r="AD1578">
        <v>86623040</v>
      </c>
      <c r="AG1578">
        <v>123456</v>
      </c>
      <c r="AH1578">
        <v>78696000</v>
      </c>
      <c r="AI1578">
        <f t="shared" si="96"/>
        <v>2020</v>
      </c>
      <c r="AJ1578" t="str">
        <f t="shared" si="97"/>
        <v>Pine Units</v>
      </c>
      <c r="AK1578" t="str">
        <f t="shared" si="98"/>
        <v>Mackenzie</v>
      </c>
      <c r="AL1578" t="str">
        <f t="shared" si="99"/>
        <v>Mackenzie TSA</v>
      </c>
    </row>
    <row r="1579" spans="1:38">
      <c r="A1579">
        <v>21</v>
      </c>
      <c r="B1579">
        <v>24</v>
      </c>
      <c r="E1579">
        <v>752352</v>
      </c>
      <c r="F1579">
        <v>59119120</v>
      </c>
      <c r="I1579">
        <v>74736</v>
      </c>
      <c r="J1579">
        <v>52221008</v>
      </c>
      <c r="M1579">
        <v>75248</v>
      </c>
      <c r="N1579">
        <v>50548656</v>
      </c>
      <c r="Q1579">
        <v>102768</v>
      </c>
      <c r="R1579">
        <v>48900896</v>
      </c>
      <c r="U1579">
        <v>212816</v>
      </c>
      <c r="V1579">
        <v>43108240</v>
      </c>
      <c r="Y1579">
        <v>281392</v>
      </c>
      <c r="Z1579">
        <v>37002960</v>
      </c>
      <c r="AC1579">
        <v>615376</v>
      </c>
      <c r="AD1579">
        <v>27674768</v>
      </c>
      <c r="AG1579">
        <v>221888</v>
      </c>
      <c r="AH1579">
        <v>19223696</v>
      </c>
      <c r="AI1579">
        <f t="shared" si="96"/>
        <v>2020</v>
      </c>
      <c r="AJ1579" t="str">
        <f t="shared" si="97"/>
        <v>Pine Units</v>
      </c>
      <c r="AK1579" t="str">
        <f t="shared" si="98"/>
        <v>Merritt</v>
      </c>
      <c r="AL1579" t="str">
        <f t="shared" si="99"/>
        <v>Merritt TSA</v>
      </c>
    </row>
    <row r="1580" spans="1:38">
      <c r="A1580">
        <v>21</v>
      </c>
      <c r="B1580">
        <v>25</v>
      </c>
      <c r="E1580">
        <v>0</v>
      </c>
      <c r="F1580">
        <v>0</v>
      </c>
      <c r="I1580">
        <v>1136</v>
      </c>
      <c r="J1580">
        <v>45696</v>
      </c>
      <c r="M1580">
        <v>576</v>
      </c>
      <c r="N1580">
        <v>45744</v>
      </c>
      <c r="Q1580">
        <v>7104</v>
      </c>
      <c r="R1580">
        <v>71968</v>
      </c>
      <c r="U1580">
        <v>8368</v>
      </c>
      <c r="V1580">
        <v>101072</v>
      </c>
      <c r="Y1580">
        <v>5328</v>
      </c>
      <c r="Z1580">
        <v>69168</v>
      </c>
      <c r="AC1580">
        <v>800</v>
      </c>
      <c r="AD1580">
        <v>26432</v>
      </c>
      <c r="AG1580">
        <v>768</v>
      </c>
      <c r="AH1580">
        <v>32528</v>
      </c>
      <c r="AI1580">
        <f t="shared" si="96"/>
        <v>2020</v>
      </c>
      <c r="AJ1580" t="str">
        <f t="shared" si="97"/>
        <v>Non-pine Units</v>
      </c>
      <c r="AK1580" t="str">
        <f t="shared" si="98"/>
        <v>MidCoast</v>
      </c>
      <c r="AL1580" t="str">
        <f t="shared" si="99"/>
        <v>Mid Coast TSA</v>
      </c>
    </row>
    <row r="1581" spans="1:38">
      <c r="A1581">
        <v>21</v>
      </c>
      <c r="B1581">
        <v>26</v>
      </c>
      <c r="E1581">
        <v>559376</v>
      </c>
      <c r="F1581">
        <v>49337584</v>
      </c>
      <c r="I1581">
        <v>15792</v>
      </c>
      <c r="J1581">
        <v>46715024</v>
      </c>
      <c r="M1581">
        <v>52256</v>
      </c>
      <c r="N1581">
        <v>44607392</v>
      </c>
      <c r="Q1581">
        <v>92672</v>
      </c>
      <c r="R1581">
        <v>42224880</v>
      </c>
      <c r="U1581">
        <v>68656</v>
      </c>
      <c r="V1581">
        <v>40147984</v>
      </c>
      <c r="Y1581">
        <v>66624</v>
      </c>
      <c r="Z1581">
        <v>37581984</v>
      </c>
      <c r="AC1581">
        <v>54688</v>
      </c>
      <c r="AD1581">
        <v>36368656</v>
      </c>
      <c r="AG1581">
        <v>58992</v>
      </c>
      <c r="AH1581">
        <v>35556272</v>
      </c>
      <c r="AI1581">
        <f t="shared" si="96"/>
        <v>2020</v>
      </c>
      <c r="AJ1581" t="str">
        <f t="shared" si="97"/>
        <v>Pine Units</v>
      </c>
      <c r="AK1581" t="str">
        <f t="shared" si="98"/>
        <v>Morice</v>
      </c>
      <c r="AL1581" t="str">
        <f t="shared" si="99"/>
        <v>Morice TSA</v>
      </c>
    </row>
    <row r="1582" spans="1:38">
      <c r="A1582">
        <v>21</v>
      </c>
      <c r="B1582">
        <v>27</v>
      </c>
      <c r="E1582">
        <v>63744</v>
      </c>
      <c r="F1582">
        <v>886112</v>
      </c>
      <c r="I1582">
        <v>10912</v>
      </c>
      <c r="J1582">
        <v>652016</v>
      </c>
      <c r="M1582">
        <v>20608</v>
      </c>
      <c r="N1582">
        <v>638832</v>
      </c>
      <c r="Q1582">
        <v>34784</v>
      </c>
      <c r="R1582">
        <v>582624</v>
      </c>
      <c r="U1582">
        <v>39232</v>
      </c>
      <c r="V1582">
        <v>544512</v>
      </c>
      <c r="Y1582">
        <v>67984</v>
      </c>
      <c r="Z1582">
        <v>613200</v>
      </c>
      <c r="AC1582">
        <v>58176</v>
      </c>
      <c r="AD1582">
        <v>268176</v>
      </c>
      <c r="AG1582">
        <v>50880</v>
      </c>
      <c r="AH1582">
        <v>212032</v>
      </c>
      <c r="AI1582">
        <f t="shared" si="96"/>
        <v>2020</v>
      </c>
      <c r="AJ1582" t="str">
        <f t="shared" si="97"/>
        <v>Non-pine Units</v>
      </c>
      <c r="AK1582" t="str">
        <f t="shared" si="98"/>
        <v>Nass</v>
      </c>
      <c r="AL1582" t="str">
        <f t="shared" si="99"/>
        <v>Nass TSA</v>
      </c>
    </row>
    <row r="1583" spans="1:38">
      <c r="A1583">
        <v>21</v>
      </c>
      <c r="B1583">
        <v>28</v>
      </c>
      <c r="E1583">
        <v>0</v>
      </c>
      <c r="F1583">
        <v>0</v>
      </c>
      <c r="I1583">
        <v>0</v>
      </c>
      <c r="J1583">
        <v>0</v>
      </c>
      <c r="M1583">
        <v>0</v>
      </c>
      <c r="N1583">
        <v>0</v>
      </c>
      <c r="Q1583">
        <v>0</v>
      </c>
      <c r="R1583">
        <v>0</v>
      </c>
      <c r="U1583">
        <v>0</v>
      </c>
      <c r="V1583">
        <v>0</v>
      </c>
      <c r="Y1583">
        <v>0</v>
      </c>
      <c r="Z1583">
        <v>0</v>
      </c>
      <c r="AC1583">
        <v>0</v>
      </c>
      <c r="AD1583">
        <v>0</v>
      </c>
      <c r="AG1583">
        <v>0</v>
      </c>
      <c r="AH1583">
        <v>0</v>
      </c>
      <c r="AI1583">
        <f t="shared" si="96"/>
        <v>2020</v>
      </c>
      <c r="AJ1583" t="str">
        <f t="shared" si="97"/>
        <v>Non-pine Units</v>
      </c>
      <c r="AK1583" t="str">
        <f t="shared" si="98"/>
        <v>NorthCoast</v>
      </c>
      <c r="AL1583" t="str">
        <f t="shared" si="99"/>
        <v>North Coast TSA</v>
      </c>
    </row>
    <row r="1584" spans="1:38">
      <c r="A1584">
        <v>21</v>
      </c>
      <c r="B1584">
        <v>29</v>
      </c>
      <c r="E1584">
        <v>708352</v>
      </c>
      <c r="F1584">
        <v>49707936</v>
      </c>
      <c r="I1584">
        <v>80656</v>
      </c>
      <c r="J1584">
        <v>44505584</v>
      </c>
      <c r="M1584">
        <v>111968</v>
      </c>
      <c r="N1584">
        <v>42246480</v>
      </c>
      <c r="Q1584">
        <v>168912</v>
      </c>
      <c r="R1584">
        <v>40377792</v>
      </c>
      <c r="U1584">
        <v>278768</v>
      </c>
      <c r="V1584">
        <v>35454272</v>
      </c>
      <c r="Y1584">
        <v>328768</v>
      </c>
      <c r="Z1584">
        <v>31661824</v>
      </c>
      <c r="AC1584">
        <v>850368</v>
      </c>
      <c r="AD1584">
        <v>20291648</v>
      </c>
      <c r="AG1584">
        <v>541136</v>
      </c>
      <c r="AH1584">
        <v>13769168</v>
      </c>
      <c r="AI1584">
        <f t="shared" si="96"/>
        <v>2020</v>
      </c>
      <c r="AJ1584" t="str">
        <f t="shared" si="97"/>
        <v>Pine Units</v>
      </c>
      <c r="AK1584" t="str">
        <f t="shared" si="98"/>
        <v>Okanagan</v>
      </c>
      <c r="AL1584" t="str">
        <f t="shared" si="99"/>
        <v>Okanagan TSA</v>
      </c>
    </row>
    <row r="1585" spans="1:38">
      <c r="A1585">
        <v>21</v>
      </c>
      <c r="B1585">
        <v>30</v>
      </c>
      <c r="E1585">
        <v>551408</v>
      </c>
      <c r="F1585">
        <v>72771648</v>
      </c>
      <c r="I1585">
        <v>31648</v>
      </c>
      <c r="J1585">
        <v>60260480</v>
      </c>
      <c r="M1585">
        <v>55440</v>
      </c>
      <c r="N1585">
        <v>56369520</v>
      </c>
      <c r="Q1585">
        <v>90736</v>
      </c>
      <c r="R1585">
        <v>54470736</v>
      </c>
      <c r="U1585">
        <v>158992</v>
      </c>
      <c r="V1585">
        <v>49791568</v>
      </c>
      <c r="Y1585">
        <v>160160</v>
      </c>
      <c r="Z1585">
        <v>49195296</v>
      </c>
      <c r="AC1585">
        <v>21472</v>
      </c>
      <c r="AD1585">
        <v>49589120</v>
      </c>
      <c r="AG1585">
        <v>15760</v>
      </c>
      <c r="AH1585">
        <v>49206768</v>
      </c>
      <c r="AI1585">
        <f t="shared" si="96"/>
        <v>2020</v>
      </c>
      <c r="AJ1585" t="str">
        <f t="shared" si="97"/>
        <v>Pine Units</v>
      </c>
      <c r="AK1585" t="str">
        <f t="shared" si="98"/>
        <v>PrinceGeorge</v>
      </c>
      <c r="AL1585" t="str">
        <f t="shared" si="99"/>
        <v>Prince George Forest District</v>
      </c>
    </row>
    <row r="1586" spans="1:38">
      <c r="A1586">
        <v>21</v>
      </c>
      <c r="B1586">
        <v>31</v>
      </c>
      <c r="E1586">
        <v>0</v>
      </c>
      <c r="F1586">
        <v>0</v>
      </c>
      <c r="I1586">
        <v>0</v>
      </c>
      <c r="J1586">
        <v>0</v>
      </c>
      <c r="M1586">
        <v>0</v>
      </c>
      <c r="N1586">
        <v>0</v>
      </c>
      <c r="Q1586">
        <v>0</v>
      </c>
      <c r="R1586">
        <v>0</v>
      </c>
      <c r="U1586">
        <v>0</v>
      </c>
      <c r="V1586">
        <v>0</v>
      </c>
      <c r="Y1586">
        <v>0</v>
      </c>
      <c r="Z1586">
        <v>0</v>
      </c>
      <c r="AC1586">
        <v>0</v>
      </c>
      <c r="AD1586">
        <v>0</v>
      </c>
      <c r="AG1586">
        <v>0</v>
      </c>
      <c r="AH1586">
        <v>0</v>
      </c>
      <c r="AI1586">
        <f t="shared" si="96"/>
        <v>2020</v>
      </c>
      <c r="AJ1586" t="str">
        <f t="shared" si="97"/>
        <v>Non-pine Units</v>
      </c>
      <c r="AK1586" t="str">
        <f t="shared" si="98"/>
        <v>QueenCharlotte</v>
      </c>
      <c r="AL1586" t="str">
        <f t="shared" si="99"/>
        <v>Queen Charlotte TSA</v>
      </c>
    </row>
    <row r="1587" spans="1:38">
      <c r="A1587">
        <v>21</v>
      </c>
      <c r="B1587">
        <v>32</v>
      </c>
      <c r="E1587">
        <v>539856</v>
      </c>
      <c r="F1587">
        <v>105783712</v>
      </c>
      <c r="I1587">
        <v>10176</v>
      </c>
      <c r="J1587">
        <v>92121232</v>
      </c>
      <c r="M1587">
        <v>8544</v>
      </c>
      <c r="N1587">
        <v>91476352</v>
      </c>
      <c r="Q1587">
        <v>21728</v>
      </c>
      <c r="R1587">
        <v>91492880</v>
      </c>
      <c r="U1587">
        <v>31600</v>
      </c>
      <c r="V1587">
        <v>89967344</v>
      </c>
      <c r="Y1587">
        <v>43488</v>
      </c>
      <c r="Z1587">
        <v>90039104</v>
      </c>
      <c r="AC1587">
        <v>1232</v>
      </c>
      <c r="AD1587">
        <v>89758560</v>
      </c>
      <c r="AG1587">
        <v>1360</v>
      </c>
      <c r="AH1587">
        <v>89687152</v>
      </c>
      <c r="AI1587">
        <f t="shared" si="96"/>
        <v>2020</v>
      </c>
      <c r="AJ1587" t="str">
        <f t="shared" si="97"/>
        <v>Pine Units</v>
      </c>
      <c r="AK1587" t="str">
        <f t="shared" si="98"/>
        <v>Quesnel</v>
      </c>
      <c r="AL1587" t="str">
        <f t="shared" si="99"/>
        <v>Quesnel TSA</v>
      </c>
    </row>
    <row r="1588" spans="1:38">
      <c r="A1588">
        <v>21</v>
      </c>
      <c r="B1588">
        <v>33</v>
      </c>
      <c r="E1588">
        <v>7808</v>
      </c>
      <c r="F1588">
        <v>118272</v>
      </c>
      <c r="I1588">
        <v>1408</v>
      </c>
      <c r="J1588">
        <v>154576</v>
      </c>
      <c r="M1588">
        <v>1136</v>
      </c>
      <c r="N1588">
        <v>143760</v>
      </c>
      <c r="Q1588">
        <v>1936</v>
      </c>
      <c r="R1588">
        <v>138272</v>
      </c>
      <c r="U1588">
        <v>3872</v>
      </c>
      <c r="V1588">
        <v>123424</v>
      </c>
      <c r="Y1588">
        <v>4832</v>
      </c>
      <c r="Z1588">
        <v>114432</v>
      </c>
      <c r="AC1588">
        <v>1824</v>
      </c>
      <c r="AD1588">
        <v>37328</v>
      </c>
      <c r="AG1588">
        <v>1680</v>
      </c>
      <c r="AH1588">
        <v>28704</v>
      </c>
      <c r="AI1588">
        <f t="shared" si="96"/>
        <v>2020</v>
      </c>
      <c r="AJ1588" t="str">
        <f t="shared" si="97"/>
        <v>Non-pine Units</v>
      </c>
      <c r="AK1588" t="str">
        <f t="shared" si="98"/>
        <v>Revelstoke</v>
      </c>
      <c r="AL1588" t="str">
        <f t="shared" si="99"/>
        <v>Revelstoke TSA</v>
      </c>
    </row>
    <row r="1589" spans="1:38">
      <c r="A1589">
        <v>21</v>
      </c>
      <c r="B1589">
        <v>34</v>
      </c>
      <c r="E1589">
        <v>74272</v>
      </c>
      <c r="F1589">
        <v>5506304</v>
      </c>
      <c r="I1589">
        <v>8432</v>
      </c>
      <c r="J1589">
        <v>5035504</v>
      </c>
      <c r="M1589">
        <v>15296</v>
      </c>
      <c r="N1589">
        <v>4799984</v>
      </c>
      <c r="Q1589">
        <v>27024</v>
      </c>
      <c r="R1589">
        <v>4562960</v>
      </c>
      <c r="U1589">
        <v>38352</v>
      </c>
      <c r="V1589">
        <v>4195808</v>
      </c>
      <c r="Y1589">
        <v>41808</v>
      </c>
      <c r="Z1589">
        <v>3839760</v>
      </c>
      <c r="AC1589">
        <v>28256</v>
      </c>
      <c r="AD1589">
        <v>3006272</v>
      </c>
      <c r="AG1589">
        <v>7376</v>
      </c>
      <c r="AH1589">
        <v>3227632</v>
      </c>
      <c r="AI1589">
        <f t="shared" si="96"/>
        <v>2020</v>
      </c>
      <c r="AJ1589" t="str">
        <f t="shared" si="97"/>
        <v>Pine Units</v>
      </c>
      <c r="AK1589" t="str">
        <f t="shared" si="98"/>
        <v>RobsonValley</v>
      </c>
      <c r="AL1589" t="str">
        <f t="shared" si="99"/>
        <v>Robson Valley TSA</v>
      </c>
    </row>
    <row r="1590" spans="1:38">
      <c r="A1590">
        <v>21</v>
      </c>
      <c r="B1590">
        <v>35</v>
      </c>
      <c r="E1590">
        <v>544</v>
      </c>
      <c r="F1590">
        <v>59760</v>
      </c>
      <c r="I1590">
        <v>5072</v>
      </c>
      <c r="J1590">
        <v>511536</v>
      </c>
      <c r="M1590">
        <v>5040</v>
      </c>
      <c r="N1590">
        <v>539680</v>
      </c>
      <c r="Q1590">
        <v>6288</v>
      </c>
      <c r="R1590">
        <v>536640</v>
      </c>
      <c r="U1590">
        <v>12208</v>
      </c>
      <c r="V1590">
        <v>492016</v>
      </c>
      <c r="Y1590">
        <v>8400</v>
      </c>
      <c r="Z1590">
        <v>477072</v>
      </c>
      <c r="AC1590">
        <v>6576</v>
      </c>
      <c r="AD1590">
        <v>357456</v>
      </c>
      <c r="AG1590">
        <v>4272</v>
      </c>
      <c r="AH1590">
        <v>336752</v>
      </c>
      <c r="AI1590">
        <f t="shared" si="96"/>
        <v>2020</v>
      </c>
      <c r="AJ1590" t="str">
        <f t="shared" si="97"/>
        <v>Non-pine Units</v>
      </c>
      <c r="AK1590" t="str">
        <f t="shared" si="98"/>
        <v>Soo</v>
      </c>
      <c r="AL1590" t="str">
        <f t="shared" si="99"/>
        <v>Soo TSA</v>
      </c>
    </row>
    <row r="1591" spans="1:38">
      <c r="A1591">
        <v>21</v>
      </c>
      <c r="B1591">
        <v>36</v>
      </c>
      <c r="E1591">
        <v>0</v>
      </c>
      <c r="F1591">
        <v>0</v>
      </c>
      <c r="I1591">
        <v>0</v>
      </c>
      <c r="J1591">
        <v>0</v>
      </c>
      <c r="M1591">
        <v>0</v>
      </c>
      <c r="N1591">
        <v>0</v>
      </c>
      <c r="Q1591">
        <v>48</v>
      </c>
      <c r="R1591">
        <v>48</v>
      </c>
      <c r="U1591">
        <v>80</v>
      </c>
      <c r="V1591">
        <v>80</v>
      </c>
      <c r="Y1591">
        <v>0</v>
      </c>
      <c r="Z1591">
        <v>576</v>
      </c>
      <c r="AC1591">
        <v>96</v>
      </c>
      <c r="AD1591">
        <v>160</v>
      </c>
      <c r="AG1591">
        <v>0</v>
      </c>
      <c r="AH1591">
        <v>16</v>
      </c>
      <c r="AI1591">
        <f t="shared" si="96"/>
        <v>2020</v>
      </c>
      <c r="AJ1591" t="str">
        <f t="shared" si="97"/>
        <v>Non-pine Units</v>
      </c>
      <c r="AK1591" t="str">
        <f t="shared" si="98"/>
        <v>Strathcona</v>
      </c>
      <c r="AL1591" t="str">
        <f t="shared" si="99"/>
        <v>Strathcona TSA</v>
      </c>
    </row>
    <row r="1592" spans="1:38">
      <c r="A1592">
        <v>21</v>
      </c>
      <c r="B1592">
        <v>37</v>
      </c>
      <c r="E1592">
        <v>0</v>
      </c>
      <c r="F1592">
        <v>0</v>
      </c>
      <c r="I1592">
        <v>192</v>
      </c>
      <c r="J1592">
        <v>16496</v>
      </c>
      <c r="M1592">
        <v>240</v>
      </c>
      <c r="N1592">
        <v>19344</v>
      </c>
      <c r="Q1592">
        <v>9248</v>
      </c>
      <c r="R1592">
        <v>60496</v>
      </c>
      <c r="U1592">
        <v>9392</v>
      </c>
      <c r="V1592">
        <v>77904</v>
      </c>
      <c r="Y1592">
        <v>7232</v>
      </c>
      <c r="Z1592">
        <v>47680</v>
      </c>
      <c r="AC1592">
        <v>4608</v>
      </c>
      <c r="AD1592">
        <v>31952</v>
      </c>
      <c r="AG1592">
        <v>13056</v>
      </c>
      <c r="AH1592">
        <v>39376</v>
      </c>
      <c r="AI1592">
        <f t="shared" si="96"/>
        <v>2020</v>
      </c>
      <c r="AJ1592" t="str">
        <f t="shared" si="97"/>
        <v>Non-pine Units</v>
      </c>
      <c r="AK1592" t="str">
        <f t="shared" si="98"/>
        <v>SunshineCoast</v>
      </c>
      <c r="AL1592" t="str">
        <f t="shared" si="99"/>
        <v>Sunshine Coast TSA</v>
      </c>
    </row>
    <row r="1593" spans="1:38">
      <c r="A1593">
        <v>21</v>
      </c>
      <c r="B1593">
        <v>38</v>
      </c>
      <c r="E1593">
        <v>508816</v>
      </c>
      <c r="F1593">
        <v>92469520</v>
      </c>
      <c r="I1593">
        <v>11744</v>
      </c>
      <c r="J1593">
        <v>79391968</v>
      </c>
      <c r="M1593">
        <v>8208</v>
      </c>
      <c r="N1593">
        <v>75578048</v>
      </c>
      <c r="Q1593">
        <v>31664</v>
      </c>
      <c r="R1593">
        <v>74915952</v>
      </c>
      <c r="U1593">
        <v>44032</v>
      </c>
      <c r="V1593">
        <v>70872880</v>
      </c>
      <c r="Y1593">
        <v>32784</v>
      </c>
      <c r="Z1593">
        <v>71191344</v>
      </c>
      <c r="AC1593">
        <v>1984</v>
      </c>
      <c r="AD1593">
        <v>71639728</v>
      </c>
      <c r="AG1593">
        <v>1856</v>
      </c>
      <c r="AH1593">
        <v>71349872</v>
      </c>
      <c r="AI1593">
        <f t="shared" si="96"/>
        <v>2020</v>
      </c>
      <c r="AJ1593" t="str">
        <f t="shared" si="97"/>
        <v>Pine Units</v>
      </c>
      <c r="AK1593" t="str">
        <f t="shared" si="98"/>
        <v>Vanderhoof</v>
      </c>
      <c r="AL1593" t="str">
        <f t="shared" si="99"/>
        <v>Vanderhoof Forest District</v>
      </c>
    </row>
    <row r="1594" spans="1:38">
      <c r="A1594">
        <v>21</v>
      </c>
      <c r="B1594">
        <v>39</v>
      </c>
      <c r="E1594">
        <v>1100880</v>
      </c>
      <c r="F1594">
        <v>131471344</v>
      </c>
      <c r="I1594">
        <v>69488</v>
      </c>
      <c r="J1594">
        <v>114223056</v>
      </c>
      <c r="M1594">
        <v>63120</v>
      </c>
      <c r="N1594">
        <v>111710176</v>
      </c>
      <c r="Q1594">
        <v>71040</v>
      </c>
      <c r="R1594">
        <v>112111456</v>
      </c>
      <c r="U1594">
        <v>168896</v>
      </c>
      <c r="V1594">
        <v>97057792</v>
      </c>
      <c r="Y1594">
        <v>322672</v>
      </c>
      <c r="Z1594">
        <v>93175792</v>
      </c>
      <c r="AC1594">
        <v>212960</v>
      </c>
      <c r="AD1594">
        <v>87933536</v>
      </c>
      <c r="AG1594">
        <v>155568</v>
      </c>
      <c r="AH1594">
        <v>86992720</v>
      </c>
      <c r="AI1594">
        <f t="shared" si="96"/>
        <v>2020</v>
      </c>
      <c r="AJ1594" t="str">
        <f t="shared" si="97"/>
        <v>Pine Units</v>
      </c>
      <c r="AK1594" t="str">
        <f t="shared" si="98"/>
        <v>WilliamsLake</v>
      </c>
      <c r="AL1594" t="str">
        <f t="shared" si="99"/>
        <v>Williams Lake TSA</v>
      </c>
    </row>
    <row r="1595" spans="1:38">
      <c r="A1595">
        <v>21</v>
      </c>
      <c r="B1595">
        <v>40</v>
      </c>
      <c r="E1595">
        <v>0</v>
      </c>
      <c r="F1595">
        <v>1360</v>
      </c>
      <c r="I1595">
        <v>16</v>
      </c>
      <c r="J1595">
        <v>32176</v>
      </c>
      <c r="M1595">
        <v>1984</v>
      </c>
      <c r="N1595">
        <v>24768</v>
      </c>
      <c r="Q1595">
        <v>0</v>
      </c>
      <c r="R1595">
        <v>27744</v>
      </c>
      <c r="U1595">
        <v>3120</v>
      </c>
      <c r="V1595">
        <v>31360</v>
      </c>
      <c r="Y1595">
        <v>384</v>
      </c>
      <c r="Z1595">
        <v>27376</v>
      </c>
      <c r="AC1595">
        <v>0</v>
      </c>
      <c r="AD1595">
        <v>8544</v>
      </c>
      <c r="AG1595">
        <v>0</v>
      </c>
      <c r="AH1595">
        <v>4128</v>
      </c>
      <c r="AI1595">
        <f t="shared" si="96"/>
        <v>2020</v>
      </c>
      <c r="AJ1595" t="str">
        <f t="shared" si="97"/>
        <v>Interior TFLs</v>
      </c>
      <c r="AK1595" t="str">
        <f t="shared" si="98"/>
        <v>InteriorTFLs</v>
      </c>
      <c r="AL1595" t="str">
        <f t="shared" si="99"/>
        <v>Interior TFLs</v>
      </c>
    </row>
    <row r="1596" spans="1:38">
      <c r="A1596">
        <v>21</v>
      </c>
      <c r="B1596">
        <v>40</v>
      </c>
      <c r="E1596">
        <v>0</v>
      </c>
      <c r="F1596">
        <v>48</v>
      </c>
      <c r="I1596">
        <v>0</v>
      </c>
      <c r="J1596">
        <v>976</v>
      </c>
      <c r="M1596">
        <v>0</v>
      </c>
      <c r="N1596">
        <v>832</v>
      </c>
      <c r="Q1596">
        <v>80</v>
      </c>
      <c r="R1596">
        <v>1200</v>
      </c>
      <c r="U1596">
        <v>160</v>
      </c>
      <c r="V1596">
        <v>1056</v>
      </c>
      <c r="Y1596">
        <v>48</v>
      </c>
      <c r="Z1596">
        <v>1472</v>
      </c>
      <c r="AC1596">
        <v>0</v>
      </c>
      <c r="AD1596">
        <v>272</v>
      </c>
      <c r="AG1596">
        <v>0</v>
      </c>
      <c r="AH1596">
        <v>224</v>
      </c>
      <c r="AI1596">
        <f t="shared" si="96"/>
        <v>2020</v>
      </c>
      <c r="AJ1596" t="str">
        <f t="shared" si="97"/>
        <v>Interior TFLs</v>
      </c>
      <c r="AK1596" t="str">
        <f t="shared" si="98"/>
        <v>InteriorTFLs</v>
      </c>
      <c r="AL1596" t="str">
        <f t="shared" si="99"/>
        <v>Interior TFLs</v>
      </c>
    </row>
    <row r="1597" spans="1:38">
      <c r="A1597">
        <v>21</v>
      </c>
      <c r="B1597">
        <v>40</v>
      </c>
      <c r="E1597">
        <v>2768</v>
      </c>
      <c r="F1597">
        <v>1767616</v>
      </c>
      <c r="I1597">
        <v>0</v>
      </c>
      <c r="J1597">
        <v>1664656</v>
      </c>
      <c r="M1597">
        <v>16</v>
      </c>
      <c r="N1597">
        <v>1582896</v>
      </c>
      <c r="Q1597">
        <v>0</v>
      </c>
      <c r="R1597">
        <v>1563152</v>
      </c>
      <c r="U1597">
        <v>224</v>
      </c>
      <c r="V1597">
        <v>1520048</v>
      </c>
      <c r="Y1597">
        <v>912</v>
      </c>
      <c r="Z1597">
        <v>1560816</v>
      </c>
      <c r="AC1597">
        <v>16</v>
      </c>
      <c r="AD1597">
        <v>1554432</v>
      </c>
      <c r="AG1597">
        <v>32</v>
      </c>
      <c r="AH1597">
        <v>1451088</v>
      </c>
      <c r="AI1597">
        <f t="shared" si="96"/>
        <v>2020</v>
      </c>
      <c r="AJ1597" t="str">
        <f t="shared" si="97"/>
        <v>Interior TFLs</v>
      </c>
      <c r="AK1597" t="str">
        <f t="shared" si="98"/>
        <v>InteriorTFLs</v>
      </c>
      <c r="AL1597" t="str">
        <f t="shared" si="99"/>
        <v>Interior TFLs</v>
      </c>
    </row>
    <row r="1598" spans="1:38">
      <c r="A1598">
        <v>21</v>
      </c>
      <c r="B1598">
        <v>40</v>
      </c>
      <c r="E1598">
        <v>45840</v>
      </c>
      <c r="F1598">
        <v>15626192</v>
      </c>
      <c r="I1598">
        <v>3856</v>
      </c>
      <c r="J1598">
        <v>15229024</v>
      </c>
      <c r="M1598">
        <v>8240</v>
      </c>
      <c r="N1598">
        <v>14649824</v>
      </c>
      <c r="Q1598">
        <v>21664</v>
      </c>
      <c r="R1598">
        <v>14198160</v>
      </c>
      <c r="U1598">
        <v>17520</v>
      </c>
      <c r="V1598">
        <v>13409664</v>
      </c>
      <c r="Y1598">
        <v>9440</v>
      </c>
      <c r="Z1598">
        <v>13510560</v>
      </c>
      <c r="AC1598">
        <v>1024</v>
      </c>
      <c r="AD1598">
        <v>13300512</v>
      </c>
      <c r="AG1598">
        <v>80</v>
      </c>
      <c r="AH1598">
        <v>12973632</v>
      </c>
      <c r="AI1598">
        <f t="shared" si="96"/>
        <v>2020</v>
      </c>
      <c r="AJ1598" t="str">
        <f t="shared" si="97"/>
        <v>Interior TFLs</v>
      </c>
      <c r="AK1598" t="str">
        <f t="shared" si="98"/>
        <v>InteriorTFLs</v>
      </c>
      <c r="AL1598" t="str">
        <f t="shared" si="99"/>
        <v>Interior TFLs</v>
      </c>
    </row>
    <row r="1599" spans="1:38">
      <c r="A1599">
        <v>21</v>
      </c>
      <c r="B1599">
        <v>40</v>
      </c>
      <c r="E1599">
        <v>15856</v>
      </c>
      <c r="F1599">
        <v>3364528</v>
      </c>
      <c r="I1599">
        <v>480</v>
      </c>
      <c r="J1599">
        <v>3057616</v>
      </c>
      <c r="M1599">
        <v>400</v>
      </c>
      <c r="N1599">
        <v>2885296</v>
      </c>
      <c r="Q1599">
        <v>1440</v>
      </c>
      <c r="R1599">
        <v>2838768</v>
      </c>
      <c r="U1599">
        <v>4688</v>
      </c>
      <c r="V1599">
        <v>2639232</v>
      </c>
      <c r="Y1599">
        <v>3680</v>
      </c>
      <c r="Z1599">
        <v>2602768</v>
      </c>
      <c r="AC1599">
        <v>1680</v>
      </c>
      <c r="AD1599">
        <v>2572256</v>
      </c>
      <c r="AG1599">
        <v>144</v>
      </c>
      <c r="AH1599">
        <v>2489184</v>
      </c>
      <c r="AI1599">
        <f t="shared" si="96"/>
        <v>2020</v>
      </c>
      <c r="AJ1599" t="str">
        <f t="shared" si="97"/>
        <v>Interior TFLs</v>
      </c>
      <c r="AK1599" t="str">
        <f t="shared" si="98"/>
        <v>InteriorTFLs</v>
      </c>
      <c r="AL1599" t="str">
        <f t="shared" si="99"/>
        <v>Interior TFLs</v>
      </c>
    </row>
    <row r="1600" spans="1:38">
      <c r="A1600">
        <v>21</v>
      </c>
      <c r="B1600">
        <v>40</v>
      </c>
      <c r="E1600">
        <v>19296</v>
      </c>
      <c r="F1600">
        <v>3592304</v>
      </c>
      <c r="I1600">
        <v>384</v>
      </c>
      <c r="J1600">
        <v>3445392</v>
      </c>
      <c r="M1600">
        <v>832</v>
      </c>
      <c r="N1600">
        <v>3223152</v>
      </c>
      <c r="Q1600">
        <v>1792</v>
      </c>
      <c r="R1600">
        <v>3172336</v>
      </c>
      <c r="U1600">
        <v>1696</v>
      </c>
      <c r="V1600">
        <v>2808128</v>
      </c>
      <c r="Y1600">
        <v>4656</v>
      </c>
      <c r="Z1600">
        <v>2903824</v>
      </c>
      <c r="AC1600">
        <v>176</v>
      </c>
      <c r="AD1600">
        <v>2898752</v>
      </c>
      <c r="AG1600">
        <v>160</v>
      </c>
      <c r="AH1600">
        <v>2816624</v>
      </c>
      <c r="AI1600">
        <f t="shared" si="96"/>
        <v>2020</v>
      </c>
      <c r="AJ1600" t="str">
        <f t="shared" si="97"/>
        <v>Interior TFLs</v>
      </c>
      <c r="AK1600" t="str">
        <f t="shared" si="98"/>
        <v>InteriorTFLs</v>
      </c>
      <c r="AL1600" t="str">
        <f t="shared" si="99"/>
        <v>Interior TFLs</v>
      </c>
    </row>
    <row r="1601" spans="1:38">
      <c r="A1601">
        <v>21</v>
      </c>
      <c r="B1601">
        <v>40</v>
      </c>
      <c r="E1601">
        <v>19104</v>
      </c>
      <c r="F1601">
        <v>2546144</v>
      </c>
      <c r="I1601">
        <v>2352</v>
      </c>
      <c r="J1601">
        <v>2379904</v>
      </c>
      <c r="M1601">
        <v>4288</v>
      </c>
      <c r="N1601">
        <v>2147888</v>
      </c>
      <c r="Q1601">
        <v>5424</v>
      </c>
      <c r="R1601">
        <v>1992176</v>
      </c>
      <c r="U1601">
        <v>8640</v>
      </c>
      <c r="V1601">
        <v>1817136</v>
      </c>
      <c r="Y1601">
        <v>12432</v>
      </c>
      <c r="Z1601">
        <v>1775888</v>
      </c>
      <c r="AC1601">
        <v>4048</v>
      </c>
      <c r="AD1601">
        <v>1552480</v>
      </c>
      <c r="AG1601">
        <v>752</v>
      </c>
      <c r="AH1601">
        <v>1451632</v>
      </c>
      <c r="AI1601">
        <f t="shared" si="96"/>
        <v>2020</v>
      </c>
      <c r="AJ1601" t="str">
        <f t="shared" si="97"/>
        <v>Interior TFLs</v>
      </c>
      <c r="AK1601" t="str">
        <f t="shared" si="98"/>
        <v>InteriorTFLs</v>
      </c>
      <c r="AL1601" t="str">
        <f t="shared" si="99"/>
        <v>Interior TFLs</v>
      </c>
    </row>
    <row r="1602" spans="1:38">
      <c r="A1602">
        <v>21</v>
      </c>
      <c r="B1602">
        <v>40</v>
      </c>
      <c r="E1602">
        <v>0</v>
      </c>
      <c r="F1602">
        <v>0</v>
      </c>
      <c r="I1602">
        <v>1568</v>
      </c>
      <c r="J1602">
        <v>33504</v>
      </c>
      <c r="M1602">
        <v>6016</v>
      </c>
      <c r="N1602">
        <v>42016</v>
      </c>
      <c r="Q1602">
        <v>2512</v>
      </c>
      <c r="R1602">
        <v>39456</v>
      </c>
      <c r="U1602">
        <v>5872</v>
      </c>
      <c r="V1602">
        <v>81808</v>
      </c>
      <c r="Y1602">
        <v>1952</v>
      </c>
      <c r="Z1602">
        <v>50384</v>
      </c>
      <c r="AC1602">
        <v>0</v>
      </c>
      <c r="AD1602">
        <v>35744</v>
      </c>
      <c r="AG1602">
        <v>768</v>
      </c>
      <c r="AH1602">
        <v>41920</v>
      </c>
      <c r="AI1602">
        <f t="shared" ref="AI1602:AI1665" si="100">A1602+1999</f>
        <v>2020</v>
      </c>
      <c r="AJ1602" t="str">
        <f t="shared" ref="AJ1602:AJ1665" si="101">VLOOKUP(B1602,$AO$2:$AS$42,4)</f>
        <v>Interior TFLs</v>
      </c>
      <c r="AK1602" t="str">
        <f t="shared" ref="AK1602:AK1665" si="102">VLOOKUP(B1602,$AO$2:$AT$42,2)</f>
        <v>InteriorTFLs</v>
      </c>
      <c r="AL1602" t="str">
        <f t="shared" ref="AL1602:AL1665" si="103">VLOOKUP(B1602,$AO$2:$AT$42,3)</f>
        <v>Interior TFLs</v>
      </c>
    </row>
    <row r="1603" spans="1:38">
      <c r="A1603">
        <v>21</v>
      </c>
      <c r="B1603">
        <v>40</v>
      </c>
      <c r="E1603">
        <v>6704</v>
      </c>
      <c r="F1603">
        <v>143104</v>
      </c>
      <c r="I1603">
        <v>1408</v>
      </c>
      <c r="J1603">
        <v>141664</v>
      </c>
      <c r="M1603">
        <v>752</v>
      </c>
      <c r="N1603">
        <v>134448</v>
      </c>
      <c r="Q1603">
        <v>736</v>
      </c>
      <c r="R1603">
        <v>135680</v>
      </c>
      <c r="U1603">
        <v>2080</v>
      </c>
      <c r="V1603">
        <v>149328</v>
      </c>
      <c r="Y1603">
        <v>3408</v>
      </c>
      <c r="Z1603">
        <v>125120</v>
      </c>
      <c r="AC1603">
        <v>4880</v>
      </c>
      <c r="AD1603">
        <v>81184</v>
      </c>
      <c r="AG1603">
        <v>2224</v>
      </c>
      <c r="AH1603">
        <v>68144</v>
      </c>
      <c r="AI1603">
        <f t="shared" si="100"/>
        <v>2020</v>
      </c>
      <c r="AJ1603" t="str">
        <f t="shared" si="101"/>
        <v>Interior TFLs</v>
      </c>
      <c r="AK1603" t="str">
        <f t="shared" si="102"/>
        <v>InteriorTFLs</v>
      </c>
      <c r="AL1603" t="str">
        <f t="shared" si="103"/>
        <v>Interior TFLs</v>
      </c>
    </row>
    <row r="1604" spans="1:38">
      <c r="A1604">
        <v>21</v>
      </c>
      <c r="B1604">
        <v>40</v>
      </c>
      <c r="E1604">
        <v>55568</v>
      </c>
      <c r="F1604">
        <v>4886832</v>
      </c>
      <c r="I1604">
        <v>5728</v>
      </c>
      <c r="J1604">
        <v>4716176</v>
      </c>
      <c r="M1604">
        <v>4944</v>
      </c>
      <c r="N1604">
        <v>4087968</v>
      </c>
      <c r="Q1604">
        <v>7504</v>
      </c>
      <c r="R1604">
        <v>3812464</v>
      </c>
      <c r="U1604">
        <v>26192</v>
      </c>
      <c r="V1604">
        <v>3508592</v>
      </c>
      <c r="Y1604">
        <v>33632</v>
      </c>
      <c r="Z1604">
        <v>3216784</v>
      </c>
      <c r="AC1604">
        <v>10576</v>
      </c>
      <c r="AD1604">
        <v>2867824</v>
      </c>
      <c r="AG1604">
        <v>5904</v>
      </c>
      <c r="AH1604">
        <v>2813376</v>
      </c>
      <c r="AI1604">
        <f t="shared" si="100"/>
        <v>2020</v>
      </c>
      <c r="AJ1604" t="str">
        <f t="shared" si="101"/>
        <v>Interior TFLs</v>
      </c>
      <c r="AK1604" t="str">
        <f t="shared" si="102"/>
        <v>InteriorTFLs</v>
      </c>
      <c r="AL1604" t="str">
        <f t="shared" si="103"/>
        <v>Interior TFLs</v>
      </c>
    </row>
    <row r="1605" spans="1:38">
      <c r="A1605">
        <v>21</v>
      </c>
      <c r="B1605">
        <v>40</v>
      </c>
      <c r="E1605">
        <v>9424</v>
      </c>
      <c r="F1605">
        <v>1334400</v>
      </c>
      <c r="I1605">
        <v>1744</v>
      </c>
      <c r="J1605">
        <v>1055472</v>
      </c>
      <c r="M1605">
        <v>2176</v>
      </c>
      <c r="N1605">
        <v>1067488</v>
      </c>
      <c r="Q1605">
        <v>9648</v>
      </c>
      <c r="R1605">
        <v>1016320</v>
      </c>
      <c r="U1605">
        <v>13792</v>
      </c>
      <c r="V1605">
        <v>943936</v>
      </c>
      <c r="Y1605">
        <v>18960</v>
      </c>
      <c r="Z1605">
        <v>906384</v>
      </c>
      <c r="AC1605">
        <v>1792</v>
      </c>
      <c r="AD1605">
        <v>827280</v>
      </c>
      <c r="AG1605">
        <v>6000</v>
      </c>
      <c r="AH1605">
        <v>766304</v>
      </c>
      <c r="AI1605">
        <f t="shared" si="100"/>
        <v>2020</v>
      </c>
      <c r="AJ1605" t="str">
        <f t="shared" si="101"/>
        <v>Interior TFLs</v>
      </c>
      <c r="AK1605" t="str">
        <f t="shared" si="102"/>
        <v>InteriorTFLs</v>
      </c>
      <c r="AL1605" t="str">
        <f t="shared" si="103"/>
        <v>Interior TFLs</v>
      </c>
    </row>
    <row r="1606" spans="1:38">
      <c r="A1606">
        <v>21</v>
      </c>
      <c r="B1606">
        <v>40</v>
      </c>
      <c r="E1606">
        <v>7040</v>
      </c>
      <c r="F1606">
        <v>984496</v>
      </c>
      <c r="I1606">
        <v>976</v>
      </c>
      <c r="J1606">
        <v>898576</v>
      </c>
      <c r="M1606">
        <v>4912</v>
      </c>
      <c r="N1606">
        <v>864000</v>
      </c>
      <c r="Q1606">
        <v>3680</v>
      </c>
      <c r="R1606">
        <v>826992</v>
      </c>
      <c r="U1606">
        <v>9472</v>
      </c>
      <c r="V1606">
        <v>815360</v>
      </c>
      <c r="Y1606">
        <v>5040</v>
      </c>
      <c r="Z1606">
        <v>792000</v>
      </c>
      <c r="AC1606">
        <v>7312</v>
      </c>
      <c r="AD1606">
        <v>653920</v>
      </c>
      <c r="AG1606">
        <v>7184</v>
      </c>
      <c r="AH1606">
        <v>588944</v>
      </c>
      <c r="AI1606">
        <f t="shared" si="100"/>
        <v>2020</v>
      </c>
      <c r="AJ1606" t="str">
        <f t="shared" si="101"/>
        <v>Interior TFLs</v>
      </c>
      <c r="AK1606" t="str">
        <f t="shared" si="102"/>
        <v>InteriorTFLs</v>
      </c>
      <c r="AL1606" t="str">
        <f t="shared" si="103"/>
        <v>Interior TFLs</v>
      </c>
    </row>
    <row r="1607" spans="1:38">
      <c r="A1607">
        <v>21</v>
      </c>
      <c r="B1607">
        <v>40</v>
      </c>
      <c r="E1607">
        <v>31120</v>
      </c>
      <c r="F1607">
        <v>1914448</v>
      </c>
      <c r="I1607">
        <v>400</v>
      </c>
      <c r="J1607">
        <v>1781568</v>
      </c>
      <c r="M1607">
        <v>1776</v>
      </c>
      <c r="N1607">
        <v>1734512</v>
      </c>
      <c r="Q1607">
        <v>2288</v>
      </c>
      <c r="R1607">
        <v>1706768</v>
      </c>
      <c r="U1607">
        <v>23936</v>
      </c>
      <c r="V1607">
        <v>1519136</v>
      </c>
      <c r="Y1607">
        <v>28832</v>
      </c>
      <c r="Z1607">
        <v>1500592</v>
      </c>
      <c r="AC1607">
        <v>125936</v>
      </c>
      <c r="AD1607">
        <v>548496</v>
      </c>
      <c r="AG1607">
        <v>23952</v>
      </c>
      <c r="AH1607">
        <v>113792</v>
      </c>
      <c r="AI1607">
        <f t="shared" si="100"/>
        <v>2020</v>
      </c>
      <c r="AJ1607" t="str">
        <f t="shared" si="101"/>
        <v>Interior TFLs</v>
      </c>
      <c r="AK1607" t="str">
        <f t="shared" si="102"/>
        <v>InteriorTFLs</v>
      </c>
      <c r="AL1607" t="str">
        <f t="shared" si="103"/>
        <v>Interior TFLs</v>
      </c>
    </row>
    <row r="1608" spans="1:38">
      <c r="A1608">
        <v>21</v>
      </c>
      <c r="B1608">
        <v>40</v>
      </c>
      <c r="E1608">
        <v>75040</v>
      </c>
      <c r="F1608">
        <v>7910832</v>
      </c>
      <c r="I1608">
        <v>9376</v>
      </c>
      <c r="J1608">
        <v>7610144</v>
      </c>
      <c r="M1608">
        <v>14128</v>
      </c>
      <c r="N1608">
        <v>6916672</v>
      </c>
      <c r="Q1608">
        <v>17152</v>
      </c>
      <c r="R1608">
        <v>6412928</v>
      </c>
      <c r="U1608">
        <v>26240</v>
      </c>
      <c r="V1608">
        <v>5671776</v>
      </c>
      <c r="Y1608">
        <v>47632</v>
      </c>
      <c r="Z1608">
        <v>5359744</v>
      </c>
      <c r="AC1608">
        <v>54560</v>
      </c>
      <c r="AD1608">
        <v>4603424</v>
      </c>
      <c r="AG1608">
        <v>26720</v>
      </c>
      <c r="AH1608">
        <v>3899488</v>
      </c>
      <c r="AI1608">
        <f t="shared" si="100"/>
        <v>2020</v>
      </c>
      <c r="AJ1608" t="str">
        <f t="shared" si="101"/>
        <v>Interior TFLs</v>
      </c>
      <c r="AK1608" t="str">
        <f t="shared" si="102"/>
        <v>InteriorTFLs</v>
      </c>
      <c r="AL1608" t="str">
        <f t="shared" si="103"/>
        <v>Interior TFLs</v>
      </c>
    </row>
    <row r="1609" spans="1:38">
      <c r="A1609">
        <v>21</v>
      </c>
      <c r="B1609">
        <v>40</v>
      </c>
      <c r="E1609">
        <v>317296</v>
      </c>
      <c r="F1609">
        <v>16774832</v>
      </c>
      <c r="I1609">
        <v>37264</v>
      </c>
      <c r="J1609">
        <v>23267952</v>
      </c>
      <c r="M1609">
        <v>71568</v>
      </c>
      <c r="N1609">
        <v>22400240</v>
      </c>
      <c r="Q1609">
        <v>50720</v>
      </c>
      <c r="R1609">
        <v>22108320</v>
      </c>
      <c r="U1609">
        <v>110752</v>
      </c>
      <c r="V1609">
        <v>20010864</v>
      </c>
      <c r="Y1609">
        <v>50000</v>
      </c>
      <c r="Z1609">
        <v>19741024</v>
      </c>
      <c r="AC1609">
        <v>8400</v>
      </c>
      <c r="AD1609">
        <v>20949824</v>
      </c>
      <c r="AG1609">
        <v>27952</v>
      </c>
      <c r="AH1609">
        <v>18315904</v>
      </c>
      <c r="AI1609">
        <f t="shared" si="100"/>
        <v>2020</v>
      </c>
      <c r="AJ1609" t="str">
        <f t="shared" si="101"/>
        <v>Interior TFLs</v>
      </c>
      <c r="AK1609" t="str">
        <f t="shared" si="102"/>
        <v>InteriorTFLs</v>
      </c>
      <c r="AL1609" t="str">
        <f t="shared" si="103"/>
        <v>Interior TFLs</v>
      </c>
    </row>
    <row r="1610" spans="1:38">
      <c r="A1610">
        <v>21</v>
      </c>
      <c r="B1610">
        <v>40</v>
      </c>
      <c r="E1610">
        <v>59056</v>
      </c>
      <c r="F1610">
        <v>3425840</v>
      </c>
      <c r="I1610">
        <v>5712</v>
      </c>
      <c r="J1610">
        <v>2927296</v>
      </c>
      <c r="M1610">
        <v>16848</v>
      </c>
      <c r="N1610">
        <v>2887344</v>
      </c>
      <c r="Q1610">
        <v>16528</v>
      </c>
      <c r="R1610">
        <v>2462800</v>
      </c>
      <c r="U1610">
        <v>38544</v>
      </c>
      <c r="V1610">
        <v>2318864</v>
      </c>
      <c r="Y1610">
        <v>36688</v>
      </c>
      <c r="Z1610">
        <v>2102400</v>
      </c>
      <c r="AC1610">
        <v>59296</v>
      </c>
      <c r="AD1610">
        <v>892160</v>
      </c>
      <c r="AG1610">
        <v>30592</v>
      </c>
      <c r="AH1610">
        <v>556288</v>
      </c>
      <c r="AI1610">
        <f t="shared" si="100"/>
        <v>2020</v>
      </c>
      <c r="AJ1610" t="str">
        <f t="shared" si="101"/>
        <v>Interior TFLs</v>
      </c>
      <c r="AK1610" t="str">
        <f t="shared" si="102"/>
        <v>InteriorTFLs</v>
      </c>
      <c r="AL1610" t="str">
        <f t="shared" si="103"/>
        <v>Interior TFLs</v>
      </c>
    </row>
    <row r="1611" spans="1:38">
      <c r="A1611">
        <v>21</v>
      </c>
      <c r="B1611">
        <v>40</v>
      </c>
      <c r="E1611">
        <v>29152</v>
      </c>
      <c r="F1611">
        <v>518384</v>
      </c>
      <c r="I1611">
        <v>22560</v>
      </c>
      <c r="J1611">
        <v>561856</v>
      </c>
      <c r="M1611">
        <v>34896</v>
      </c>
      <c r="N1611">
        <v>579200</v>
      </c>
      <c r="Q1611">
        <v>20944</v>
      </c>
      <c r="R1611">
        <v>464064</v>
      </c>
      <c r="U1611">
        <v>30288</v>
      </c>
      <c r="V1611">
        <v>511344</v>
      </c>
      <c r="Y1611">
        <v>56256</v>
      </c>
      <c r="Z1611">
        <v>438688</v>
      </c>
      <c r="AC1611">
        <v>31360</v>
      </c>
      <c r="AD1611">
        <v>245840</v>
      </c>
      <c r="AG1611">
        <v>54816</v>
      </c>
      <c r="AH1611">
        <v>328064</v>
      </c>
      <c r="AI1611">
        <f t="shared" si="100"/>
        <v>2020</v>
      </c>
      <c r="AJ1611" t="str">
        <f t="shared" si="101"/>
        <v>Interior TFLs</v>
      </c>
      <c r="AK1611" t="str">
        <f t="shared" si="102"/>
        <v>InteriorTFLs</v>
      </c>
      <c r="AL1611" t="str">
        <f t="shared" si="103"/>
        <v>Interior TFLs</v>
      </c>
    </row>
    <row r="1612" spans="1:38">
      <c r="A1612">
        <v>21</v>
      </c>
      <c r="B1612">
        <v>40</v>
      </c>
      <c r="E1612">
        <v>54736</v>
      </c>
      <c r="F1612">
        <v>2731888</v>
      </c>
      <c r="I1612">
        <v>2736</v>
      </c>
      <c r="J1612">
        <v>2649328</v>
      </c>
      <c r="M1612">
        <v>6608</v>
      </c>
      <c r="N1612">
        <v>2398544</v>
      </c>
      <c r="Q1612">
        <v>11840</v>
      </c>
      <c r="R1612">
        <v>2281920</v>
      </c>
      <c r="U1612">
        <v>21168</v>
      </c>
      <c r="V1612">
        <v>2145232</v>
      </c>
      <c r="Y1612">
        <v>24256</v>
      </c>
      <c r="Z1612">
        <v>2050768</v>
      </c>
      <c r="AC1612">
        <v>134224</v>
      </c>
      <c r="AD1612">
        <v>1077120</v>
      </c>
      <c r="AG1612">
        <v>81856</v>
      </c>
      <c r="AH1612">
        <v>543360</v>
      </c>
      <c r="AI1612">
        <f t="shared" si="100"/>
        <v>2020</v>
      </c>
      <c r="AJ1612" t="str">
        <f t="shared" si="101"/>
        <v>Interior TFLs</v>
      </c>
      <c r="AK1612" t="str">
        <f t="shared" si="102"/>
        <v>InteriorTFLs</v>
      </c>
      <c r="AL1612" t="str">
        <f t="shared" si="103"/>
        <v>Interior TFLs</v>
      </c>
    </row>
    <row r="1613" spans="1:38">
      <c r="A1613">
        <v>21</v>
      </c>
      <c r="B1613">
        <v>40</v>
      </c>
      <c r="E1613">
        <v>188848</v>
      </c>
      <c r="F1613">
        <v>8979792</v>
      </c>
      <c r="I1613">
        <v>32240</v>
      </c>
      <c r="J1613">
        <v>8415376</v>
      </c>
      <c r="M1613">
        <v>55568</v>
      </c>
      <c r="N1613">
        <v>7765856</v>
      </c>
      <c r="Q1613">
        <v>81904</v>
      </c>
      <c r="R1613">
        <v>7454208</v>
      </c>
      <c r="U1613">
        <v>105408</v>
      </c>
      <c r="V1613">
        <v>7071040</v>
      </c>
      <c r="Y1613">
        <v>154064</v>
      </c>
      <c r="Z1613">
        <v>6954800</v>
      </c>
      <c r="AC1613">
        <v>170736</v>
      </c>
      <c r="AD1613">
        <v>4286896</v>
      </c>
      <c r="AG1613">
        <v>109920</v>
      </c>
      <c r="AH1613">
        <v>3429712</v>
      </c>
      <c r="AI1613">
        <f t="shared" si="100"/>
        <v>2020</v>
      </c>
      <c r="AJ1613" t="str">
        <f t="shared" si="101"/>
        <v>Interior TFLs</v>
      </c>
      <c r="AK1613" t="str">
        <f t="shared" si="102"/>
        <v>InteriorTFLs</v>
      </c>
      <c r="AL1613" t="str">
        <f t="shared" si="103"/>
        <v>Interior TFLs</v>
      </c>
    </row>
    <row r="1614" spans="1:38">
      <c r="A1614">
        <v>21</v>
      </c>
      <c r="B1614">
        <v>41</v>
      </c>
      <c r="E1614">
        <v>0</v>
      </c>
      <c r="F1614">
        <v>0</v>
      </c>
      <c r="I1614">
        <v>0</v>
      </c>
      <c r="J1614">
        <v>0</v>
      </c>
      <c r="M1614">
        <v>0</v>
      </c>
      <c r="N1614">
        <v>0</v>
      </c>
      <c r="Q1614">
        <v>0</v>
      </c>
      <c r="R1614">
        <v>0</v>
      </c>
      <c r="U1614">
        <v>0</v>
      </c>
      <c r="V1614">
        <v>0</v>
      </c>
      <c r="Y1614">
        <v>0</v>
      </c>
      <c r="Z1614">
        <v>0</v>
      </c>
      <c r="AC1614">
        <v>0</v>
      </c>
      <c r="AD1614">
        <v>0</v>
      </c>
      <c r="AG1614">
        <v>0</v>
      </c>
      <c r="AH1614">
        <v>0</v>
      </c>
      <c r="AI1614">
        <f t="shared" si="100"/>
        <v>2020</v>
      </c>
      <c r="AJ1614" t="str">
        <f t="shared" si="101"/>
        <v>Coast TFLs</v>
      </c>
      <c r="AK1614" t="str">
        <f t="shared" si="102"/>
        <v>CoastTFLs</v>
      </c>
      <c r="AL1614" t="str">
        <f t="shared" si="103"/>
        <v>Coast TFLs</v>
      </c>
    </row>
    <row r="1615" spans="1:38">
      <c r="A1615">
        <v>21</v>
      </c>
      <c r="B1615">
        <v>41</v>
      </c>
      <c r="E1615">
        <v>0</v>
      </c>
      <c r="F1615">
        <v>0</v>
      </c>
      <c r="I1615">
        <v>0</v>
      </c>
      <c r="J1615">
        <v>2864</v>
      </c>
      <c r="M1615">
        <v>0</v>
      </c>
      <c r="N1615">
        <v>1136</v>
      </c>
      <c r="Q1615">
        <v>0</v>
      </c>
      <c r="R1615">
        <v>224</v>
      </c>
      <c r="U1615">
        <v>0</v>
      </c>
      <c r="V1615">
        <v>144</v>
      </c>
      <c r="Y1615">
        <v>0</v>
      </c>
      <c r="Z1615">
        <v>144</v>
      </c>
      <c r="AC1615">
        <v>0</v>
      </c>
      <c r="AD1615">
        <v>0</v>
      </c>
      <c r="AG1615">
        <v>0</v>
      </c>
      <c r="AH1615">
        <v>0</v>
      </c>
      <c r="AI1615">
        <f t="shared" si="100"/>
        <v>2020</v>
      </c>
      <c r="AJ1615" t="str">
        <f t="shared" si="101"/>
        <v>Coast TFLs</v>
      </c>
      <c r="AK1615" t="str">
        <f t="shared" si="102"/>
        <v>CoastTFLs</v>
      </c>
      <c r="AL1615" t="str">
        <f t="shared" si="103"/>
        <v>Coast TFLs</v>
      </c>
    </row>
    <row r="1616" spans="1:38">
      <c r="A1616">
        <v>21</v>
      </c>
      <c r="B1616">
        <v>41</v>
      </c>
      <c r="E1616">
        <v>0</v>
      </c>
      <c r="F1616">
        <v>0</v>
      </c>
      <c r="I1616">
        <v>0</v>
      </c>
      <c r="J1616">
        <v>0</v>
      </c>
      <c r="M1616">
        <v>0</v>
      </c>
      <c r="N1616">
        <v>0</v>
      </c>
      <c r="Q1616">
        <v>0</v>
      </c>
      <c r="R1616">
        <v>0</v>
      </c>
      <c r="U1616">
        <v>0</v>
      </c>
      <c r="V1616">
        <v>0</v>
      </c>
      <c r="Y1616">
        <v>0</v>
      </c>
      <c r="Z1616">
        <v>0</v>
      </c>
      <c r="AC1616">
        <v>0</v>
      </c>
      <c r="AD1616">
        <v>0</v>
      </c>
      <c r="AG1616">
        <v>0</v>
      </c>
      <c r="AH1616">
        <v>0</v>
      </c>
      <c r="AI1616">
        <f t="shared" si="100"/>
        <v>2020</v>
      </c>
      <c r="AJ1616" t="str">
        <f t="shared" si="101"/>
        <v>Coast TFLs</v>
      </c>
      <c r="AK1616" t="str">
        <f t="shared" si="102"/>
        <v>CoastTFLs</v>
      </c>
      <c r="AL1616" t="str">
        <f t="shared" si="103"/>
        <v>Coast TFLs</v>
      </c>
    </row>
    <row r="1617" spans="1:38">
      <c r="A1617">
        <v>21</v>
      </c>
      <c r="B1617">
        <v>41</v>
      </c>
      <c r="E1617">
        <v>0</v>
      </c>
      <c r="F1617">
        <v>0</v>
      </c>
      <c r="I1617">
        <v>0</v>
      </c>
      <c r="J1617">
        <v>0</v>
      </c>
      <c r="M1617">
        <v>0</v>
      </c>
      <c r="N1617">
        <v>0</v>
      </c>
      <c r="Q1617">
        <v>0</v>
      </c>
      <c r="R1617">
        <v>0</v>
      </c>
      <c r="U1617">
        <v>512</v>
      </c>
      <c r="V1617">
        <v>16960</v>
      </c>
      <c r="Y1617">
        <v>1952</v>
      </c>
      <c r="Z1617">
        <v>11344</v>
      </c>
      <c r="AC1617">
        <v>4224</v>
      </c>
      <c r="AD1617">
        <v>4224</v>
      </c>
      <c r="AG1617">
        <v>0</v>
      </c>
      <c r="AH1617">
        <v>176</v>
      </c>
      <c r="AI1617">
        <f t="shared" si="100"/>
        <v>2020</v>
      </c>
      <c r="AJ1617" t="str">
        <f t="shared" si="101"/>
        <v>Coast TFLs</v>
      </c>
      <c r="AK1617" t="str">
        <f t="shared" si="102"/>
        <v>CoastTFLs</v>
      </c>
      <c r="AL1617" t="str">
        <f t="shared" si="103"/>
        <v>Coast TFLs</v>
      </c>
    </row>
    <row r="1618" spans="1:38">
      <c r="A1618">
        <v>21</v>
      </c>
      <c r="B1618">
        <v>41</v>
      </c>
      <c r="E1618">
        <v>0</v>
      </c>
      <c r="F1618">
        <v>0</v>
      </c>
      <c r="I1618">
        <v>0</v>
      </c>
      <c r="J1618">
        <v>0</v>
      </c>
      <c r="M1618">
        <v>0</v>
      </c>
      <c r="N1618">
        <v>0</v>
      </c>
      <c r="Q1618">
        <v>0</v>
      </c>
      <c r="R1618">
        <v>0</v>
      </c>
      <c r="U1618">
        <v>0</v>
      </c>
      <c r="V1618">
        <v>0</v>
      </c>
      <c r="Y1618">
        <v>0</v>
      </c>
      <c r="Z1618">
        <v>0</v>
      </c>
      <c r="AC1618">
        <v>0</v>
      </c>
      <c r="AD1618">
        <v>0</v>
      </c>
      <c r="AG1618">
        <v>0</v>
      </c>
      <c r="AH1618">
        <v>0</v>
      </c>
      <c r="AI1618">
        <f t="shared" si="100"/>
        <v>2020</v>
      </c>
      <c r="AJ1618" t="str">
        <f t="shared" si="101"/>
        <v>Coast TFLs</v>
      </c>
      <c r="AK1618" t="str">
        <f t="shared" si="102"/>
        <v>CoastTFLs</v>
      </c>
      <c r="AL1618" t="str">
        <f t="shared" si="103"/>
        <v>Coast TFLs</v>
      </c>
    </row>
    <row r="1619" spans="1:38">
      <c r="A1619">
        <v>21</v>
      </c>
      <c r="B1619">
        <v>41</v>
      </c>
      <c r="E1619">
        <v>0</v>
      </c>
      <c r="F1619">
        <v>0</v>
      </c>
      <c r="I1619">
        <v>0</v>
      </c>
      <c r="J1619">
        <v>0</v>
      </c>
      <c r="M1619">
        <v>0</v>
      </c>
      <c r="N1619">
        <v>0</v>
      </c>
      <c r="Q1619">
        <v>0</v>
      </c>
      <c r="R1619">
        <v>0</v>
      </c>
      <c r="U1619">
        <v>0</v>
      </c>
      <c r="V1619">
        <v>0</v>
      </c>
      <c r="Y1619">
        <v>0</v>
      </c>
      <c r="Z1619">
        <v>0</v>
      </c>
      <c r="AC1619">
        <v>0</v>
      </c>
      <c r="AD1619">
        <v>0</v>
      </c>
      <c r="AG1619">
        <v>0</v>
      </c>
      <c r="AH1619">
        <v>0</v>
      </c>
      <c r="AI1619">
        <f t="shared" si="100"/>
        <v>2020</v>
      </c>
      <c r="AJ1619" t="str">
        <f t="shared" si="101"/>
        <v>Coast TFLs</v>
      </c>
      <c r="AK1619" t="str">
        <f t="shared" si="102"/>
        <v>CoastTFLs</v>
      </c>
      <c r="AL1619" t="str">
        <f t="shared" si="103"/>
        <v>Coast TFLs</v>
      </c>
    </row>
    <row r="1620" spans="1:38">
      <c r="A1620">
        <v>21</v>
      </c>
      <c r="B1620">
        <v>41</v>
      </c>
      <c r="E1620">
        <v>0</v>
      </c>
      <c r="F1620">
        <v>0</v>
      </c>
      <c r="I1620">
        <v>0</v>
      </c>
      <c r="J1620">
        <v>4800</v>
      </c>
      <c r="M1620">
        <v>0</v>
      </c>
      <c r="N1620">
        <v>3888</v>
      </c>
      <c r="Q1620">
        <v>736</v>
      </c>
      <c r="R1620">
        <v>6224</v>
      </c>
      <c r="U1620">
        <v>128</v>
      </c>
      <c r="V1620">
        <v>4416</v>
      </c>
      <c r="Y1620">
        <v>496</v>
      </c>
      <c r="Z1620">
        <v>3312</v>
      </c>
      <c r="AC1620">
        <v>0</v>
      </c>
      <c r="AD1620">
        <v>2432</v>
      </c>
      <c r="AG1620">
        <v>0</v>
      </c>
      <c r="AH1620">
        <v>272</v>
      </c>
      <c r="AI1620">
        <f t="shared" si="100"/>
        <v>2020</v>
      </c>
      <c r="AJ1620" t="str">
        <f t="shared" si="101"/>
        <v>Coast TFLs</v>
      </c>
      <c r="AK1620" t="str">
        <f t="shared" si="102"/>
        <v>CoastTFLs</v>
      </c>
      <c r="AL1620" t="str">
        <f t="shared" si="103"/>
        <v>Coast TFLs</v>
      </c>
    </row>
    <row r="1621" spans="1:38">
      <c r="A1621">
        <v>21</v>
      </c>
      <c r="B1621">
        <v>41</v>
      </c>
      <c r="E1621">
        <v>0</v>
      </c>
      <c r="F1621">
        <v>0</v>
      </c>
      <c r="I1621">
        <v>0</v>
      </c>
      <c r="J1621">
        <v>0</v>
      </c>
      <c r="M1621">
        <v>0</v>
      </c>
      <c r="N1621">
        <v>0</v>
      </c>
      <c r="Q1621">
        <v>0</v>
      </c>
      <c r="R1621">
        <v>2768</v>
      </c>
      <c r="U1621">
        <v>0</v>
      </c>
      <c r="V1621">
        <v>0</v>
      </c>
      <c r="Y1621">
        <v>0</v>
      </c>
      <c r="Z1621">
        <v>0</v>
      </c>
      <c r="AC1621">
        <v>0</v>
      </c>
      <c r="AD1621">
        <v>0</v>
      </c>
      <c r="AG1621">
        <v>0</v>
      </c>
      <c r="AH1621">
        <v>0</v>
      </c>
      <c r="AI1621">
        <f t="shared" si="100"/>
        <v>2020</v>
      </c>
      <c r="AJ1621" t="str">
        <f t="shared" si="101"/>
        <v>Coast TFLs</v>
      </c>
      <c r="AK1621" t="str">
        <f t="shared" si="102"/>
        <v>CoastTFLs</v>
      </c>
      <c r="AL1621" t="str">
        <f t="shared" si="103"/>
        <v>Coast TFLs</v>
      </c>
    </row>
    <row r="1622" spans="1:38">
      <c r="A1622">
        <v>21</v>
      </c>
      <c r="B1622">
        <v>41</v>
      </c>
      <c r="E1622">
        <v>0</v>
      </c>
      <c r="F1622">
        <v>0</v>
      </c>
      <c r="I1622">
        <v>0</v>
      </c>
      <c r="J1622">
        <v>0</v>
      </c>
      <c r="M1622">
        <v>0</v>
      </c>
      <c r="N1622">
        <v>2160</v>
      </c>
      <c r="Q1622">
        <v>0</v>
      </c>
      <c r="R1622">
        <v>0</v>
      </c>
      <c r="U1622">
        <v>0</v>
      </c>
      <c r="V1622">
        <v>0</v>
      </c>
      <c r="Y1622">
        <v>0</v>
      </c>
      <c r="Z1622">
        <v>0</v>
      </c>
      <c r="AC1622">
        <v>0</v>
      </c>
      <c r="AD1622">
        <v>0</v>
      </c>
      <c r="AG1622">
        <v>0</v>
      </c>
      <c r="AH1622">
        <v>0</v>
      </c>
      <c r="AI1622">
        <f t="shared" si="100"/>
        <v>2020</v>
      </c>
      <c r="AJ1622" t="str">
        <f t="shared" si="101"/>
        <v>Coast TFLs</v>
      </c>
      <c r="AK1622" t="str">
        <f t="shared" si="102"/>
        <v>CoastTFLs</v>
      </c>
      <c r="AL1622" t="str">
        <f t="shared" si="103"/>
        <v>Coast TFLs</v>
      </c>
    </row>
    <row r="1623" spans="1:38">
      <c r="A1623">
        <v>21</v>
      </c>
      <c r="B1623">
        <v>41</v>
      </c>
      <c r="E1623">
        <v>0</v>
      </c>
      <c r="F1623">
        <v>0</v>
      </c>
      <c r="I1623">
        <v>0</v>
      </c>
      <c r="J1623">
        <v>0</v>
      </c>
      <c r="M1623">
        <v>0</v>
      </c>
      <c r="N1623">
        <v>0</v>
      </c>
      <c r="Q1623">
        <v>0</v>
      </c>
      <c r="R1623">
        <v>0</v>
      </c>
      <c r="U1623">
        <v>0</v>
      </c>
      <c r="V1623">
        <v>0</v>
      </c>
      <c r="Y1623">
        <v>0</v>
      </c>
      <c r="Z1623">
        <v>0</v>
      </c>
      <c r="AC1623">
        <v>0</v>
      </c>
      <c r="AD1623">
        <v>0</v>
      </c>
      <c r="AG1623">
        <v>0</v>
      </c>
      <c r="AH1623">
        <v>0</v>
      </c>
      <c r="AI1623">
        <f t="shared" si="100"/>
        <v>2020</v>
      </c>
      <c r="AJ1623" t="str">
        <f t="shared" si="101"/>
        <v>Coast TFLs</v>
      </c>
      <c r="AK1623" t="str">
        <f t="shared" si="102"/>
        <v>CoastTFLs</v>
      </c>
      <c r="AL1623" t="str">
        <f t="shared" si="103"/>
        <v>Coast TFLs</v>
      </c>
    </row>
    <row r="1624" spans="1:38">
      <c r="A1624">
        <v>21</v>
      </c>
      <c r="B1624">
        <v>41</v>
      </c>
      <c r="E1624">
        <v>0</v>
      </c>
      <c r="F1624">
        <v>0</v>
      </c>
      <c r="I1624">
        <v>0</v>
      </c>
      <c r="J1624">
        <v>0</v>
      </c>
      <c r="M1624">
        <v>0</v>
      </c>
      <c r="N1624">
        <v>0</v>
      </c>
      <c r="Q1624">
        <v>0</v>
      </c>
      <c r="R1624">
        <v>0</v>
      </c>
      <c r="U1624">
        <v>0</v>
      </c>
      <c r="V1624">
        <v>0</v>
      </c>
      <c r="Y1624">
        <v>0</v>
      </c>
      <c r="Z1624">
        <v>0</v>
      </c>
      <c r="AC1624">
        <v>0</v>
      </c>
      <c r="AD1624">
        <v>0</v>
      </c>
      <c r="AG1624">
        <v>0</v>
      </c>
      <c r="AH1624">
        <v>0</v>
      </c>
      <c r="AI1624">
        <f t="shared" si="100"/>
        <v>2020</v>
      </c>
      <c r="AJ1624" t="str">
        <f t="shared" si="101"/>
        <v>Coast TFLs</v>
      </c>
      <c r="AK1624" t="str">
        <f t="shared" si="102"/>
        <v>CoastTFLs</v>
      </c>
      <c r="AL1624" t="str">
        <f t="shared" si="103"/>
        <v>Coast TFLs</v>
      </c>
    </row>
    <row r="1625" spans="1:38">
      <c r="A1625">
        <v>21</v>
      </c>
      <c r="B1625">
        <v>41</v>
      </c>
      <c r="E1625">
        <v>0</v>
      </c>
      <c r="F1625">
        <v>0</v>
      </c>
      <c r="I1625">
        <v>0</v>
      </c>
      <c r="J1625">
        <v>0</v>
      </c>
      <c r="M1625">
        <v>0</v>
      </c>
      <c r="N1625">
        <v>0</v>
      </c>
      <c r="Q1625">
        <v>0</v>
      </c>
      <c r="R1625">
        <v>0</v>
      </c>
      <c r="U1625">
        <v>0</v>
      </c>
      <c r="V1625">
        <v>0</v>
      </c>
      <c r="Y1625">
        <v>0</v>
      </c>
      <c r="Z1625">
        <v>0</v>
      </c>
      <c r="AC1625">
        <v>0</v>
      </c>
      <c r="AD1625">
        <v>0</v>
      </c>
      <c r="AG1625">
        <v>0</v>
      </c>
      <c r="AH1625">
        <v>0</v>
      </c>
      <c r="AI1625">
        <f t="shared" si="100"/>
        <v>2020</v>
      </c>
      <c r="AJ1625" t="str">
        <f t="shared" si="101"/>
        <v>Coast TFLs</v>
      </c>
      <c r="AK1625" t="str">
        <f t="shared" si="102"/>
        <v>CoastTFLs</v>
      </c>
      <c r="AL1625" t="str">
        <f t="shared" si="103"/>
        <v>Coast TFLs</v>
      </c>
    </row>
    <row r="1626" spans="1:38">
      <c r="A1626">
        <v>21</v>
      </c>
      <c r="B1626">
        <v>41</v>
      </c>
      <c r="E1626">
        <v>0</v>
      </c>
      <c r="F1626">
        <v>0</v>
      </c>
      <c r="I1626">
        <v>0</v>
      </c>
      <c r="J1626">
        <v>0</v>
      </c>
      <c r="M1626">
        <v>0</v>
      </c>
      <c r="N1626">
        <v>0</v>
      </c>
      <c r="Q1626">
        <v>0</v>
      </c>
      <c r="R1626">
        <v>48</v>
      </c>
      <c r="U1626">
        <v>0</v>
      </c>
      <c r="V1626">
        <v>3728</v>
      </c>
      <c r="Y1626">
        <v>0</v>
      </c>
      <c r="Z1626">
        <v>0</v>
      </c>
      <c r="AC1626">
        <v>0</v>
      </c>
      <c r="AD1626">
        <v>0</v>
      </c>
      <c r="AG1626">
        <v>0</v>
      </c>
      <c r="AH1626">
        <v>0</v>
      </c>
      <c r="AI1626">
        <f t="shared" si="100"/>
        <v>2020</v>
      </c>
      <c r="AJ1626" t="str">
        <f t="shared" si="101"/>
        <v>Coast TFLs</v>
      </c>
      <c r="AK1626" t="str">
        <f t="shared" si="102"/>
        <v>CoastTFLs</v>
      </c>
      <c r="AL1626" t="str">
        <f t="shared" si="103"/>
        <v>Coast TFLs</v>
      </c>
    </row>
    <row r="1627" spans="1:38">
      <c r="A1627">
        <v>21</v>
      </c>
      <c r="B1627">
        <v>41</v>
      </c>
      <c r="E1627">
        <v>0</v>
      </c>
      <c r="F1627">
        <v>0</v>
      </c>
      <c r="I1627">
        <v>0</v>
      </c>
      <c r="J1627">
        <v>0</v>
      </c>
      <c r="M1627">
        <v>0</v>
      </c>
      <c r="N1627">
        <v>0</v>
      </c>
      <c r="Q1627">
        <v>0</v>
      </c>
      <c r="R1627">
        <v>0</v>
      </c>
      <c r="U1627">
        <v>0</v>
      </c>
      <c r="V1627">
        <v>0</v>
      </c>
      <c r="Y1627">
        <v>0</v>
      </c>
      <c r="Z1627">
        <v>0</v>
      </c>
      <c r="AC1627">
        <v>0</v>
      </c>
      <c r="AD1627">
        <v>0</v>
      </c>
      <c r="AG1627">
        <v>0</v>
      </c>
      <c r="AH1627">
        <v>0</v>
      </c>
      <c r="AI1627">
        <f t="shared" si="100"/>
        <v>2020</v>
      </c>
      <c r="AJ1627" t="str">
        <f t="shared" si="101"/>
        <v>Coast TFLs</v>
      </c>
      <c r="AK1627" t="str">
        <f t="shared" si="102"/>
        <v>CoastTFLs</v>
      </c>
      <c r="AL1627" t="str">
        <f t="shared" si="103"/>
        <v>Coast TFLs</v>
      </c>
    </row>
    <row r="1628" spans="1:38">
      <c r="A1628">
        <v>21</v>
      </c>
      <c r="B1628">
        <v>41</v>
      </c>
      <c r="E1628">
        <v>0</v>
      </c>
      <c r="F1628">
        <v>0</v>
      </c>
      <c r="I1628">
        <v>0</v>
      </c>
      <c r="J1628">
        <v>0</v>
      </c>
      <c r="M1628">
        <v>0</v>
      </c>
      <c r="N1628">
        <v>0</v>
      </c>
      <c r="Q1628">
        <v>0</v>
      </c>
      <c r="R1628">
        <v>0</v>
      </c>
      <c r="U1628">
        <v>0</v>
      </c>
      <c r="V1628">
        <v>0</v>
      </c>
      <c r="Y1628">
        <v>0</v>
      </c>
      <c r="Z1628">
        <v>0</v>
      </c>
      <c r="AC1628">
        <v>0</v>
      </c>
      <c r="AD1628">
        <v>0</v>
      </c>
      <c r="AG1628">
        <v>0</v>
      </c>
      <c r="AH1628">
        <v>0</v>
      </c>
      <c r="AI1628">
        <f t="shared" si="100"/>
        <v>2020</v>
      </c>
      <c r="AJ1628" t="str">
        <f t="shared" si="101"/>
        <v>Coast TFLs</v>
      </c>
      <c r="AK1628" t="str">
        <f t="shared" si="102"/>
        <v>CoastTFLs</v>
      </c>
      <c r="AL1628" t="str">
        <f t="shared" si="103"/>
        <v>Coast TFLs</v>
      </c>
    </row>
    <row r="1629" spans="1:38">
      <c r="A1629">
        <v>21</v>
      </c>
      <c r="B1629">
        <v>41</v>
      </c>
      <c r="E1629">
        <v>0</v>
      </c>
      <c r="F1629">
        <v>0</v>
      </c>
      <c r="I1629">
        <v>0</v>
      </c>
      <c r="J1629">
        <v>0</v>
      </c>
      <c r="M1629">
        <v>0</v>
      </c>
      <c r="N1629">
        <v>0</v>
      </c>
      <c r="Q1629">
        <v>0</v>
      </c>
      <c r="R1629">
        <v>0</v>
      </c>
      <c r="U1629">
        <v>0</v>
      </c>
      <c r="V1629">
        <v>0</v>
      </c>
      <c r="Y1629">
        <v>0</v>
      </c>
      <c r="Z1629">
        <v>0</v>
      </c>
      <c r="AC1629">
        <v>0</v>
      </c>
      <c r="AD1629">
        <v>0</v>
      </c>
      <c r="AG1629">
        <v>0</v>
      </c>
      <c r="AH1629">
        <v>0</v>
      </c>
      <c r="AI1629">
        <f t="shared" si="100"/>
        <v>2020</v>
      </c>
      <c r="AJ1629" t="str">
        <f t="shared" si="101"/>
        <v>Coast TFLs</v>
      </c>
      <c r="AK1629" t="str">
        <f t="shared" si="102"/>
        <v>CoastTFLs</v>
      </c>
      <c r="AL1629" t="str">
        <f t="shared" si="103"/>
        <v>Coast TFLs</v>
      </c>
    </row>
    <row r="1630" spans="1:38">
      <c r="A1630">
        <v>22</v>
      </c>
      <c r="B1630">
        <v>1</v>
      </c>
      <c r="E1630">
        <v>403984</v>
      </c>
      <c r="F1630">
        <v>56729344</v>
      </c>
      <c r="I1630">
        <v>29312</v>
      </c>
      <c r="J1630">
        <v>47277472</v>
      </c>
      <c r="M1630">
        <v>39472</v>
      </c>
      <c r="N1630">
        <v>46378000</v>
      </c>
      <c r="Q1630">
        <v>65760</v>
      </c>
      <c r="R1630">
        <v>45713232</v>
      </c>
      <c r="U1630">
        <v>75472</v>
      </c>
      <c r="V1630">
        <v>44309856</v>
      </c>
      <c r="Y1630">
        <v>127088</v>
      </c>
      <c r="Z1630">
        <v>43248576</v>
      </c>
      <c r="AC1630">
        <v>39264</v>
      </c>
      <c r="AD1630">
        <v>41916912</v>
      </c>
      <c r="AG1630">
        <v>15104</v>
      </c>
      <c r="AH1630">
        <v>41610320</v>
      </c>
      <c r="AI1630">
        <f t="shared" si="100"/>
        <v>2021</v>
      </c>
      <c r="AJ1630" t="str">
        <f t="shared" si="101"/>
        <v>Pine Units</v>
      </c>
      <c r="AK1630" t="str">
        <f t="shared" si="102"/>
        <v>100MileHouse</v>
      </c>
      <c r="AL1630" t="str">
        <f t="shared" si="103"/>
        <v>100 Mile House TSA</v>
      </c>
    </row>
    <row r="1631" spans="1:38">
      <c r="A1631">
        <v>22</v>
      </c>
      <c r="B1631">
        <v>2</v>
      </c>
      <c r="E1631">
        <v>52672</v>
      </c>
      <c r="F1631">
        <v>7125440</v>
      </c>
      <c r="I1631">
        <v>7936</v>
      </c>
      <c r="J1631">
        <v>6986080</v>
      </c>
      <c r="M1631">
        <v>21616</v>
      </c>
      <c r="N1631">
        <v>6529856</v>
      </c>
      <c r="Q1631">
        <v>36176</v>
      </c>
      <c r="R1631">
        <v>6264208</v>
      </c>
      <c r="U1631">
        <v>39232</v>
      </c>
      <c r="V1631">
        <v>5938976</v>
      </c>
      <c r="Y1631">
        <v>45200</v>
      </c>
      <c r="Z1631">
        <v>5654608</v>
      </c>
      <c r="AC1631">
        <v>118912</v>
      </c>
      <c r="AD1631">
        <v>3969008</v>
      </c>
      <c r="AG1631">
        <v>102768</v>
      </c>
      <c r="AH1631">
        <v>3312464</v>
      </c>
      <c r="AI1631">
        <f t="shared" si="100"/>
        <v>2021</v>
      </c>
      <c r="AJ1631" t="str">
        <f t="shared" si="101"/>
        <v>Pine Units</v>
      </c>
      <c r="AK1631" t="str">
        <f t="shared" si="102"/>
        <v>Arrow</v>
      </c>
      <c r="AL1631" t="str">
        <f t="shared" si="103"/>
        <v>Arrow TSA</v>
      </c>
    </row>
    <row r="1632" spans="1:38">
      <c r="A1632">
        <v>22</v>
      </c>
      <c r="B1632">
        <v>3</v>
      </c>
      <c r="E1632">
        <v>0</v>
      </c>
      <c r="F1632">
        <v>0</v>
      </c>
      <c r="I1632">
        <v>0</v>
      </c>
      <c r="J1632">
        <v>0</v>
      </c>
      <c r="M1632">
        <v>0</v>
      </c>
      <c r="N1632">
        <v>0</v>
      </c>
      <c r="Q1632">
        <v>0</v>
      </c>
      <c r="R1632">
        <v>0</v>
      </c>
      <c r="U1632">
        <v>0</v>
      </c>
      <c r="V1632">
        <v>0</v>
      </c>
      <c r="Y1632">
        <v>0</v>
      </c>
      <c r="Z1632">
        <v>0</v>
      </c>
      <c r="AC1632">
        <v>0</v>
      </c>
      <c r="AD1632">
        <v>0</v>
      </c>
      <c r="AG1632">
        <v>0</v>
      </c>
      <c r="AH1632">
        <v>0</v>
      </c>
      <c r="AI1632">
        <f t="shared" si="100"/>
        <v>2021</v>
      </c>
      <c r="AJ1632" t="str">
        <f t="shared" si="101"/>
        <v>Non-pine Units</v>
      </c>
      <c r="AK1632" t="str">
        <f t="shared" si="102"/>
        <v>Arrowsmith</v>
      </c>
      <c r="AL1632" t="str">
        <f t="shared" si="103"/>
        <v>Arrowsmith TSA</v>
      </c>
    </row>
    <row r="1633" spans="1:38">
      <c r="A1633">
        <v>22</v>
      </c>
      <c r="B1633">
        <v>4</v>
      </c>
      <c r="E1633">
        <v>160816</v>
      </c>
      <c r="F1633">
        <v>12716560</v>
      </c>
      <c r="I1633">
        <v>14976</v>
      </c>
      <c r="J1633">
        <v>11998768</v>
      </c>
      <c r="M1633">
        <v>25920</v>
      </c>
      <c r="N1633">
        <v>11165616</v>
      </c>
      <c r="Q1633">
        <v>39440</v>
      </c>
      <c r="R1633">
        <v>10703392</v>
      </c>
      <c r="U1633">
        <v>76624</v>
      </c>
      <c r="V1633">
        <v>10015616</v>
      </c>
      <c r="Y1633">
        <v>78704</v>
      </c>
      <c r="Z1633">
        <v>9546640</v>
      </c>
      <c r="AC1633">
        <v>440816</v>
      </c>
      <c r="AD1633">
        <v>5248496</v>
      </c>
      <c r="AG1633">
        <v>439408</v>
      </c>
      <c r="AH1633">
        <v>3195472</v>
      </c>
      <c r="AI1633">
        <f t="shared" si="100"/>
        <v>2021</v>
      </c>
      <c r="AJ1633" t="str">
        <f t="shared" si="101"/>
        <v>Pine Units</v>
      </c>
      <c r="AK1633" t="str">
        <f t="shared" si="102"/>
        <v>Boundary</v>
      </c>
      <c r="AL1633" t="str">
        <f t="shared" si="103"/>
        <v>Boundary TSA</v>
      </c>
    </row>
    <row r="1634" spans="1:38">
      <c r="A1634">
        <v>22</v>
      </c>
      <c r="B1634">
        <v>5</v>
      </c>
      <c r="E1634">
        <v>137136</v>
      </c>
      <c r="F1634">
        <v>11555040</v>
      </c>
      <c r="I1634">
        <v>8848</v>
      </c>
      <c r="J1634">
        <v>11088640</v>
      </c>
      <c r="M1634">
        <v>24784</v>
      </c>
      <c r="N1634">
        <v>10882016</v>
      </c>
      <c r="Q1634">
        <v>32400</v>
      </c>
      <c r="R1634">
        <v>10605504</v>
      </c>
      <c r="U1634">
        <v>35152</v>
      </c>
      <c r="V1634">
        <v>10065792</v>
      </c>
      <c r="Y1634">
        <v>27088</v>
      </c>
      <c r="Z1634">
        <v>9633056</v>
      </c>
      <c r="AC1634">
        <v>31920</v>
      </c>
      <c r="AD1634">
        <v>8936336</v>
      </c>
      <c r="AG1634">
        <v>35088</v>
      </c>
      <c r="AH1634">
        <v>8348720</v>
      </c>
      <c r="AI1634">
        <f t="shared" si="100"/>
        <v>2021</v>
      </c>
      <c r="AJ1634" t="str">
        <f t="shared" si="101"/>
        <v>Pine Units</v>
      </c>
      <c r="AK1634" t="str">
        <f t="shared" si="102"/>
        <v>Bulkley</v>
      </c>
      <c r="AL1634" t="str">
        <f t="shared" si="103"/>
        <v>Bulkley TSA</v>
      </c>
    </row>
    <row r="1635" spans="1:38">
      <c r="A1635">
        <v>22</v>
      </c>
      <c r="B1635">
        <v>6</v>
      </c>
      <c r="E1635">
        <v>27552</v>
      </c>
      <c r="F1635">
        <v>928384</v>
      </c>
      <c r="I1635">
        <v>0</v>
      </c>
      <c r="J1635">
        <v>352</v>
      </c>
      <c r="M1635">
        <v>0</v>
      </c>
      <c r="N1635">
        <v>352</v>
      </c>
      <c r="Q1635">
        <v>0</v>
      </c>
      <c r="R1635">
        <v>352</v>
      </c>
      <c r="U1635">
        <v>0</v>
      </c>
      <c r="V1635">
        <v>352</v>
      </c>
      <c r="Y1635">
        <v>16</v>
      </c>
      <c r="Z1635">
        <v>18304</v>
      </c>
      <c r="AC1635">
        <v>23760</v>
      </c>
      <c r="AD1635">
        <v>274176</v>
      </c>
      <c r="AG1635">
        <v>149968</v>
      </c>
      <c r="AH1635">
        <v>797968</v>
      </c>
      <c r="AI1635">
        <f t="shared" si="100"/>
        <v>2021</v>
      </c>
      <c r="AJ1635" t="str">
        <f t="shared" si="101"/>
        <v>Non-pine Units</v>
      </c>
      <c r="AK1635" t="str">
        <f t="shared" si="102"/>
        <v>Cassiar</v>
      </c>
      <c r="AL1635" t="str">
        <f t="shared" si="103"/>
        <v>Cassiar TSA</v>
      </c>
    </row>
    <row r="1636" spans="1:38">
      <c r="A1636">
        <v>22</v>
      </c>
      <c r="B1636">
        <v>7</v>
      </c>
      <c r="E1636">
        <v>17456</v>
      </c>
      <c r="F1636">
        <v>482128</v>
      </c>
      <c r="I1636">
        <v>4384</v>
      </c>
      <c r="J1636">
        <v>482832</v>
      </c>
      <c r="M1636">
        <v>12928</v>
      </c>
      <c r="N1636">
        <v>472288</v>
      </c>
      <c r="Q1636">
        <v>17440</v>
      </c>
      <c r="R1636">
        <v>398896</v>
      </c>
      <c r="U1636">
        <v>16480</v>
      </c>
      <c r="V1636">
        <v>410464</v>
      </c>
      <c r="Y1636">
        <v>16592</v>
      </c>
      <c r="Z1636">
        <v>408096</v>
      </c>
      <c r="AC1636">
        <v>34912</v>
      </c>
      <c r="AD1636">
        <v>229088</v>
      </c>
      <c r="AG1636">
        <v>33408</v>
      </c>
      <c r="AH1636">
        <v>197776</v>
      </c>
      <c r="AI1636">
        <f t="shared" si="100"/>
        <v>2021</v>
      </c>
      <c r="AJ1636" t="str">
        <f t="shared" si="101"/>
        <v>Non-pine Units</v>
      </c>
      <c r="AK1636" t="str">
        <f t="shared" si="102"/>
        <v>Cranberry</v>
      </c>
      <c r="AL1636" t="str">
        <f t="shared" si="103"/>
        <v>Cranberry TSA</v>
      </c>
    </row>
    <row r="1637" spans="1:38">
      <c r="A1637">
        <v>22</v>
      </c>
      <c r="B1637">
        <v>8</v>
      </c>
      <c r="E1637">
        <v>311200</v>
      </c>
      <c r="F1637">
        <v>26102304</v>
      </c>
      <c r="I1637">
        <v>55984</v>
      </c>
      <c r="J1637">
        <v>23425264</v>
      </c>
      <c r="M1637">
        <v>88048</v>
      </c>
      <c r="N1637">
        <v>22358176</v>
      </c>
      <c r="Q1637">
        <v>130096</v>
      </c>
      <c r="R1637">
        <v>21252448</v>
      </c>
      <c r="U1637">
        <v>250096</v>
      </c>
      <c r="V1637">
        <v>19598496</v>
      </c>
      <c r="Y1637">
        <v>288336</v>
      </c>
      <c r="Z1637">
        <v>17281664</v>
      </c>
      <c r="AC1637">
        <v>804400</v>
      </c>
      <c r="AD1637">
        <v>10650640</v>
      </c>
      <c r="AG1637">
        <v>439088</v>
      </c>
      <c r="AH1637">
        <v>6864800</v>
      </c>
      <c r="AI1637">
        <f t="shared" si="100"/>
        <v>2021</v>
      </c>
      <c r="AJ1637" t="str">
        <f t="shared" si="101"/>
        <v>Pine Units</v>
      </c>
      <c r="AK1637" t="str">
        <f t="shared" si="102"/>
        <v>Cranbrook</v>
      </c>
      <c r="AL1637" t="str">
        <f t="shared" si="103"/>
        <v>Cranbrook TSA</v>
      </c>
    </row>
    <row r="1638" spans="1:38">
      <c r="A1638">
        <v>22</v>
      </c>
      <c r="B1638">
        <v>9</v>
      </c>
      <c r="E1638">
        <v>177360</v>
      </c>
      <c r="F1638">
        <v>9727840</v>
      </c>
      <c r="I1638">
        <v>37776</v>
      </c>
      <c r="J1638">
        <v>25817840</v>
      </c>
      <c r="M1638">
        <v>71632</v>
      </c>
      <c r="N1638">
        <v>25021232</v>
      </c>
      <c r="Q1638">
        <v>61344</v>
      </c>
      <c r="R1638">
        <v>24389760</v>
      </c>
      <c r="U1638">
        <v>96256</v>
      </c>
      <c r="V1638">
        <v>22910720</v>
      </c>
      <c r="Y1638">
        <v>63760</v>
      </c>
      <c r="Z1638">
        <v>22234448</v>
      </c>
      <c r="AC1638">
        <v>31040</v>
      </c>
      <c r="AD1638">
        <v>20862128</v>
      </c>
      <c r="AG1638">
        <v>133792</v>
      </c>
      <c r="AH1638">
        <v>17622528</v>
      </c>
      <c r="AI1638">
        <f t="shared" si="100"/>
        <v>2021</v>
      </c>
      <c r="AJ1638" t="str">
        <f t="shared" si="101"/>
        <v>Pine Units</v>
      </c>
      <c r="AK1638" t="str">
        <f t="shared" si="102"/>
        <v>DawsonCreek</v>
      </c>
      <c r="AL1638" t="str">
        <f t="shared" si="103"/>
        <v>Dawson Creek TSA</v>
      </c>
    </row>
    <row r="1639" spans="1:38">
      <c r="A1639">
        <v>22</v>
      </c>
      <c r="B1639">
        <v>10</v>
      </c>
      <c r="E1639">
        <v>0</v>
      </c>
      <c r="F1639">
        <v>0</v>
      </c>
      <c r="I1639">
        <v>0</v>
      </c>
      <c r="J1639">
        <v>0</v>
      </c>
      <c r="M1639">
        <v>0</v>
      </c>
      <c r="N1639">
        <v>0</v>
      </c>
      <c r="Q1639">
        <v>0</v>
      </c>
      <c r="R1639">
        <v>0</v>
      </c>
      <c r="U1639">
        <v>0</v>
      </c>
      <c r="V1639">
        <v>0</v>
      </c>
      <c r="Y1639">
        <v>176</v>
      </c>
      <c r="Z1639">
        <v>9904</v>
      </c>
      <c r="AC1639">
        <v>4864</v>
      </c>
      <c r="AD1639">
        <v>87824</v>
      </c>
      <c r="AG1639">
        <v>53104</v>
      </c>
      <c r="AH1639">
        <v>1156272</v>
      </c>
      <c r="AI1639">
        <f t="shared" si="100"/>
        <v>2021</v>
      </c>
      <c r="AJ1639" t="str">
        <f t="shared" si="101"/>
        <v>Non-pine Units</v>
      </c>
      <c r="AK1639" t="str">
        <f t="shared" si="102"/>
        <v>FortNelson</v>
      </c>
      <c r="AL1639" t="str">
        <f t="shared" si="103"/>
        <v>Fort Nelson TSA</v>
      </c>
    </row>
    <row r="1640" spans="1:38">
      <c r="A1640">
        <v>22</v>
      </c>
      <c r="B1640">
        <v>11</v>
      </c>
      <c r="E1640">
        <v>5936</v>
      </c>
      <c r="F1640">
        <v>226704</v>
      </c>
      <c r="I1640">
        <v>3328</v>
      </c>
      <c r="J1640">
        <v>499696</v>
      </c>
      <c r="M1640">
        <v>2640</v>
      </c>
      <c r="N1640">
        <v>479056</v>
      </c>
      <c r="Q1640">
        <v>3648</v>
      </c>
      <c r="R1640">
        <v>482000</v>
      </c>
      <c r="U1640">
        <v>5632</v>
      </c>
      <c r="V1640">
        <v>463216</v>
      </c>
      <c r="Y1640">
        <v>4128</v>
      </c>
      <c r="Z1640">
        <v>447184</v>
      </c>
      <c r="AC1640">
        <v>12288</v>
      </c>
      <c r="AD1640">
        <v>355280</v>
      </c>
      <c r="AG1640">
        <v>2304</v>
      </c>
      <c r="AH1640">
        <v>262992</v>
      </c>
      <c r="AI1640">
        <f t="shared" si="100"/>
        <v>2021</v>
      </c>
      <c r="AJ1640" t="str">
        <f t="shared" si="101"/>
        <v>Non-pine Units</v>
      </c>
      <c r="AK1640" t="str">
        <f t="shared" si="102"/>
        <v>Fraser</v>
      </c>
      <c r="AL1640" t="str">
        <f t="shared" si="103"/>
        <v>Fraser TSA</v>
      </c>
    </row>
    <row r="1641" spans="1:38">
      <c r="A1641">
        <v>22</v>
      </c>
      <c r="B1641">
        <v>12</v>
      </c>
      <c r="E1641">
        <v>878992</v>
      </c>
      <c r="F1641">
        <v>101813200</v>
      </c>
      <c r="I1641">
        <v>36240</v>
      </c>
      <c r="J1641">
        <v>97947056</v>
      </c>
      <c r="M1641">
        <v>125568</v>
      </c>
      <c r="N1641">
        <v>91762608</v>
      </c>
      <c r="Q1641">
        <v>120368</v>
      </c>
      <c r="R1641">
        <v>90808960</v>
      </c>
      <c r="U1641">
        <v>221328</v>
      </c>
      <c r="V1641">
        <v>82148064</v>
      </c>
      <c r="Y1641">
        <v>142160</v>
      </c>
      <c r="Z1641">
        <v>81579472</v>
      </c>
      <c r="AC1641">
        <v>47648</v>
      </c>
      <c r="AD1641">
        <v>80128768</v>
      </c>
      <c r="AG1641">
        <v>30944</v>
      </c>
      <c r="AH1641">
        <v>79021728</v>
      </c>
      <c r="AI1641">
        <f t="shared" si="100"/>
        <v>2021</v>
      </c>
      <c r="AJ1641" t="str">
        <f t="shared" si="101"/>
        <v>Pine Units</v>
      </c>
      <c r="AK1641" t="str">
        <f t="shared" si="102"/>
        <v>FtStJames</v>
      </c>
      <c r="AL1641" t="str">
        <f t="shared" si="103"/>
        <v>Ft. St. James Forest District</v>
      </c>
    </row>
    <row r="1642" spans="1:38">
      <c r="A1642">
        <v>22</v>
      </c>
      <c r="B1642">
        <v>13</v>
      </c>
      <c r="E1642">
        <v>59184</v>
      </c>
      <c r="F1642">
        <v>2685104</v>
      </c>
      <c r="I1642">
        <v>67008</v>
      </c>
      <c r="J1642">
        <v>14650368</v>
      </c>
      <c r="M1642">
        <v>118560</v>
      </c>
      <c r="N1642">
        <v>14637456</v>
      </c>
      <c r="Q1642">
        <v>215600</v>
      </c>
      <c r="R1642">
        <v>20437936</v>
      </c>
      <c r="U1642">
        <v>355696</v>
      </c>
      <c r="V1642">
        <v>25421152</v>
      </c>
      <c r="Y1642">
        <v>267696</v>
      </c>
      <c r="Z1642">
        <v>28054800</v>
      </c>
      <c r="AC1642">
        <v>173776</v>
      </c>
      <c r="AD1642">
        <v>16026880</v>
      </c>
      <c r="AG1642">
        <v>223760</v>
      </c>
      <c r="AH1642">
        <v>19155856</v>
      </c>
      <c r="AI1642">
        <f t="shared" si="100"/>
        <v>2021</v>
      </c>
      <c r="AJ1642" t="str">
        <f t="shared" si="101"/>
        <v>Non-pine Units</v>
      </c>
      <c r="AK1642" t="str">
        <f t="shared" si="102"/>
        <v>FtStJohn</v>
      </c>
      <c r="AL1642" t="str">
        <f t="shared" si="103"/>
        <v>Ft. St. John TSA</v>
      </c>
    </row>
    <row r="1643" spans="1:38">
      <c r="A1643">
        <v>22</v>
      </c>
      <c r="B1643">
        <v>14</v>
      </c>
      <c r="E1643">
        <v>52560</v>
      </c>
      <c r="F1643">
        <v>4334304</v>
      </c>
      <c r="I1643">
        <v>7632</v>
      </c>
      <c r="J1643">
        <v>4130864</v>
      </c>
      <c r="M1643">
        <v>18976</v>
      </c>
      <c r="N1643">
        <v>3850368</v>
      </c>
      <c r="Q1643">
        <v>30880</v>
      </c>
      <c r="R1643">
        <v>3578272</v>
      </c>
      <c r="U1643">
        <v>33648</v>
      </c>
      <c r="V1643">
        <v>3327792</v>
      </c>
      <c r="Y1643">
        <v>47968</v>
      </c>
      <c r="Z1643">
        <v>3187344</v>
      </c>
      <c r="AC1643">
        <v>72064</v>
      </c>
      <c r="AD1643">
        <v>1951168</v>
      </c>
      <c r="AG1643">
        <v>55664</v>
      </c>
      <c r="AH1643">
        <v>1496240</v>
      </c>
      <c r="AI1643">
        <f t="shared" si="100"/>
        <v>2021</v>
      </c>
      <c r="AJ1643" t="str">
        <f t="shared" si="101"/>
        <v>Pine Units</v>
      </c>
      <c r="AK1643" t="str">
        <f t="shared" si="102"/>
        <v>Golden</v>
      </c>
      <c r="AL1643" t="str">
        <f t="shared" si="103"/>
        <v>Golden TSA</v>
      </c>
    </row>
    <row r="1644" spans="1:38">
      <c r="A1644">
        <v>22</v>
      </c>
      <c r="B1644">
        <v>15</v>
      </c>
      <c r="E1644">
        <v>114880</v>
      </c>
      <c r="F1644">
        <v>9691168</v>
      </c>
      <c r="I1644">
        <v>22304</v>
      </c>
      <c r="J1644">
        <v>8810336</v>
      </c>
      <c r="M1644">
        <v>31456</v>
      </c>
      <c r="N1644">
        <v>8143632</v>
      </c>
      <c r="Q1644">
        <v>37248</v>
      </c>
      <c r="R1644">
        <v>7607264</v>
      </c>
      <c r="U1644">
        <v>58400</v>
      </c>
      <c r="V1644">
        <v>7211424</v>
      </c>
      <c r="Y1644">
        <v>74352</v>
      </c>
      <c r="Z1644">
        <v>6470976</v>
      </c>
      <c r="AC1644">
        <v>166800</v>
      </c>
      <c r="AD1644">
        <v>4990960</v>
      </c>
      <c r="AG1644">
        <v>157696</v>
      </c>
      <c r="AH1644">
        <v>3423744</v>
      </c>
      <c r="AI1644">
        <f t="shared" si="100"/>
        <v>2021</v>
      </c>
      <c r="AJ1644" t="str">
        <f t="shared" si="101"/>
        <v>Pine Units</v>
      </c>
      <c r="AK1644" t="str">
        <f t="shared" si="102"/>
        <v>Invermere</v>
      </c>
      <c r="AL1644" t="str">
        <f t="shared" si="103"/>
        <v>Invermere TSA</v>
      </c>
    </row>
    <row r="1645" spans="1:38">
      <c r="A1645">
        <v>22</v>
      </c>
      <c r="B1645">
        <v>16</v>
      </c>
      <c r="E1645">
        <v>496</v>
      </c>
      <c r="F1645">
        <v>24464</v>
      </c>
      <c r="I1645">
        <v>23360</v>
      </c>
      <c r="J1645">
        <v>235888</v>
      </c>
      <c r="M1645">
        <v>16720</v>
      </c>
      <c r="N1645">
        <v>266768</v>
      </c>
      <c r="Q1645">
        <v>21120</v>
      </c>
      <c r="R1645">
        <v>202944</v>
      </c>
      <c r="U1645">
        <v>14000</v>
      </c>
      <c r="V1645">
        <v>283040</v>
      </c>
      <c r="Y1645">
        <v>15264</v>
      </c>
      <c r="Z1645">
        <v>271456</v>
      </c>
      <c r="AC1645">
        <v>9552</v>
      </c>
      <c r="AD1645">
        <v>170448</v>
      </c>
      <c r="AG1645">
        <v>9872</v>
      </c>
      <c r="AH1645">
        <v>177824</v>
      </c>
      <c r="AI1645">
        <f t="shared" si="100"/>
        <v>2021</v>
      </c>
      <c r="AJ1645" t="str">
        <f t="shared" si="101"/>
        <v>Non-pine Units</v>
      </c>
      <c r="AK1645" t="str">
        <f t="shared" si="102"/>
        <v>Kalum</v>
      </c>
      <c r="AL1645" t="str">
        <f t="shared" si="103"/>
        <v>Kalum TSA</v>
      </c>
    </row>
    <row r="1646" spans="1:38">
      <c r="A1646">
        <v>22</v>
      </c>
      <c r="B1646">
        <v>17</v>
      </c>
      <c r="E1646">
        <v>495920</v>
      </c>
      <c r="F1646">
        <v>52640400</v>
      </c>
      <c r="I1646">
        <v>51520</v>
      </c>
      <c r="J1646">
        <v>46787888</v>
      </c>
      <c r="M1646">
        <v>64528</v>
      </c>
      <c r="N1646">
        <v>45605392</v>
      </c>
      <c r="Q1646">
        <v>102112</v>
      </c>
      <c r="R1646">
        <v>43766160</v>
      </c>
      <c r="U1646">
        <v>159840</v>
      </c>
      <c r="V1646">
        <v>40679648</v>
      </c>
      <c r="Y1646">
        <v>250928</v>
      </c>
      <c r="Z1646">
        <v>37896912</v>
      </c>
      <c r="AC1646">
        <v>316912</v>
      </c>
      <c r="AD1646">
        <v>31475168</v>
      </c>
      <c r="AG1646">
        <v>168096</v>
      </c>
      <c r="AH1646">
        <v>29625760</v>
      </c>
      <c r="AI1646">
        <f t="shared" si="100"/>
        <v>2021</v>
      </c>
      <c r="AJ1646" t="str">
        <f t="shared" si="101"/>
        <v>Pine Units</v>
      </c>
      <c r="AK1646" t="str">
        <f t="shared" si="102"/>
        <v>Kamloops</v>
      </c>
      <c r="AL1646" t="str">
        <f t="shared" si="103"/>
        <v>Kamloops TSA</v>
      </c>
    </row>
    <row r="1647" spans="1:38">
      <c r="A1647">
        <v>22</v>
      </c>
      <c r="B1647">
        <v>18</v>
      </c>
      <c r="E1647">
        <v>0</v>
      </c>
      <c r="F1647">
        <v>0</v>
      </c>
      <c r="I1647">
        <v>0</v>
      </c>
      <c r="J1647">
        <v>0</v>
      </c>
      <c r="M1647">
        <v>0</v>
      </c>
      <c r="N1647">
        <v>0</v>
      </c>
      <c r="Q1647">
        <v>0</v>
      </c>
      <c r="R1647">
        <v>16</v>
      </c>
      <c r="U1647">
        <v>0</v>
      </c>
      <c r="V1647">
        <v>32</v>
      </c>
      <c r="Y1647">
        <v>0</v>
      </c>
      <c r="Z1647">
        <v>0</v>
      </c>
      <c r="AC1647">
        <v>0</v>
      </c>
      <c r="AD1647">
        <v>0</v>
      </c>
      <c r="AG1647">
        <v>0</v>
      </c>
      <c r="AH1647">
        <v>16</v>
      </c>
      <c r="AI1647">
        <f t="shared" si="100"/>
        <v>2021</v>
      </c>
      <c r="AJ1647" t="str">
        <f t="shared" si="101"/>
        <v>Non-pine Units</v>
      </c>
      <c r="AK1647" t="str">
        <f t="shared" si="102"/>
        <v>Kingcome</v>
      </c>
      <c r="AL1647" t="str">
        <f t="shared" si="103"/>
        <v>Kingcome TSA</v>
      </c>
    </row>
    <row r="1648" spans="1:38">
      <c r="A1648">
        <v>22</v>
      </c>
      <c r="B1648">
        <v>19</v>
      </c>
      <c r="E1648">
        <v>98288</v>
      </c>
      <c r="F1648">
        <v>2167248</v>
      </c>
      <c r="I1648">
        <v>13824</v>
      </c>
      <c r="J1648">
        <v>2428272</v>
      </c>
      <c r="M1648">
        <v>29808</v>
      </c>
      <c r="N1648">
        <v>2349872</v>
      </c>
      <c r="Q1648">
        <v>29200</v>
      </c>
      <c r="R1648">
        <v>2260048</v>
      </c>
      <c r="U1648">
        <v>37120</v>
      </c>
      <c r="V1648">
        <v>2150640</v>
      </c>
      <c r="Y1648">
        <v>40592</v>
      </c>
      <c r="Z1648">
        <v>2110192</v>
      </c>
      <c r="AC1648">
        <v>67072</v>
      </c>
      <c r="AD1648">
        <v>1612880</v>
      </c>
      <c r="AG1648">
        <v>74528</v>
      </c>
      <c r="AH1648">
        <v>1576784</v>
      </c>
      <c r="AI1648">
        <f t="shared" si="100"/>
        <v>2021</v>
      </c>
      <c r="AJ1648" t="str">
        <f t="shared" si="101"/>
        <v>Non-pine Units</v>
      </c>
      <c r="AK1648" t="str">
        <f t="shared" si="102"/>
        <v>Kispiox</v>
      </c>
      <c r="AL1648" t="str">
        <f t="shared" si="103"/>
        <v>Kispiox TSA</v>
      </c>
    </row>
    <row r="1649" spans="1:38">
      <c r="A1649">
        <v>22</v>
      </c>
      <c r="B1649">
        <v>20</v>
      </c>
      <c r="E1649">
        <v>138176</v>
      </c>
      <c r="F1649">
        <v>11119424</v>
      </c>
      <c r="I1649">
        <v>23184</v>
      </c>
      <c r="J1649">
        <v>10684960</v>
      </c>
      <c r="M1649">
        <v>27408</v>
      </c>
      <c r="N1649">
        <v>10061456</v>
      </c>
      <c r="Q1649">
        <v>55152</v>
      </c>
      <c r="R1649">
        <v>9452016</v>
      </c>
      <c r="U1649">
        <v>82944</v>
      </c>
      <c r="V1649">
        <v>8890704</v>
      </c>
      <c r="Y1649">
        <v>77488</v>
      </c>
      <c r="Z1649">
        <v>8081088</v>
      </c>
      <c r="AC1649">
        <v>196064</v>
      </c>
      <c r="AD1649">
        <v>4397376</v>
      </c>
      <c r="AG1649">
        <v>144160</v>
      </c>
      <c r="AH1649">
        <v>3462432</v>
      </c>
      <c r="AI1649">
        <f t="shared" si="100"/>
        <v>2021</v>
      </c>
      <c r="AJ1649" t="str">
        <f t="shared" si="101"/>
        <v>Pine Units</v>
      </c>
      <c r="AK1649" t="str">
        <f t="shared" si="102"/>
        <v>KootenayLake</v>
      </c>
      <c r="AL1649" t="str">
        <f t="shared" si="103"/>
        <v>Kootenay Lake TSA</v>
      </c>
    </row>
    <row r="1650" spans="1:38">
      <c r="A1650">
        <v>22</v>
      </c>
      <c r="B1650">
        <v>21</v>
      </c>
      <c r="E1650">
        <v>383504</v>
      </c>
      <c r="F1650">
        <v>64702880</v>
      </c>
      <c r="I1650">
        <v>19840</v>
      </c>
      <c r="J1650">
        <v>60207600</v>
      </c>
      <c r="M1650">
        <v>25584</v>
      </c>
      <c r="N1650">
        <v>58373568</v>
      </c>
      <c r="Q1650">
        <v>19872</v>
      </c>
      <c r="R1650">
        <v>57376592</v>
      </c>
      <c r="U1650">
        <v>61616</v>
      </c>
      <c r="V1650">
        <v>53810560</v>
      </c>
      <c r="Y1650">
        <v>37616</v>
      </c>
      <c r="Z1650">
        <v>54161712</v>
      </c>
      <c r="AC1650">
        <v>4272</v>
      </c>
      <c r="AD1650">
        <v>54506192</v>
      </c>
      <c r="AG1650">
        <v>4992</v>
      </c>
      <c r="AH1650">
        <v>54140096</v>
      </c>
      <c r="AI1650">
        <f t="shared" si="100"/>
        <v>2021</v>
      </c>
      <c r="AJ1650" t="str">
        <f t="shared" si="101"/>
        <v>Pine Units</v>
      </c>
      <c r="AK1650" t="str">
        <f t="shared" si="102"/>
        <v>Lakes</v>
      </c>
      <c r="AL1650" t="str">
        <f t="shared" si="103"/>
        <v>Lakes TSA</v>
      </c>
    </row>
    <row r="1651" spans="1:38">
      <c r="A1651">
        <v>22</v>
      </c>
      <c r="B1651">
        <v>22</v>
      </c>
      <c r="E1651">
        <v>164064</v>
      </c>
      <c r="F1651">
        <v>13391056</v>
      </c>
      <c r="I1651">
        <v>30160</v>
      </c>
      <c r="J1651">
        <v>15837808</v>
      </c>
      <c r="M1651">
        <v>29248</v>
      </c>
      <c r="N1651">
        <v>15917648</v>
      </c>
      <c r="Q1651">
        <v>27440</v>
      </c>
      <c r="R1651">
        <v>15527232</v>
      </c>
      <c r="U1651">
        <v>86704</v>
      </c>
      <c r="V1651">
        <v>14049232</v>
      </c>
      <c r="Y1651">
        <v>125600</v>
      </c>
      <c r="Z1651">
        <v>12192384</v>
      </c>
      <c r="AC1651">
        <v>205936</v>
      </c>
      <c r="AD1651">
        <v>8531968</v>
      </c>
      <c r="AG1651">
        <v>116464</v>
      </c>
      <c r="AH1651">
        <v>6093264</v>
      </c>
      <c r="AI1651">
        <f t="shared" si="100"/>
        <v>2021</v>
      </c>
      <c r="AJ1651" t="str">
        <f t="shared" si="101"/>
        <v>Pine Units</v>
      </c>
      <c r="AK1651" t="str">
        <f t="shared" si="102"/>
        <v>Lillooet</v>
      </c>
      <c r="AL1651" t="str">
        <f t="shared" si="103"/>
        <v>Lillooet TSA</v>
      </c>
    </row>
    <row r="1652" spans="1:38">
      <c r="A1652">
        <v>22</v>
      </c>
      <c r="B1652">
        <v>23</v>
      </c>
      <c r="E1652">
        <v>1180800</v>
      </c>
      <c r="F1652">
        <v>72112688</v>
      </c>
      <c r="I1652">
        <v>103552</v>
      </c>
      <c r="J1652">
        <v>90938560</v>
      </c>
      <c r="M1652">
        <v>196896</v>
      </c>
      <c r="N1652">
        <v>87434976</v>
      </c>
      <c r="Q1652">
        <v>272544</v>
      </c>
      <c r="R1652">
        <v>85613472</v>
      </c>
      <c r="U1652">
        <v>366928</v>
      </c>
      <c r="V1652">
        <v>79299568</v>
      </c>
      <c r="Y1652">
        <v>135520</v>
      </c>
      <c r="Z1652">
        <v>83513024</v>
      </c>
      <c r="AC1652">
        <v>49632</v>
      </c>
      <c r="AD1652">
        <v>86672672</v>
      </c>
      <c r="AG1652">
        <v>96208</v>
      </c>
      <c r="AH1652">
        <v>78792208</v>
      </c>
      <c r="AI1652">
        <f t="shared" si="100"/>
        <v>2021</v>
      </c>
      <c r="AJ1652" t="str">
        <f t="shared" si="101"/>
        <v>Pine Units</v>
      </c>
      <c r="AK1652" t="str">
        <f t="shared" si="102"/>
        <v>Mackenzie</v>
      </c>
      <c r="AL1652" t="str">
        <f t="shared" si="103"/>
        <v>Mackenzie TSA</v>
      </c>
    </row>
    <row r="1653" spans="1:38">
      <c r="A1653">
        <v>22</v>
      </c>
      <c r="B1653">
        <v>24</v>
      </c>
      <c r="E1653">
        <v>602976</v>
      </c>
      <c r="F1653">
        <v>59722096</v>
      </c>
      <c r="I1653">
        <v>48640</v>
      </c>
      <c r="J1653">
        <v>52269648</v>
      </c>
      <c r="M1653">
        <v>52576</v>
      </c>
      <c r="N1653">
        <v>50601232</v>
      </c>
      <c r="Q1653">
        <v>83664</v>
      </c>
      <c r="R1653">
        <v>48984560</v>
      </c>
      <c r="U1653">
        <v>180352</v>
      </c>
      <c r="V1653">
        <v>43288592</v>
      </c>
      <c r="Y1653">
        <v>240400</v>
      </c>
      <c r="Z1653">
        <v>37243360</v>
      </c>
      <c r="AC1653">
        <v>590688</v>
      </c>
      <c r="AD1653">
        <v>28265456</v>
      </c>
      <c r="AG1653">
        <v>221152</v>
      </c>
      <c r="AH1653">
        <v>19444848</v>
      </c>
      <c r="AI1653">
        <f t="shared" si="100"/>
        <v>2021</v>
      </c>
      <c r="AJ1653" t="str">
        <f t="shared" si="101"/>
        <v>Pine Units</v>
      </c>
      <c r="AK1653" t="str">
        <f t="shared" si="102"/>
        <v>Merritt</v>
      </c>
      <c r="AL1653" t="str">
        <f t="shared" si="103"/>
        <v>Merritt TSA</v>
      </c>
    </row>
    <row r="1654" spans="1:38">
      <c r="A1654">
        <v>22</v>
      </c>
      <c r="B1654">
        <v>25</v>
      </c>
      <c r="E1654">
        <v>0</v>
      </c>
      <c r="F1654">
        <v>0</v>
      </c>
      <c r="I1654">
        <v>672</v>
      </c>
      <c r="J1654">
        <v>46368</v>
      </c>
      <c r="M1654">
        <v>1232</v>
      </c>
      <c r="N1654">
        <v>46976</v>
      </c>
      <c r="Q1654">
        <v>6976</v>
      </c>
      <c r="R1654">
        <v>78944</v>
      </c>
      <c r="U1654">
        <v>5552</v>
      </c>
      <c r="V1654">
        <v>106624</v>
      </c>
      <c r="Y1654">
        <v>4608</v>
      </c>
      <c r="Z1654">
        <v>73776</v>
      </c>
      <c r="AC1654">
        <v>768</v>
      </c>
      <c r="AD1654">
        <v>27200</v>
      </c>
      <c r="AG1654">
        <v>576</v>
      </c>
      <c r="AH1654">
        <v>33104</v>
      </c>
      <c r="AI1654">
        <f t="shared" si="100"/>
        <v>2021</v>
      </c>
      <c r="AJ1654" t="str">
        <f t="shared" si="101"/>
        <v>Non-pine Units</v>
      </c>
      <c r="AK1654" t="str">
        <f t="shared" si="102"/>
        <v>MidCoast</v>
      </c>
      <c r="AL1654" t="str">
        <f t="shared" si="103"/>
        <v>Mid Coast TSA</v>
      </c>
    </row>
    <row r="1655" spans="1:38">
      <c r="A1655">
        <v>22</v>
      </c>
      <c r="B1655">
        <v>26</v>
      </c>
      <c r="E1655">
        <v>474896</v>
      </c>
      <c r="F1655">
        <v>49812480</v>
      </c>
      <c r="I1655">
        <v>10608</v>
      </c>
      <c r="J1655">
        <v>46725632</v>
      </c>
      <c r="M1655">
        <v>47552</v>
      </c>
      <c r="N1655">
        <v>44654944</v>
      </c>
      <c r="Q1655">
        <v>90256</v>
      </c>
      <c r="R1655">
        <v>42315136</v>
      </c>
      <c r="U1655">
        <v>61296</v>
      </c>
      <c r="V1655">
        <v>40209280</v>
      </c>
      <c r="Y1655">
        <v>47840</v>
      </c>
      <c r="Z1655">
        <v>37629824</v>
      </c>
      <c r="AC1655">
        <v>34560</v>
      </c>
      <c r="AD1655">
        <v>36403216</v>
      </c>
      <c r="AG1655">
        <v>35248</v>
      </c>
      <c r="AH1655">
        <v>35591520</v>
      </c>
      <c r="AI1655">
        <f t="shared" si="100"/>
        <v>2021</v>
      </c>
      <c r="AJ1655" t="str">
        <f t="shared" si="101"/>
        <v>Pine Units</v>
      </c>
      <c r="AK1655" t="str">
        <f t="shared" si="102"/>
        <v>Morice</v>
      </c>
      <c r="AL1655" t="str">
        <f t="shared" si="103"/>
        <v>Morice TSA</v>
      </c>
    </row>
    <row r="1656" spans="1:38">
      <c r="A1656">
        <v>22</v>
      </c>
      <c r="B1656">
        <v>27</v>
      </c>
      <c r="E1656">
        <v>60752</v>
      </c>
      <c r="F1656">
        <v>946864</v>
      </c>
      <c r="I1656">
        <v>8928</v>
      </c>
      <c r="J1656">
        <v>660944</v>
      </c>
      <c r="M1656">
        <v>17888</v>
      </c>
      <c r="N1656">
        <v>656720</v>
      </c>
      <c r="Q1656">
        <v>23584</v>
      </c>
      <c r="R1656">
        <v>606208</v>
      </c>
      <c r="U1656">
        <v>23600</v>
      </c>
      <c r="V1656">
        <v>568112</v>
      </c>
      <c r="Y1656">
        <v>50336</v>
      </c>
      <c r="Z1656">
        <v>663536</v>
      </c>
      <c r="AC1656">
        <v>47920</v>
      </c>
      <c r="AD1656">
        <v>316096</v>
      </c>
      <c r="AG1656">
        <v>60224</v>
      </c>
      <c r="AH1656">
        <v>272256</v>
      </c>
      <c r="AI1656">
        <f t="shared" si="100"/>
        <v>2021</v>
      </c>
      <c r="AJ1656" t="str">
        <f t="shared" si="101"/>
        <v>Non-pine Units</v>
      </c>
      <c r="AK1656" t="str">
        <f t="shared" si="102"/>
        <v>Nass</v>
      </c>
      <c r="AL1656" t="str">
        <f t="shared" si="103"/>
        <v>Nass TSA</v>
      </c>
    </row>
    <row r="1657" spans="1:38">
      <c r="A1657">
        <v>22</v>
      </c>
      <c r="B1657">
        <v>28</v>
      </c>
      <c r="E1657">
        <v>0</v>
      </c>
      <c r="F1657">
        <v>0</v>
      </c>
      <c r="I1657">
        <v>0</v>
      </c>
      <c r="J1657">
        <v>0</v>
      </c>
      <c r="M1657">
        <v>0</v>
      </c>
      <c r="N1657">
        <v>0</v>
      </c>
      <c r="Q1657">
        <v>0</v>
      </c>
      <c r="R1657">
        <v>0</v>
      </c>
      <c r="U1657">
        <v>0</v>
      </c>
      <c r="V1657">
        <v>0</v>
      </c>
      <c r="Y1657">
        <v>0</v>
      </c>
      <c r="Z1657">
        <v>0</v>
      </c>
      <c r="AC1657">
        <v>0</v>
      </c>
      <c r="AD1657">
        <v>0</v>
      </c>
      <c r="AG1657">
        <v>0</v>
      </c>
      <c r="AH1657">
        <v>0</v>
      </c>
      <c r="AI1657">
        <f t="shared" si="100"/>
        <v>2021</v>
      </c>
      <c r="AJ1657" t="str">
        <f t="shared" si="101"/>
        <v>Non-pine Units</v>
      </c>
      <c r="AK1657" t="str">
        <f t="shared" si="102"/>
        <v>NorthCoast</v>
      </c>
      <c r="AL1657" t="str">
        <f t="shared" si="103"/>
        <v>North Coast TSA</v>
      </c>
    </row>
    <row r="1658" spans="1:38">
      <c r="A1658">
        <v>22</v>
      </c>
      <c r="B1658">
        <v>29</v>
      </c>
      <c r="E1658">
        <v>573840</v>
      </c>
      <c r="F1658">
        <v>50281776</v>
      </c>
      <c r="I1658">
        <v>66640</v>
      </c>
      <c r="J1658">
        <v>44572224</v>
      </c>
      <c r="M1658">
        <v>98592</v>
      </c>
      <c r="N1658">
        <v>42345072</v>
      </c>
      <c r="Q1658">
        <v>138800</v>
      </c>
      <c r="R1658">
        <v>40516592</v>
      </c>
      <c r="U1658">
        <v>230640</v>
      </c>
      <c r="V1658">
        <v>35684912</v>
      </c>
      <c r="Y1658">
        <v>270880</v>
      </c>
      <c r="Z1658">
        <v>31932704</v>
      </c>
      <c r="AC1658">
        <v>762656</v>
      </c>
      <c r="AD1658">
        <v>21054304</v>
      </c>
      <c r="AG1658">
        <v>548064</v>
      </c>
      <c r="AH1658">
        <v>14317232</v>
      </c>
      <c r="AI1658">
        <f t="shared" si="100"/>
        <v>2021</v>
      </c>
      <c r="AJ1658" t="str">
        <f t="shared" si="101"/>
        <v>Pine Units</v>
      </c>
      <c r="AK1658" t="str">
        <f t="shared" si="102"/>
        <v>Okanagan</v>
      </c>
      <c r="AL1658" t="str">
        <f t="shared" si="103"/>
        <v>Okanagan TSA</v>
      </c>
    </row>
    <row r="1659" spans="1:38">
      <c r="A1659">
        <v>22</v>
      </c>
      <c r="B1659">
        <v>30</v>
      </c>
      <c r="E1659">
        <v>442688</v>
      </c>
      <c r="F1659">
        <v>73214336</v>
      </c>
      <c r="I1659">
        <v>23632</v>
      </c>
      <c r="J1659">
        <v>60284112</v>
      </c>
      <c r="M1659">
        <v>45936</v>
      </c>
      <c r="N1659">
        <v>56415456</v>
      </c>
      <c r="Q1659">
        <v>88192</v>
      </c>
      <c r="R1659">
        <v>54558928</v>
      </c>
      <c r="U1659">
        <v>135600</v>
      </c>
      <c r="V1659">
        <v>49927168</v>
      </c>
      <c r="Y1659">
        <v>142192</v>
      </c>
      <c r="Z1659">
        <v>49337488</v>
      </c>
      <c r="AC1659">
        <v>17456</v>
      </c>
      <c r="AD1659">
        <v>49606576</v>
      </c>
      <c r="AG1659">
        <v>19360</v>
      </c>
      <c r="AH1659">
        <v>49226128</v>
      </c>
      <c r="AI1659">
        <f t="shared" si="100"/>
        <v>2021</v>
      </c>
      <c r="AJ1659" t="str">
        <f t="shared" si="101"/>
        <v>Pine Units</v>
      </c>
      <c r="AK1659" t="str">
        <f t="shared" si="102"/>
        <v>PrinceGeorge</v>
      </c>
      <c r="AL1659" t="str">
        <f t="shared" si="103"/>
        <v>Prince George Forest District</v>
      </c>
    </row>
    <row r="1660" spans="1:38">
      <c r="A1660">
        <v>22</v>
      </c>
      <c r="B1660">
        <v>31</v>
      </c>
      <c r="E1660">
        <v>0</v>
      </c>
      <c r="F1660">
        <v>0</v>
      </c>
      <c r="I1660">
        <v>0</v>
      </c>
      <c r="J1660">
        <v>0</v>
      </c>
      <c r="M1660">
        <v>0</v>
      </c>
      <c r="N1660">
        <v>0</v>
      </c>
      <c r="Q1660">
        <v>0</v>
      </c>
      <c r="R1660">
        <v>0</v>
      </c>
      <c r="U1660">
        <v>0</v>
      </c>
      <c r="V1660">
        <v>0</v>
      </c>
      <c r="Y1660">
        <v>0</v>
      </c>
      <c r="Z1660">
        <v>0</v>
      </c>
      <c r="AC1660">
        <v>0</v>
      </c>
      <c r="AD1660">
        <v>0</v>
      </c>
      <c r="AG1660">
        <v>0</v>
      </c>
      <c r="AH1660">
        <v>0</v>
      </c>
      <c r="AI1660">
        <f t="shared" si="100"/>
        <v>2021</v>
      </c>
      <c r="AJ1660" t="str">
        <f t="shared" si="101"/>
        <v>Non-pine Units</v>
      </c>
      <c r="AK1660" t="str">
        <f t="shared" si="102"/>
        <v>QueenCharlotte</v>
      </c>
      <c r="AL1660" t="str">
        <f t="shared" si="103"/>
        <v>Queen Charlotte TSA</v>
      </c>
    </row>
    <row r="1661" spans="1:38">
      <c r="A1661">
        <v>22</v>
      </c>
      <c r="B1661">
        <v>32</v>
      </c>
      <c r="E1661">
        <v>488176</v>
      </c>
      <c r="F1661">
        <v>106271888</v>
      </c>
      <c r="I1661">
        <v>7808</v>
      </c>
      <c r="J1661">
        <v>92129040</v>
      </c>
      <c r="M1661">
        <v>14208</v>
      </c>
      <c r="N1661">
        <v>91490560</v>
      </c>
      <c r="Q1661">
        <v>18736</v>
      </c>
      <c r="R1661">
        <v>91511616</v>
      </c>
      <c r="U1661">
        <v>24704</v>
      </c>
      <c r="V1661">
        <v>89992048</v>
      </c>
      <c r="Y1661">
        <v>46000</v>
      </c>
      <c r="Z1661">
        <v>90085104</v>
      </c>
      <c r="AC1661">
        <v>3008</v>
      </c>
      <c r="AD1661">
        <v>89761568</v>
      </c>
      <c r="AG1661">
        <v>656</v>
      </c>
      <c r="AH1661">
        <v>89687808</v>
      </c>
      <c r="AI1661">
        <f t="shared" si="100"/>
        <v>2021</v>
      </c>
      <c r="AJ1661" t="str">
        <f t="shared" si="101"/>
        <v>Pine Units</v>
      </c>
      <c r="AK1661" t="str">
        <f t="shared" si="102"/>
        <v>Quesnel</v>
      </c>
      <c r="AL1661" t="str">
        <f t="shared" si="103"/>
        <v>Quesnel TSA</v>
      </c>
    </row>
    <row r="1662" spans="1:38">
      <c r="A1662">
        <v>22</v>
      </c>
      <c r="B1662">
        <v>33</v>
      </c>
      <c r="E1662">
        <v>6512</v>
      </c>
      <c r="F1662">
        <v>124784</v>
      </c>
      <c r="I1662">
        <v>1728</v>
      </c>
      <c r="J1662">
        <v>156304</v>
      </c>
      <c r="M1662">
        <v>1536</v>
      </c>
      <c r="N1662">
        <v>145296</v>
      </c>
      <c r="Q1662">
        <v>1104</v>
      </c>
      <c r="R1662">
        <v>139376</v>
      </c>
      <c r="U1662">
        <v>2784</v>
      </c>
      <c r="V1662">
        <v>126208</v>
      </c>
      <c r="Y1662">
        <v>4736</v>
      </c>
      <c r="Z1662">
        <v>119168</v>
      </c>
      <c r="AC1662">
        <v>2912</v>
      </c>
      <c r="AD1662">
        <v>40240</v>
      </c>
      <c r="AG1662">
        <v>2896</v>
      </c>
      <c r="AH1662">
        <v>31600</v>
      </c>
      <c r="AI1662">
        <f t="shared" si="100"/>
        <v>2021</v>
      </c>
      <c r="AJ1662" t="str">
        <f t="shared" si="101"/>
        <v>Non-pine Units</v>
      </c>
      <c r="AK1662" t="str">
        <f t="shared" si="102"/>
        <v>Revelstoke</v>
      </c>
      <c r="AL1662" t="str">
        <f t="shared" si="103"/>
        <v>Revelstoke TSA</v>
      </c>
    </row>
    <row r="1663" spans="1:38">
      <c r="A1663">
        <v>22</v>
      </c>
      <c r="B1663">
        <v>34</v>
      </c>
      <c r="E1663">
        <v>65568</v>
      </c>
      <c r="F1663">
        <v>5571872</v>
      </c>
      <c r="I1663">
        <v>5664</v>
      </c>
      <c r="J1663">
        <v>5041168</v>
      </c>
      <c r="M1663">
        <v>14416</v>
      </c>
      <c r="N1663">
        <v>4814400</v>
      </c>
      <c r="Q1663">
        <v>21792</v>
      </c>
      <c r="R1663">
        <v>4584752</v>
      </c>
      <c r="U1663">
        <v>37520</v>
      </c>
      <c r="V1663">
        <v>4233328</v>
      </c>
      <c r="Y1663">
        <v>30048</v>
      </c>
      <c r="Z1663">
        <v>3869808</v>
      </c>
      <c r="AC1663">
        <v>29296</v>
      </c>
      <c r="AD1663">
        <v>3035568</v>
      </c>
      <c r="AG1663">
        <v>4864</v>
      </c>
      <c r="AH1663">
        <v>3232496</v>
      </c>
      <c r="AI1663">
        <f t="shared" si="100"/>
        <v>2021</v>
      </c>
      <c r="AJ1663" t="str">
        <f t="shared" si="101"/>
        <v>Pine Units</v>
      </c>
      <c r="AK1663" t="str">
        <f t="shared" si="102"/>
        <v>RobsonValley</v>
      </c>
      <c r="AL1663" t="str">
        <f t="shared" si="103"/>
        <v>Robson Valley TSA</v>
      </c>
    </row>
    <row r="1664" spans="1:38">
      <c r="A1664">
        <v>22</v>
      </c>
      <c r="B1664">
        <v>35</v>
      </c>
      <c r="E1664">
        <v>592</v>
      </c>
      <c r="F1664">
        <v>60352</v>
      </c>
      <c r="I1664">
        <v>2336</v>
      </c>
      <c r="J1664">
        <v>513872</v>
      </c>
      <c r="M1664">
        <v>5536</v>
      </c>
      <c r="N1664">
        <v>545216</v>
      </c>
      <c r="Q1664">
        <v>5024</v>
      </c>
      <c r="R1664">
        <v>541664</v>
      </c>
      <c r="U1664">
        <v>6608</v>
      </c>
      <c r="V1664">
        <v>498624</v>
      </c>
      <c r="Y1664">
        <v>6480</v>
      </c>
      <c r="Z1664">
        <v>483552</v>
      </c>
      <c r="AC1664">
        <v>9552</v>
      </c>
      <c r="AD1664">
        <v>367008</v>
      </c>
      <c r="AG1664">
        <v>4096</v>
      </c>
      <c r="AH1664">
        <v>340848</v>
      </c>
      <c r="AI1664">
        <f t="shared" si="100"/>
        <v>2021</v>
      </c>
      <c r="AJ1664" t="str">
        <f t="shared" si="101"/>
        <v>Non-pine Units</v>
      </c>
      <c r="AK1664" t="str">
        <f t="shared" si="102"/>
        <v>Soo</v>
      </c>
      <c r="AL1664" t="str">
        <f t="shared" si="103"/>
        <v>Soo TSA</v>
      </c>
    </row>
    <row r="1665" spans="1:38">
      <c r="A1665">
        <v>22</v>
      </c>
      <c r="B1665">
        <v>36</v>
      </c>
      <c r="E1665">
        <v>0</v>
      </c>
      <c r="F1665">
        <v>0</v>
      </c>
      <c r="I1665">
        <v>0</v>
      </c>
      <c r="J1665">
        <v>0</v>
      </c>
      <c r="M1665">
        <v>0</v>
      </c>
      <c r="N1665">
        <v>0</v>
      </c>
      <c r="Q1665">
        <v>48</v>
      </c>
      <c r="R1665">
        <v>96</v>
      </c>
      <c r="U1665">
        <v>0</v>
      </c>
      <c r="V1665">
        <v>80</v>
      </c>
      <c r="Y1665">
        <v>32</v>
      </c>
      <c r="Z1665">
        <v>608</v>
      </c>
      <c r="AC1665">
        <v>0</v>
      </c>
      <c r="AD1665">
        <v>160</v>
      </c>
      <c r="AG1665">
        <v>112</v>
      </c>
      <c r="AH1665">
        <v>128</v>
      </c>
      <c r="AI1665">
        <f t="shared" si="100"/>
        <v>2021</v>
      </c>
      <c r="AJ1665" t="str">
        <f t="shared" si="101"/>
        <v>Non-pine Units</v>
      </c>
      <c r="AK1665" t="str">
        <f t="shared" si="102"/>
        <v>Strathcona</v>
      </c>
      <c r="AL1665" t="str">
        <f t="shared" si="103"/>
        <v>Strathcona TSA</v>
      </c>
    </row>
    <row r="1666" spans="1:38">
      <c r="A1666">
        <v>22</v>
      </c>
      <c r="B1666">
        <v>37</v>
      </c>
      <c r="E1666">
        <v>0</v>
      </c>
      <c r="F1666">
        <v>0</v>
      </c>
      <c r="I1666">
        <v>32</v>
      </c>
      <c r="J1666">
        <v>16528</v>
      </c>
      <c r="M1666">
        <v>784</v>
      </c>
      <c r="N1666">
        <v>20128</v>
      </c>
      <c r="Q1666">
        <v>5696</v>
      </c>
      <c r="R1666">
        <v>66192</v>
      </c>
      <c r="U1666">
        <v>12976</v>
      </c>
      <c r="V1666">
        <v>90880</v>
      </c>
      <c r="Y1666">
        <v>8176</v>
      </c>
      <c r="Z1666">
        <v>55856</v>
      </c>
      <c r="AC1666">
        <v>5776</v>
      </c>
      <c r="AD1666">
        <v>37728</v>
      </c>
      <c r="AG1666">
        <v>9584</v>
      </c>
      <c r="AH1666">
        <v>48960</v>
      </c>
      <c r="AI1666">
        <f t="shared" ref="AI1666:AI1729" si="104">A1666+1999</f>
        <v>2021</v>
      </c>
      <c r="AJ1666" t="str">
        <f t="shared" ref="AJ1666:AJ1729" si="105">VLOOKUP(B1666,$AO$2:$AS$42,4)</f>
        <v>Non-pine Units</v>
      </c>
      <c r="AK1666" t="str">
        <f t="shared" ref="AK1666:AK1729" si="106">VLOOKUP(B1666,$AO$2:$AT$42,2)</f>
        <v>SunshineCoast</v>
      </c>
      <c r="AL1666" t="str">
        <f t="shared" ref="AL1666:AL1729" si="107">VLOOKUP(B1666,$AO$2:$AT$42,3)</f>
        <v>Sunshine Coast TSA</v>
      </c>
    </row>
    <row r="1667" spans="1:38">
      <c r="A1667">
        <v>22</v>
      </c>
      <c r="B1667">
        <v>38</v>
      </c>
      <c r="E1667">
        <v>455616</v>
      </c>
      <c r="F1667">
        <v>92925136</v>
      </c>
      <c r="I1667">
        <v>12096</v>
      </c>
      <c r="J1667">
        <v>79404064</v>
      </c>
      <c r="M1667">
        <v>5808</v>
      </c>
      <c r="N1667">
        <v>75583856</v>
      </c>
      <c r="Q1667">
        <v>31808</v>
      </c>
      <c r="R1667">
        <v>74947760</v>
      </c>
      <c r="U1667">
        <v>42864</v>
      </c>
      <c r="V1667">
        <v>70915744</v>
      </c>
      <c r="Y1667">
        <v>31776</v>
      </c>
      <c r="Z1667">
        <v>71223120</v>
      </c>
      <c r="AC1667">
        <v>2016</v>
      </c>
      <c r="AD1667">
        <v>71641744</v>
      </c>
      <c r="AG1667">
        <v>1536</v>
      </c>
      <c r="AH1667">
        <v>71351408</v>
      </c>
      <c r="AI1667">
        <f t="shared" si="104"/>
        <v>2021</v>
      </c>
      <c r="AJ1667" t="str">
        <f t="shared" si="105"/>
        <v>Pine Units</v>
      </c>
      <c r="AK1667" t="str">
        <f t="shared" si="106"/>
        <v>Vanderhoof</v>
      </c>
      <c r="AL1667" t="str">
        <f t="shared" si="107"/>
        <v>Vanderhoof Forest District</v>
      </c>
    </row>
    <row r="1668" spans="1:38">
      <c r="A1668">
        <v>22</v>
      </c>
      <c r="B1668">
        <v>39</v>
      </c>
      <c r="E1668">
        <v>951728</v>
      </c>
      <c r="F1668">
        <v>132423072</v>
      </c>
      <c r="I1668">
        <v>50192</v>
      </c>
      <c r="J1668">
        <v>114273248</v>
      </c>
      <c r="M1668">
        <v>52768</v>
      </c>
      <c r="N1668">
        <v>111762944</v>
      </c>
      <c r="Q1668">
        <v>76080</v>
      </c>
      <c r="R1668">
        <v>112187536</v>
      </c>
      <c r="U1668">
        <v>161440</v>
      </c>
      <c r="V1668">
        <v>97219232</v>
      </c>
      <c r="Y1668">
        <v>283328</v>
      </c>
      <c r="Z1668">
        <v>93459120</v>
      </c>
      <c r="AC1668">
        <v>204448</v>
      </c>
      <c r="AD1668">
        <v>88137984</v>
      </c>
      <c r="AG1668">
        <v>184256</v>
      </c>
      <c r="AH1668">
        <v>87176976</v>
      </c>
      <c r="AI1668">
        <f t="shared" si="104"/>
        <v>2021</v>
      </c>
      <c r="AJ1668" t="str">
        <f t="shared" si="105"/>
        <v>Pine Units</v>
      </c>
      <c r="AK1668" t="str">
        <f t="shared" si="106"/>
        <v>WilliamsLake</v>
      </c>
      <c r="AL1668" t="str">
        <f t="shared" si="107"/>
        <v>Williams Lake TSA</v>
      </c>
    </row>
    <row r="1669" spans="1:38">
      <c r="A1669">
        <v>22</v>
      </c>
      <c r="B1669">
        <v>40</v>
      </c>
      <c r="E1669">
        <v>2128</v>
      </c>
      <c r="F1669">
        <v>1769744</v>
      </c>
      <c r="I1669">
        <v>416</v>
      </c>
      <c r="J1669">
        <v>1665072</v>
      </c>
      <c r="M1669">
        <v>0</v>
      </c>
      <c r="N1669">
        <v>1582896</v>
      </c>
      <c r="Q1669">
        <v>0</v>
      </c>
      <c r="R1669">
        <v>1563152</v>
      </c>
      <c r="U1669">
        <v>1472</v>
      </c>
      <c r="V1669">
        <v>1521520</v>
      </c>
      <c r="Y1669">
        <v>544</v>
      </c>
      <c r="Z1669">
        <v>1561360</v>
      </c>
      <c r="AC1669">
        <v>0</v>
      </c>
      <c r="AD1669">
        <v>1554432</v>
      </c>
      <c r="AG1669">
        <v>0</v>
      </c>
      <c r="AH1669">
        <v>1451088</v>
      </c>
      <c r="AI1669">
        <f t="shared" si="104"/>
        <v>2021</v>
      </c>
      <c r="AJ1669" t="str">
        <f t="shared" si="105"/>
        <v>Interior TFLs</v>
      </c>
      <c r="AK1669" t="str">
        <f t="shared" si="106"/>
        <v>InteriorTFLs</v>
      </c>
      <c r="AL1669" t="str">
        <f t="shared" si="107"/>
        <v>Interior TFLs</v>
      </c>
    </row>
    <row r="1670" spans="1:38">
      <c r="A1670">
        <v>22</v>
      </c>
      <c r="B1670">
        <v>40</v>
      </c>
      <c r="E1670">
        <v>0</v>
      </c>
      <c r="F1670">
        <v>48</v>
      </c>
      <c r="I1670">
        <v>112</v>
      </c>
      <c r="J1670">
        <v>1088</v>
      </c>
      <c r="M1670">
        <v>96</v>
      </c>
      <c r="N1670">
        <v>928</v>
      </c>
      <c r="Q1670">
        <v>96</v>
      </c>
      <c r="R1670">
        <v>1296</v>
      </c>
      <c r="U1670">
        <v>32</v>
      </c>
      <c r="V1670">
        <v>1088</v>
      </c>
      <c r="Y1670">
        <v>16</v>
      </c>
      <c r="Z1670">
        <v>1488</v>
      </c>
      <c r="AC1670">
        <v>128</v>
      </c>
      <c r="AD1670">
        <v>400</v>
      </c>
      <c r="AG1670">
        <v>32</v>
      </c>
      <c r="AH1670">
        <v>256</v>
      </c>
      <c r="AI1670">
        <f t="shared" si="104"/>
        <v>2021</v>
      </c>
      <c r="AJ1670" t="str">
        <f t="shared" si="105"/>
        <v>Interior TFLs</v>
      </c>
      <c r="AK1670" t="str">
        <f t="shared" si="106"/>
        <v>InteriorTFLs</v>
      </c>
      <c r="AL1670" t="str">
        <f t="shared" si="107"/>
        <v>Interior TFLs</v>
      </c>
    </row>
    <row r="1671" spans="1:38">
      <c r="A1671">
        <v>22</v>
      </c>
      <c r="B1671">
        <v>40</v>
      </c>
      <c r="E1671">
        <v>12032</v>
      </c>
      <c r="F1671">
        <v>3604336</v>
      </c>
      <c r="I1671">
        <v>576</v>
      </c>
      <c r="J1671">
        <v>3445968</v>
      </c>
      <c r="M1671">
        <v>1040</v>
      </c>
      <c r="N1671">
        <v>3224192</v>
      </c>
      <c r="Q1671">
        <v>1424</v>
      </c>
      <c r="R1671">
        <v>3173760</v>
      </c>
      <c r="U1671">
        <v>1536</v>
      </c>
      <c r="V1671">
        <v>2809664</v>
      </c>
      <c r="Y1671">
        <v>2688</v>
      </c>
      <c r="Z1671">
        <v>2906512</v>
      </c>
      <c r="AC1671">
        <v>144</v>
      </c>
      <c r="AD1671">
        <v>2898896</v>
      </c>
      <c r="AG1671">
        <v>128</v>
      </c>
      <c r="AH1671">
        <v>2816752</v>
      </c>
      <c r="AI1671">
        <f t="shared" si="104"/>
        <v>2021</v>
      </c>
      <c r="AJ1671" t="str">
        <f t="shared" si="105"/>
        <v>Interior TFLs</v>
      </c>
      <c r="AK1671" t="str">
        <f t="shared" si="106"/>
        <v>InteriorTFLs</v>
      </c>
      <c r="AL1671" t="str">
        <f t="shared" si="107"/>
        <v>Interior TFLs</v>
      </c>
    </row>
    <row r="1672" spans="1:38">
      <c r="A1672">
        <v>22</v>
      </c>
      <c r="B1672">
        <v>40</v>
      </c>
      <c r="E1672">
        <v>42784</v>
      </c>
      <c r="F1672">
        <v>15668976</v>
      </c>
      <c r="I1672">
        <v>752</v>
      </c>
      <c r="J1672">
        <v>15229776</v>
      </c>
      <c r="M1672">
        <v>8576</v>
      </c>
      <c r="N1672">
        <v>14658400</v>
      </c>
      <c r="Q1672">
        <v>11248</v>
      </c>
      <c r="R1672">
        <v>14209408</v>
      </c>
      <c r="U1672">
        <v>14144</v>
      </c>
      <c r="V1672">
        <v>13423808</v>
      </c>
      <c r="Y1672">
        <v>17872</v>
      </c>
      <c r="Z1672">
        <v>13528432</v>
      </c>
      <c r="AC1672">
        <v>864</v>
      </c>
      <c r="AD1672">
        <v>13301376</v>
      </c>
      <c r="AG1672">
        <v>192</v>
      </c>
      <c r="AH1672">
        <v>12973824</v>
      </c>
      <c r="AI1672">
        <f t="shared" si="104"/>
        <v>2021</v>
      </c>
      <c r="AJ1672" t="str">
        <f t="shared" si="105"/>
        <v>Interior TFLs</v>
      </c>
      <c r="AK1672" t="str">
        <f t="shared" si="106"/>
        <v>InteriorTFLs</v>
      </c>
      <c r="AL1672" t="str">
        <f t="shared" si="107"/>
        <v>Interior TFLs</v>
      </c>
    </row>
    <row r="1673" spans="1:38">
      <c r="A1673">
        <v>22</v>
      </c>
      <c r="B1673">
        <v>40</v>
      </c>
      <c r="E1673">
        <v>11248</v>
      </c>
      <c r="F1673">
        <v>3375776</v>
      </c>
      <c r="I1673">
        <v>320</v>
      </c>
      <c r="J1673">
        <v>3057936</v>
      </c>
      <c r="M1673">
        <v>2432</v>
      </c>
      <c r="N1673">
        <v>2887728</v>
      </c>
      <c r="Q1673">
        <v>688</v>
      </c>
      <c r="R1673">
        <v>2839456</v>
      </c>
      <c r="U1673">
        <v>4432</v>
      </c>
      <c r="V1673">
        <v>2643664</v>
      </c>
      <c r="Y1673">
        <v>896</v>
      </c>
      <c r="Z1673">
        <v>2603664</v>
      </c>
      <c r="AC1673">
        <v>464</v>
      </c>
      <c r="AD1673">
        <v>2572720</v>
      </c>
      <c r="AG1673">
        <v>416</v>
      </c>
      <c r="AH1673">
        <v>2489600</v>
      </c>
      <c r="AI1673">
        <f t="shared" si="104"/>
        <v>2021</v>
      </c>
      <c r="AJ1673" t="str">
        <f t="shared" si="105"/>
        <v>Interior TFLs</v>
      </c>
      <c r="AK1673" t="str">
        <f t="shared" si="106"/>
        <v>InteriorTFLs</v>
      </c>
      <c r="AL1673" t="str">
        <f t="shared" si="107"/>
        <v>Interior TFLs</v>
      </c>
    </row>
    <row r="1674" spans="1:38">
      <c r="A1674">
        <v>22</v>
      </c>
      <c r="B1674">
        <v>40</v>
      </c>
      <c r="E1674">
        <v>464</v>
      </c>
      <c r="F1674">
        <v>1824</v>
      </c>
      <c r="I1674">
        <v>944</v>
      </c>
      <c r="J1674">
        <v>33120</v>
      </c>
      <c r="M1674">
        <v>496</v>
      </c>
      <c r="N1674">
        <v>25264</v>
      </c>
      <c r="Q1674">
        <v>240</v>
      </c>
      <c r="R1674">
        <v>27984</v>
      </c>
      <c r="U1674">
        <v>208</v>
      </c>
      <c r="V1674">
        <v>31568</v>
      </c>
      <c r="Y1674">
        <v>1024</v>
      </c>
      <c r="Z1674">
        <v>28400</v>
      </c>
      <c r="AC1674">
        <v>0</v>
      </c>
      <c r="AD1674">
        <v>8544</v>
      </c>
      <c r="AG1674">
        <v>464</v>
      </c>
      <c r="AH1674">
        <v>4592</v>
      </c>
      <c r="AI1674">
        <f t="shared" si="104"/>
        <v>2021</v>
      </c>
      <c r="AJ1674" t="str">
        <f t="shared" si="105"/>
        <v>Interior TFLs</v>
      </c>
      <c r="AK1674" t="str">
        <f t="shared" si="106"/>
        <v>InteriorTFLs</v>
      </c>
      <c r="AL1674" t="str">
        <f t="shared" si="107"/>
        <v>Interior TFLs</v>
      </c>
    </row>
    <row r="1675" spans="1:38">
      <c r="A1675">
        <v>22</v>
      </c>
      <c r="B1675">
        <v>40</v>
      </c>
      <c r="E1675">
        <v>5008</v>
      </c>
      <c r="F1675">
        <v>148112</v>
      </c>
      <c r="I1675">
        <v>432</v>
      </c>
      <c r="J1675">
        <v>142096</v>
      </c>
      <c r="M1675">
        <v>96</v>
      </c>
      <c r="N1675">
        <v>134544</v>
      </c>
      <c r="Q1675">
        <v>3632</v>
      </c>
      <c r="R1675">
        <v>139312</v>
      </c>
      <c r="U1675">
        <v>3136</v>
      </c>
      <c r="V1675">
        <v>152464</v>
      </c>
      <c r="Y1675">
        <v>1664</v>
      </c>
      <c r="Z1675">
        <v>126784</v>
      </c>
      <c r="AC1675">
        <v>2096</v>
      </c>
      <c r="AD1675">
        <v>83280</v>
      </c>
      <c r="AG1675">
        <v>1056</v>
      </c>
      <c r="AH1675">
        <v>69200</v>
      </c>
      <c r="AI1675">
        <f t="shared" si="104"/>
        <v>2021</v>
      </c>
      <c r="AJ1675" t="str">
        <f t="shared" si="105"/>
        <v>Interior TFLs</v>
      </c>
      <c r="AK1675" t="str">
        <f t="shared" si="106"/>
        <v>InteriorTFLs</v>
      </c>
      <c r="AL1675" t="str">
        <f t="shared" si="107"/>
        <v>Interior TFLs</v>
      </c>
    </row>
    <row r="1676" spans="1:38">
      <c r="A1676">
        <v>22</v>
      </c>
      <c r="B1676">
        <v>40</v>
      </c>
      <c r="E1676">
        <v>0</v>
      </c>
      <c r="F1676">
        <v>0</v>
      </c>
      <c r="I1676">
        <v>4256</v>
      </c>
      <c r="J1676">
        <v>37760</v>
      </c>
      <c r="M1676">
        <v>112</v>
      </c>
      <c r="N1676">
        <v>42128</v>
      </c>
      <c r="Q1676">
        <v>192</v>
      </c>
      <c r="R1676">
        <v>39648</v>
      </c>
      <c r="U1676">
        <v>192</v>
      </c>
      <c r="V1676">
        <v>82000</v>
      </c>
      <c r="Y1676">
        <v>224</v>
      </c>
      <c r="Z1676">
        <v>50608</v>
      </c>
      <c r="AC1676">
        <v>1328</v>
      </c>
      <c r="AD1676">
        <v>37072</v>
      </c>
      <c r="AG1676">
        <v>1216</v>
      </c>
      <c r="AH1676">
        <v>43136</v>
      </c>
      <c r="AI1676">
        <f t="shared" si="104"/>
        <v>2021</v>
      </c>
      <c r="AJ1676" t="str">
        <f t="shared" si="105"/>
        <v>Interior TFLs</v>
      </c>
      <c r="AK1676" t="str">
        <f t="shared" si="106"/>
        <v>InteriorTFLs</v>
      </c>
      <c r="AL1676" t="str">
        <f t="shared" si="107"/>
        <v>Interior TFLs</v>
      </c>
    </row>
    <row r="1677" spans="1:38">
      <c r="A1677">
        <v>22</v>
      </c>
      <c r="B1677">
        <v>40</v>
      </c>
      <c r="E1677">
        <v>19584</v>
      </c>
      <c r="F1677">
        <v>2565728</v>
      </c>
      <c r="I1677">
        <v>1184</v>
      </c>
      <c r="J1677">
        <v>2381088</v>
      </c>
      <c r="M1677">
        <v>3136</v>
      </c>
      <c r="N1677">
        <v>2151024</v>
      </c>
      <c r="Q1677">
        <v>4016</v>
      </c>
      <c r="R1677">
        <v>1996192</v>
      </c>
      <c r="U1677">
        <v>3600</v>
      </c>
      <c r="V1677">
        <v>1820736</v>
      </c>
      <c r="Y1677">
        <v>13008</v>
      </c>
      <c r="Z1677">
        <v>1788896</v>
      </c>
      <c r="AC1677">
        <v>2544</v>
      </c>
      <c r="AD1677">
        <v>1555024</v>
      </c>
      <c r="AG1677">
        <v>1280</v>
      </c>
      <c r="AH1677">
        <v>1452912</v>
      </c>
      <c r="AI1677">
        <f t="shared" si="104"/>
        <v>2021</v>
      </c>
      <c r="AJ1677" t="str">
        <f t="shared" si="105"/>
        <v>Interior TFLs</v>
      </c>
      <c r="AK1677" t="str">
        <f t="shared" si="106"/>
        <v>InteriorTFLs</v>
      </c>
      <c r="AL1677" t="str">
        <f t="shared" si="107"/>
        <v>Interior TFLs</v>
      </c>
    </row>
    <row r="1678" spans="1:38">
      <c r="A1678">
        <v>22</v>
      </c>
      <c r="B1678">
        <v>40</v>
      </c>
      <c r="E1678">
        <v>6368</v>
      </c>
      <c r="F1678">
        <v>1340768</v>
      </c>
      <c r="I1678">
        <v>2528</v>
      </c>
      <c r="J1678">
        <v>1058000</v>
      </c>
      <c r="M1678">
        <v>1856</v>
      </c>
      <c r="N1678">
        <v>1069344</v>
      </c>
      <c r="Q1678">
        <v>6176</v>
      </c>
      <c r="R1678">
        <v>1022496</v>
      </c>
      <c r="U1678">
        <v>16064</v>
      </c>
      <c r="V1678">
        <v>960000</v>
      </c>
      <c r="Y1678">
        <v>10320</v>
      </c>
      <c r="Z1678">
        <v>916704</v>
      </c>
      <c r="AC1678">
        <v>912</v>
      </c>
      <c r="AD1678">
        <v>828192</v>
      </c>
      <c r="AG1678">
        <v>1920</v>
      </c>
      <c r="AH1678">
        <v>768224</v>
      </c>
      <c r="AI1678">
        <f t="shared" si="104"/>
        <v>2021</v>
      </c>
      <c r="AJ1678" t="str">
        <f t="shared" si="105"/>
        <v>Interior TFLs</v>
      </c>
      <c r="AK1678" t="str">
        <f t="shared" si="106"/>
        <v>InteriorTFLs</v>
      </c>
      <c r="AL1678" t="str">
        <f t="shared" si="107"/>
        <v>Interior TFLs</v>
      </c>
    </row>
    <row r="1679" spans="1:38">
      <c r="A1679">
        <v>22</v>
      </c>
      <c r="B1679">
        <v>40</v>
      </c>
      <c r="E1679">
        <v>44304</v>
      </c>
      <c r="F1679">
        <v>4931136</v>
      </c>
      <c r="I1679">
        <v>3120</v>
      </c>
      <c r="J1679">
        <v>4719296</v>
      </c>
      <c r="M1679">
        <v>3136</v>
      </c>
      <c r="N1679">
        <v>4091104</v>
      </c>
      <c r="Q1679">
        <v>10528</v>
      </c>
      <c r="R1679">
        <v>3822992</v>
      </c>
      <c r="U1679">
        <v>12768</v>
      </c>
      <c r="V1679">
        <v>3521360</v>
      </c>
      <c r="Y1679">
        <v>19872</v>
      </c>
      <c r="Z1679">
        <v>3236656</v>
      </c>
      <c r="AC1679">
        <v>8272</v>
      </c>
      <c r="AD1679">
        <v>2876096</v>
      </c>
      <c r="AG1679">
        <v>2784</v>
      </c>
      <c r="AH1679">
        <v>2816160</v>
      </c>
      <c r="AI1679">
        <f t="shared" si="104"/>
        <v>2021</v>
      </c>
      <c r="AJ1679" t="str">
        <f t="shared" si="105"/>
        <v>Interior TFLs</v>
      </c>
      <c r="AK1679" t="str">
        <f t="shared" si="106"/>
        <v>InteriorTFLs</v>
      </c>
      <c r="AL1679" t="str">
        <f t="shared" si="107"/>
        <v>Interior TFLs</v>
      </c>
    </row>
    <row r="1680" spans="1:38">
      <c r="A1680">
        <v>22</v>
      </c>
      <c r="B1680">
        <v>40</v>
      </c>
      <c r="E1680">
        <v>6256</v>
      </c>
      <c r="F1680">
        <v>990752</v>
      </c>
      <c r="I1680">
        <v>336</v>
      </c>
      <c r="J1680">
        <v>898912</v>
      </c>
      <c r="M1680">
        <v>2192</v>
      </c>
      <c r="N1680">
        <v>866192</v>
      </c>
      <c r="Q1680">
        <v>2912</v>
      </c>
      <c r="R1680">
        <v>829904</v>
      </c>
      <c r="U1680">
        <v>5264</v>
      </c>
      <c r="V1680">
        <v>820624</v>
      </c>
      <c r="Y1680">
        <v>5824</v>
      </c>
      <c r="Z1680">
        <v>797824</v>
      </c>
      <c r="AC1680">
        <v>4672</v>
      </c>
      <c r="AD1680">
        <v>658592</v>
      </c>
      <c r="AG1680">
        <v>11728</v>
      </c>
      <c r="AH1680">
        <v>600672</v>
      </c>
      <c r="AI1680">
        <f t="shared" si="104"/>
        <v>2021</v>
      </c>
      <c r="AJ1680" t="str">
        <f t="shared" si="105"/>
        <v>Interior TFLs</v>
      </c>
      <c r="AK1680" t="str">
        <f t="shared" si="106"/>
        <v>InteriorTFLs</v>
      </c>
      <c r="AL1680" t="str">
        <f t="shared" si="107"/>
        <v>Interior TFLs</v>
      </c>
    </row>
    <row r="1681" spans="1:38">
      <c r="A1681">
        <v>22</v>
      </c>
      <c r="B1681">
        <v>40</v>
      </c>
      <c r="E1681">
        <v>260944</v>
      </c>
      <c r="F1681">
        <v>17035776</v>
      </c>
      <c r="I1681">
        <v>36288</v>
      </c>
      <c r="J1681">
        <v>23304240</v>
      </c>
      <c r="M1681">
        <v>54560</v>
      </c>
      <c r="N1681">
        <v>22454800</v>
      </c>
      <c r="Q1681">
        <v>49616</v>
      </c>
      <c r="R1681">
        <v>22157936</v>
      </c>
      <c r="U1681">
        <v>91168</v>
      </c>
      <c r="V1681">
        <v>20102032</v>
      </c>
      <c r="Y1681">
        <v>51120</v>
      </c>
      <c r="Z1681">
        <v>19792144</v>
      </c>
      <c r="AC1681">
        <v>7520</v>
      </c>
      <c r="AD1681">
        <v>20957344</v>
      </c>
      <c r="AG1681">
        <v>16000</v>
      </c>
      <c r="AH1681">
        <v>18331904</v>
      </c>
      <c r="AI1681">
        <f t="shared" si="104"/>
        <v>2021</v>
      </c>
      <c r="AJ1681" t="str">
        <f t="shared" si="105"/>
        <v>Interior TFLs</v>
      </c>
      <c r="AK1681" t="str">
        <f t="shared" si="106"/>
        <v>InteriorTFLs</v>
      </c>
      <c r="AL1681" t="str">
        <f t="shared" si="107"/>
        <v>Interior TFLs</v>
      </c>
    </row>
    <row r="1682" spans="1:38">
      <c r="A1682">
        <v>22</v>
      </c>
      <c r="B1682">
        <v>40</v>
      </c>
      <c r="E1682">
        <v>63808</v>
      </c>
      <c r="F1682">
        <v>7974640</v>
      </c>
      <c r="I1682">
        <v>6832</v>
      </c>
      <c r="J1682">
        <v>7616976</v>
      </c>
      <c r="M1682">
        <v>10528</v>
      </c>
      <c r="N1682">
        <v>6927200</v>
      </c>
      <c r="Q1682">
        <v>12144</v>
      </c>
      <c r="R1682">
        <v>6425072</v>
      </c>
      <c r="U1682">
        <v>23536</v>
      </c>
      <c r="V1682">
        <v>5695312</v>
      </c>
      <c r="Y1682">
        <v>32368</v>
      </c>
      <c r="Z1682">
        <v>5392112</v>
      </c>
      <c r="AC1682">
        <v>52128</v>
      </c>
      <c r="AD1682">
        <v>4655552</v>
      </c>
      <c r="AG1682">
        <v>22272</v>
      </c>
      <c r="AH1682">
        <v>3921760</v>
      </c>
      <c r="AI1682">
        <f t="shared" si="104"/>
        <v>2021</v>
      </c>
      <c r="AJ1682" t="str">
        <f t="shared" si="105"/>
        <v>Interior TFLs</v>
      </c>
      <c r="AK1682" t="str">
        <f t="shared" si="106"/>
        <v>InteriorTFLs</v>
      </c>
      <c r="AL1682" t="str">
        <f t="shared" si="107"/>
        <v>Interior TFLs</v>
      </c>
    </row>
    <row r="1683" spans="1:38">
      <c r="A1683">
        <v>22</v>
      </c>
      <c r="B1683">
        <v>40</v>
      </c>
      <c r="E1683">
        <v>46864</v>
      </c>
      <c r="F1683">
        <v>3472704</v>
      </c>
      <c r="I1683">
        <v>8048</v>
      </c>
      <c r="J1683">
        <v>2935344</v>
      </c>
      <c r="M1683">
        <v>12688</v>
      </c>
      <c r="N1683">
        <v>2900032</v>
      </c>
      <c r="Q1683">
        <v>15872</v>
      </c>
      <c r="R1683">
        <v>2478672</v>
      </c>
      <c r="U1683">
        <v>29984</v>
      </c>
      <c r="V1683">
        <v>2348848</v>
      </c>
      <c r="Y1683">
        <v>43904</v>
      </c>
      <c r="Z1683">
        <v>2146304</v>
      </c>
      <c r="AC1683">
        <v>52416</v>
      </c>
      <c r="AD1683">
        <v>944576</v>
      </c>
      <c r="AG1683">
        <v>26400</v>
      </c>
      <c r="AH1683">
        <v>582688</v>
      </c>
      <c r="AI1683">
        <f t="shared" si="104"/>
        <v>2021</v>
      </c>
      <c r="AJ1683" t="str">
        <f t="shared" si="105"/>
        <v>Interior TFLs</v>
      </c>
      <c r="AK1683" t="str">
        <f t="shared" si="106"/>
        <v>InteriorTFLs</v>
      </c>
      <c r="AL1683" t="str">
        <f t="shared" si="107"/>
        <v>Interior TFLs</v>
      </c>
    </row>
    <row r="1684" spans="1:38">
      <c r="A1684">
        <v>22</v>
      </c>
      <c r="B1684">
        <v>40</v>
      </c>
      <c r="E1684">
        <v>28880</v>
      </c>
      <c r="F1684">
        <v>1943328</v>
      </c>
      <c r="I1684">
        <v>1312</v>
      </c>
      <c r="J1684">
        <v>1782880</v>
      </c>
      <c r="M1684">
        <v>1696</v>
      </c>
      <c r="N1684">
        <v>1736208</v>
      </c>
      <c r="Q1684">
        <v>2256</v>
      </c>
      <c r="R1684">
        <v>1709024</v>
      </c>
      <c r="U1684">
        <v>17584</v>
      </c>
      <c r="V1684">
        <v>1536720</v>
      </c>
      <c r="Y1684">
        <v>14608</v>
      </c>
      <c r="Z1684">
        <v>1515200</v>
      </c>
      <c r="AC1684">
        <v>115392</v>
      </c>
      <c r="AD1684">
        <v>663888</v>
      </c>
      <c r="AG1684">
        <v>27152</v>
      </c>
      <c r="AH1684">
        <v>140944</v>
      </c>
      <c r="AI1684">
        <f t="shared" si="104"/>
        <v>2021</v>
      </c>
      <c r="AJ1684" t="str">
        <f t="shared" si="105"/>
        <v>Interior TFLs</v>
      </c>
      <c r="AK1684" t="str">
        <f t="shared" si="106"/>
        <v>InteriorTFLs</v>
      </c>
      <c r="AL1684" t="str">
        <f t="shared" si="107"/>
        <v>Interior TFLs</v>
      </c>
    </row>
    <row r="1685" spans="1:38">
      <c r="A1685">
        <v>22</v>
      </c>
      <c r="B1685">
        <v>40</v>
      </c>
      <c r="E1685">
        <v>24400</v>
      </c>
      <c r="F1685">
        <v>542784</v>
      </c>
      <c r="I1685">
        <v>13088</v>
      </c>
      <c r="J1685">
        <v>574944</v>
      </c>
      <c r="M1685">
        <v>20176</v>
      </c>
      <c r="N1685">
        <v>599376</v>
      </c>
      <c r="Q1685">
        <v>37696</v>
      </c>
      <c r="R1685">
        <v>501760</v>
      </c>
      <c r="U1685">
        <v>25792</v>
      </c>
      <c r="V1685">
        <v>537136</v>
      </c>
      <c r="Y1685">
        <v>52832</v>
      </c>
      <c r="Z1685">
        <v>491520</v>
      </c>
      <c r="AC1685">
        <v>42656</v>
      </c>
      <c r="AD1685">
        <v>288496</v>
      </c>
      <c r="AG1685">
        <v>27856</v>
      </c>
      <c r="AH1685">
        <v>355920</v>
      </c>
      <c r="AI1685">
        <f t="shared" si="104"/>
        <v>2021</v>
      </c>
      <c r="AJ1685" t="str">
        <f t="shared" si="105"/>
        <v>Interior TFLs</v>
      </c>
      <c r="AK1685" t="str">
        <f t="shared" si="106"/>
        <v>InteriorTFLs</v>
      </c>
      <c r="AL1685" t="str">
        <f t="shared" si="107"/>
        <v>Interior TFLs</v>
      </c>
    </row>
    <row r="1686" spans="1:38">
      <c r="A1686">
        <v>22</v>
      </c>
      <c r="B1686">
        <v>40</v>
      </c>
      <c r="E1686">
        <v>38016</v>
      </c>
      <c r="F1686">
        <v>2769904</v>
      </c>
      <c r="I1686">
        <v>416</v>
      </c>
      <c r="J1686">
        <v>2649744</v>
      </c>
      <c r="M1686">
        <v>5840</v>
      </c>
      <c r="N1686">
        <v>2404384</v>
      </c>
      <c r="Q1686">
        <v>7568</v>
      </c>
      <c r="R1686">
        <v>2289488</v>
      </c>
      <c r="U1686">
        <v>20320</v>
      </c>
      <c r="V1686">
        <v>2165552</v>
      </c>
      <c r="Y1686">
        <v>22768</v>
      </c>
      <c r="Z1686">
        <v>2073536</v>
      </c>
      <c r="AC1686">
        <v>125136</v>
      </c>
      <c r="AD1686">
        <v>1202256</v>
      </c>
      <c r="AG1686">
        <v>80256</v>
      </c>
      <c r="AH1686">
        <v>623616</v>
      </c>
      <c r="AI1686">
        <f t="shared" si="104"/>
        <v>2021</v>
      </c>
      <c r="AJ1686" t="str">
        <f t="shared" si="105"/>
        <v>Interior TFLs</v>
      </c>
      <c r="AK1686" t="str">
        <f t="shared" si="106"/>
        <v>InteriorTFLs</v>
      </c>
      <c r="AL1686" t="str">
        <f t="shared" si="107"/>
        <v>Interior TFLs</v>
      </c>
    </row>
    <row r="1687" spans="1:38">
      <c r="A1687">
        <v>22</v>
      </c>
      <c r="B1687">
        <v>40</v>
      </c>
      <c r="E1687">
        <v>161392</v>
      </c>
      <c r="F1687">
        <v>9141184</v>
      </c>
      <c r="I1687">
        <v>21360</v>
      </c>
      <c r="J1687">
        <v>8436736</v>
      </c>
      <c r="M1687">
        <v>62944</v>
      </c>
      <c r="N1687">
        <v>7828800</v>
      </c>
      <c r="Q1687">
        <v>85360</v>
      </c>
      <c r="R1687">
        <v>7539568</v>
      </c>
      <c r="U1687">
        <v>98656</v>
      </c>
      <c r="V1687">
        <v>7169696</v>
      </c>
      <c r="Y1687">
        <v>127584</v>
      </c>
      <c r="Z1687">
        <v>7082384</v>
      </c>
      <c r="AC1687">
        <v>166256</v>
      </c>
      <c r="AD1687">
        <v>4453152</v>
      </c>
      <c r="AG1687">
        <v>119776</v>
      </c>
      <c r="AH1687">
        <v>3549488</v>
      </c>
      <c r="AI1687">
        <f t="shared" si="104"/>
        <v>2021</v>
      </c>
      <c r="AJ1687" t="str">
        <f t="shared" si="105"/>
        <v>Interior TFLs</v>
      </c>
      <c r="AK1687" t="str">
        <f t="shared" si="106"/>
        <v>InteriorTFLs</v>
      </c>
      <c r="AL1687" t="str">
        <f t="shared" si="107"/>
        <v>Interior TFLs</v>
      </c>
    </row>
    <row r="1688" spans="1:38">
      <c r="A1688">
        <v>22</v>
      </c>
      <c r="B1688">
        <v>41</v>
      </c>
      <c r="E1688">
        <v>0</v>
      </c>
      <c r="F1688">
        <v>0</v>
      </c>
      <c r="I1688">
        <v>0</v>
      </c>
      <c r="J1688">
        <v>0</v>
      </c>
      <c r="M1688">
        <v>0</v>
      </c>
      <c r="N1688">
        <v>0</v>
      </c>
      <c r="Q1688">
        <v>0</v>
      </c>
      <c r="R1688">
        <v>0</v>
      </c>
      <c r="U1688">
        <v>0</v>
      </c>
      <c r="V1688">
        <v>0</v>
      </c>
      <c r="Y1688">
        <v>0</v>
      </c>
      <c r="Z1688">
        <v>0</v>
      </c>
      <c r="AC1688">
        <v>0</v>
      </c>
      <c r="AD1688">
        <v>0</v>
      </c>
      <c r="AG1688">
        <v>0</v>
      </c>
      <c r="AH1688">
        <v>0</v>
      </c>
      <c r="AI1688">
        <f t="shared" si="104"/>
        <v>2021</v>
      </c>
      <c r="AJ1688" t="str">
        <f t="shared" si="105"/>
        <v>Coast TFLs</v>
      </c>
      <c r="AK1688" t="str">
        <f t="shared" si="106"/>
        <v>CoastTFLs</v>
      </c>
      <c r="AL1688" t="str">
        <f t="shared" si="107"/>
        <v>Coast TFLs</v>
      </c>
    </row>
    <row r="1689" spans="1:38">
      <c r="A1689">
        <v>22</v>
      </c>
      <c r="B1689">
        <v>41</v>
      </c>
      <c r="E1689">
        <v>0</v>
      </c>
      <c r="F1689">
        <v>0</v>
      </c>
      <c r="I1689">
        <v>0</v>
      </c>
      <c r="J1689">
        <v>2864</v>
      </c>
      <c r="M1689">
        <v>0</v>
      </c>
      <c r="N1689">
        <v>1136</v>
      </c>
      <c r="Q1689">
        <v>0</v>
      </c>
      <c r="R1689">
        <v>224</v>
      </c>
      <c r="U1689">
        <v>0</v>
      </c>
      <c r="V1689">
        <v>144</v>
      </c>
      <c r="Y1689">
        <v>0</v>
      </c>
      <c r="Z1689">
        <v>144</v>
      </c>
      <c r="AC1689">
        <v>0</v>
      </c>
      <c r="AD1689">
        <v>0</v>
      </c>
      <c r="AG1689">
        <v>0</v>
      </c>
      <c r="AH1689">
        <v>0</v>
      </c>
      <c r="AI1689">
        <f t="shared" si="104"/>
        <v>2021</v>
      </c>
      <c r="AJ1689" t="str">
        <f t="shared" si="105"/>
        <v>Coast TFLs</v>
      </c>
      <c r="AK1689" t="str">
        <f t="shared" si="106"/>
        <v>CoastTFLs</v>
      </c>
      <c r="AL1689" t="str">
        <f t="shared" si="107"/>
        <v>Coast TFLs</v>
      </c>
    </row>
    <row r="1690" spans="1:38">
      <c r="A1690">
        <v>22</v>
      </c>
      <c r="B1690">
        <v>41</v>
      </c>
      <c r="E1690">
        <v>0</v>
      </c>
      <c r="F1690">
        <v>0</v>
      </c>
      <c r="I1690">
        <v>0</v>
      </c>
      <c r="J1690">
        <v>0</v>
      </c>
      <c r="M1690">
        <v>0</v>
      </c>
      <c r="N1690">
        <v>0</v>
      </c>
      <c r="Q1690">
        <v>0</v>
      </c>
      <c r="R1690">
        <v>0</v>
      </c>
      <c r="U1690">
        <v>0</v>
      </c>
      <c r="V1690">
        <v>0</v>
      </c>
      <c r="Y1690">
        <v>0</v>
      </c>
      <c r="Z1690">
        <v>0</v>
      </c>
      <c r="AC1690">
        <v>0</v>
      </c>
      <c r="AD1690">
        <v>0</v>
      </c>
      <c r="AG1690">
        <v>0</v>
      </c>
      <c r="AH1690">
        <v>0</v>
      </c>
      <c r="AI1690">
        <f t="shared" si="104"/>
        <v>2021</v>
      </c>
      <c r="AJ1690" t="str">
        <f t="shared" si="105"/>
        <v>Coast TFLs</v>
      </c>
      <c r="AK1690" t="str">
        <f t="shared" si="106"/>
        <v>CoastTFLs</v>
      </c>
      <c r="AL1690" t="str">
        <f t="shared" si="107"/>
        <v>Coast TFLs</v>
      </c>
    </row>
    <row r="1691" spans="1:38">
      <c r="A1691">
        <v>22</v>
      </c>
      <c r="B1691">
        <v>41</v>
      </c>
      <c r="E1691">
        <v>0</v>
      </c>
      <c r="F1691">
        <v>0</v>
      </c>
      <c r="I1691">
        <v>0</v>
      </c>
      <c r="J1691">
        <v>0</v>
      </c>
      <c r="M1691">
        <v>0</v>
      </c>
      <c r="N1691">
        <v>0</v>
      </c>
      <c r="Q1691">
        <v>0</v>
      </c>
      <c r="R1691">
        <v>0</v>
      </c>
      <c r="U1691">
        <v>544</v>
      </c>
      <c r="V1691">
        <v>17504</v>
      </c>
      <c r="Y1691">
        <v>1376</v>
      </c>
      <c r="Z1691">
        <v>12720</v>
      </c>
      <c r="AC1691">
        <v>0</v>
      </c>
      <c r="AD1691">
        <v>4224</v>
      </c>
      <c r="AG1691">
        <v>0</v>
      </c>
      <c r="AH1691">
        <v>176</v>
      </c>
      <c r="AI1691">
        <f t="shared" si="104"/>
        <v>2021</v>
      </c>
      <c r="AJ1691" t="str">
        <f t="shared" si="105"/>
        <v>Coast TFLs</v>
      </c>
      <c r="AK1691" t="str">
        <f t="shared" si="106"/>
        <v>CoastTFLs</v>
      </c>
      <c r="AL1691" t="str">
        <f t="shared" si="107"/>
        <v>Coast TFLs</v>
      </c>
    </row>
    <row r="1692" spans="1:38">
      <c r="A1692">
        <v>22</v>
      </c>
      <c r="B1692">
        <v>41</v>
      </c>
      <c r="E1692">
        <v>0</v>
      </c>
      <c r="F1692">
        <v>0</v>
      </c>
      <c r="I1692">
        <v>0</v>
      </c>
      <c r="J1692">
        <v>0</v>
      </c>
      <c r="M1692">
        <v>0</v>
      </c>
      <c r="N1692">
        <v>0</v>
      </c>
      <c r="Q1692">
        <v>0</v>
      </c>
      <c r="R1692">
        <v>0</v>
      </c>
      <c r="U1692">
        <v>0</v>
      </c>
      <c r="V1692">
        <v>0</v>
      </c>
      <c r="Y1692">
        <v>0</v>
      </c>
      <c r="Z1692">
        <v>0</v>
      </c>
      <c r="AC1692">
        <v>0</v>
      </c>
      <c r="AD1692">
        <v>0</v>
      </c>
      <c r="AG1692">
        <v>0</v>
      </c>
      <c r="AH1692">
        <v>0</v>
      </c>
      <c r="AI1692">
        <f t="shared" si="104"/>
        <v>2021</v>
      </c>
      <c r="AJ1692" t="str">
        <f t="shared" si="105"/>
        <v>Coast TFLs</v>
      </c>
      <c r="AK1692" t="str">
        <f t="shared" si="106"/>
        <v>CoastTFLs</v>
      </c>
      <c r="AL1692" t="str">
        <f t="shared" si="107"/>
        <v>Coast TFLs</v>
      </c>
    </row>
    <row r="1693" spans="1:38">
      <c r="A1693">
        <v>22</v>
      </c>
      <c r="B1693">
        <v>41</v>
      </c>
      <c r="E1693">
        <v>0</v>
      </c>
      <c r="F1693">
        <v>0</v>
      </c>
      <c r="I1693">
        <v>0</v>
      </c>
      <c r="J1693">
        <v>0</v>
      </c>
      <c r="M1693">
        <v>0</v>
      </c>
      <c r="N1693">
        <v>0</v>
      </c>
      <c r="Q1693">
        <v>0</v>
      </c>
      <c r="R1693">
        <v>0</v>
      </c>
      <c r="U1693">
        <v>0</v>
      </c>
      <c r="V1693">
        <v>0</v>
      </c>
      <c r="Y1693">
        <v>0</v>
      </c>
      <c r="Z1693">
        <v>0</v>
      </c>
      <c r="AC1693">
        <v>0</v>
      </c>
      <c r="AD1693">
        <v>0</v>
      </c>
      <c r="AG1693">
        <v>0</v>
      </c>
      <c r="AH1693">
        <v>0</v>
      </c>
      <c r="AI1693">
        <f t="shared" si="104"/>
        <v>2021</v>
      </c>
      <c r="AJ1693" t="str">
        <f t="shared" si="105"/>
        <v>Coast TFLs</v>
      </c>
      <c r="AK1693" t="str">
        <f t="shared" si="106"/>
        <v>CoastTFLs</v>
      </c>
      <c r="AL1693" t="str">
        <f t="shared" si="107"/>
        <v>Coast TFLs</v>
      </c>
    </row>
    <row r="1694" spans="1:38">
      <c r="A1694">
        <v>22</v>
      </c>
      <c r="B1694">
        <v>41</v>
      </c>
      <c r="E1694">
        <v>0</v>
      </c>
      <c r="F1694">
        <v>0</v>
      </c>
      <c r="I1694">
        <v>0</v>
      </c>
      <c r="J1694">
        <v>0</v>
      </c>
      <c r="M1694">
        <v>0</v>
      </c>
      <c r="N1694">
        <v>0</v>
      </c>
      <c r="Q1694">
        <v>0</v>
      </c>
      <c r="R1694">
        <v>2768</v>
      </c>
      <c r="U1694">
        <v>0</v>
      </c>
      <c r="V1694">
        <v>0</v>
      </c>
      <c r="Y1694">
        <v>0</v>
      </c>
      <c r="Z1694">
        <v>0</v>
      </c>
      <c r="AC1694">
        <v>0</v>
      </c>
      <c r="AD1694">
        <v>0</v>
      </c>
      <c r="AG1694">
        <v>0</v>
      </c>
      <c r="AH1694">
        <v>0</v>
      </c>
      <c r="AI1694">
        <f t="shared" si="104"/>
        <v>2021</v>
      </c>
      <c r="AJ1694" t="str">
        <f t="shared" si="105"/>
        <v>Coast TFLs</v>
      </c>
      <c r="AK1694" t="str">
        <f t="shared" si="106"/>
        <v>CoastTFLs</v>
      </c>
      <c r="AL1694" t="str">
        <f t="shared" si="107"/>
        <v>Coast TFLs</v>
      </c>
    </row>
    <row r="1695" spans="1:38">
      <c r="A1695">
        <v>22</v>
      </c>
      <c r="B1695">
        <v>41</v>
      </c>
      <c r="E1695">
        <v>0</v>
      </c>
      <c r="F1695">
        <v>0</v>
      </c>
      <c r="I1695">
        <v>0</v>
      </c>
      <c r="J1695">
        <v>0</v>
      </c>
      <c r="M1695">
        <v>0</v>
      </c>
      <c r="N1695">
        <v>2160</v>
      </c>
      <c r="Q1695">
        <v>0</v>
      </c>
      <c r="R1695">
        <v>0</v>
      </c>
      <c r="U1695">
        <v>0</v>
      </c>
      <c r="V1695">
        <v>0</v>
      </c>
      <c r="Y1695">
        <v>0</v>
      </c>
      <c r="Z1695">
        <v>0</v>
      </c>
      <c r="AC1695">
        <v>0</v>
      </c>
      <c r="AD1695">
        <v>0</v>
      </c>
      <c r="AG1695">
        <v>0</v>
      </c>
      <c r="AH1695">
        <v>0</v>
      </c>
      <c r="AI1695">
        <f t="shared" si="104"/>
        <v>2021</v>
      </c>
      <c r="AJ1695" t="str">
        <f t="shared" si="105"/>
        <v>Coast TFLs</v>
      </c>
      <c r="AK1695" t="str">
        <f t="shared" si="106"/>
        <v>CoastTFLs</v>
      </c>
      <c r="AL1695" t="str">
        <f t="shared" si="107"/>
        <v>Coast TFLs</v>
      </c>
    </row>
    <row r="1696" spans="1:38">
      <c r="A1696">
        <v>22</v>
      </c>
      <c r="B1696">
        <v>41</v>
      </c>
      <c r="E1696">
        <v>0</v>
      </c>
      <c r="F1696">
        <v>0</v>
      </c>
      <c r="I1696">
        <v>0</v>
      </c>
      <c r="J1696">
        <v>0</v>
      </c>
      <c r="M1696">
        <v>0</v>
      </c>
      <c r="N1696">
        <v>0</v>
      </c>
      <c r="Q1696">
        <v>0</v>
      </c>
      <c r="R1696">
        <v>0</v>
      </c>
      <c r="U1696">
        <v>0</v>
      </c>
      <c r="V1696">
        <v>0</v>
      </c>
      <c r="Y1696">
        <v>0</v>
      </c>
      <c r="Z1696">
        <v>0</v>
      </c>
      <c r="AC1696">
        <v>0</v>
      </c>
      <c r="AD1696">
        <v>0</v>
      </c>
      <c r="AG1696">
        <v>0</v>
      </c>
      <c r="AH1696">
        <v>0</v>
      </c>
      <c r="AI1696">
        <f t="shared" si="104"/>
        <v>2021</v>
      </c>
      <c r="AJ1696" t="str">
        <f t="shared" si="105"/>
        <v>Coast TFLs</v>
      </c>
      <c r="AK1696" t="str">
        <f t="shared" si="106"/>
        <v>CoastTFLs</v>
      </c>
      <c r="AL1696" t="str">
        <f t="shared" si="107"/>
        <v>Coast TFLs</v>
      </c>
    </row>
    <row r="1697" spans="1:38">
      <c r="A1697">
        <v>22</v>
      </c>
      <c r="B1697">
        <v>41</v>
      </c>
      <c r="E1697">
        <v>0</v>
      </c>
      <c r="F1697">
        <v>0</v>
      </c>
      <c r="I1697">
        <v>0</v>
      </c>
      <c r="J1697">
        <v>0</v>
      </c>
      <c r="M1697">
        <v>0</v>
      </c>
      <c r="N1697">
        <v>0</v>
      </c>
      <c r="Q1697">
        <v>0</v>
      </c>
      <c r="R1697">
        <v>0</v>
      </c>
      <c r="U1697">
        <v>0</v>
      </c>
      <c r="V1697">
        <v>0</v>
      </c>
      <c r="Y1697">
        <v>0</v>
      </c>
      <c r="Z1697">
        <v>0</v>
      </c>
      <c r="AC1697">
        <v>0</v>
      </c>
      <c r="AD1697">
        <v>0</v>
      </c>
      <c r="AG1697">
        <v>0</v>
      </c>
      <c r="AH1697">
        <v>0</v>
      </c>
      <c r="AI1697">
        <f t="shared" si="104"/>
        <v>2021</v>
      </c>
      <c r="AJ1697" t="str">
        <f t="shared" si="105"/>
        <v>Coast TFLs</v>
      </c>
      <c r="AK1697" t="str">
        <f t="shared" si="106"/>
        <v>CoastTFLs</v>
      </c>
      <c r="AL1697" t="str">
        <f t="shared" si="107"/>
        <v>Coast TFLs</v>
      </c>
    </row>
    <row r="1698" spans="1:38">
      <c r="A1698">
        <v>22</v>
      </c>
      <c r="B1698">
        <v>41</v>
      </c>
      <c r="E1698">
        <v>0</v>
      </c>
      <c r="F1698">
        <v>0</v>
      </c>
      <c r="I1698">
        <v>0</v>
      </c>
      <c r="J1698">
        <v>0</v>
      </c>
      <c r="M1698">
        <v>0</v>
      </c>
      <c r="N1698">
        <v>0</v>
      </c>
      <c r="Q1698">
        <v>0</v>
      </c>
      <c r="R1698">
        <v>0</v>
      </c>
      <c r="U1698">
        <v>0</v>
      </c>
      <c r="V1698">
        <v>0</v>
      </c>
      <c r="Y1698">
        <v>0</v>
      </c>
      <c r="Z1698">
        <v>0</v>
      </c>
      <c r="AC1698">
        <v>0</v>
      </c>
      <c r="AD1698">
        <v>0</v>
      </c>
      <c r="AG1698">
        <v>0</v>
      </c>
      <c r="AH1698">
        <v>0</v>
      </c>
      <c r="AI1698">
        <f t="shared" si="104"/>
        <v>2021</v>
      </c>
      <c r="AJ1698" t="str">
        <f t="shared" si="105"/>
        <v>Coast TFLs</v>
      </c>
      <c r="AK1698" t="str">
        <f t="shared" si="106"/>
        <v>CoastTFLs</v>
      </c>
      <c r="AL1698" t="str">
        <f t="shared" si="107"/>
        <v>Coast TFLs</v>
      </c>
    </row>
    <row r="1699" spans="1:38">
      <c r="A1699">
        <v>22</v>
      </c>
      <c r="B1699">
        <v>41</v>
      </c>
      <c r="E1699">
        <v>0</v>
      </c>
      <c r="F1699">
        <v>0</v>
      </c>
      <c r="I1699">
        <v>0</v>
      </c>
      <c r="J1699">
        <v>0</v>
      </c>
      <c r="M1699">
        <v>0</v>
      </c>
      <c r="N1699">
        <v>0</v>
      </c>
      <c r="Q1699">
        <v>0</v>
      </c>
      <c r="R1699">
        <v>48</v>
      </c>
      <c r="U1699">
        <v>0</v>
      </c>
      <c r="V1699">
        <v>3728</v>
      </c>
      <c r="Y1699">
        <v>0</v>
      </c>
      <c r="Z1699">
        <v>0</v>
      </c>
      <c r="AC1699">
        <v>0</v>
      </c>
      <c r="AD1699">
        <v>0</v>
      </c>
      <c r="AG1699">
        <v>0</v>
      </c>
      <c r="AH1699">
        <v>0</v>
      </c>
      <c r="AI1699">
        <f t="shared" si="104"/>
        <v>2021</v>
      </c>
      <c r="AJ1699" t="str">
        <f t="shared" si="105"/>
        <v>Coast TFLs</v>
      </c>
      <c r="AK1699" t="str">
        <f t="shared" si="106"/>
        <v>CoastTFLs</v>
      </c>
      <c r="AL1699" t="str">
        <f t="shared" si="107"/>
        <v>Coast TFLs</v>
      </c>
    </row>
    <row r="1700" spans="1:38">
      <c r="A1700">
        <v>22</v>
      </c>
      <c r="B1700">
        <v>41</v>
      </c>
      <c r="E1700">
        <v>0</v>
      </c>
      <c r="F1700">
        <v>0</v>
      </c>
      <c r="I1700">
        <v>0</v>
      </c>
      <c r="J1700">
        <v>0</v>
      </c>
      <c r="M1700">
        <v>0</v>
      </c>
      <c r="N1700">
        <v>0</v>
      </c>
      <c r="Q1700">
        <v>0</v>
      </c>
      <c r="R1700">
        <v>0</v>
      </c>
      <c r="U1700">
        <v>0</v>
      </c>
      <c r="V1700">
        <v>0</v>
      </c>
      <c r="Y1700">
        <v>0</v>
      </c>
      <c r="Z1700">
        <v>0</v>
      </c>
      <c r="AC1700">
        <v>0</v>
      </c>
      <c r="AD1700">
        <v>0</v>
      </c>
      <c r="AG1700">
        <v>0</v>
      </c>
      <c r="AH1700">
        <v>0</v>
      </c>
      <c r="AI1700">
        <f t="shared" si="104"/>
        <v>2021</v>
      </c>
      <c r="AJ1700" t="str">
        <f t="shared" si="105"/>
        <v>Coast TFLs</v>
      </c>
      <c r="AK1700" t="str">
        <f t="shared" si="106"/>
        <v>CoastTFLs</v>
      </c>
      <c r="AL1700" t="str">
        <f t="shared" si="107"/>
        <v>Coast TFLs</v>
      </c>
    </row>
    <row r="1701" spans="1:38">
      <c r="A1701">
        <v>22</v>
      </c>
      <c r="B1701">
        <v>41</v>
      </c>
      <c r="E1701">
        <v>0</v>
      </c>
      <c r="F1701">
        <v>0</v>
      </c>
      <c r="I1701">
        <v>0</v>
      </c>
      <c r="J1701">
        <v>0</v>
      </c>
      <c r="M1701">
        <v>0</v>
      </c>
      <c r="N1701">
        <v>0</v>
      </c>
      <c r="Q1701">
        <v>0</v>
      </c>
      <c r="R1701">
        <v>0</v>
      </c>
      <c r="U1701">
        <v>0</v>
      </c>
      <c r="V1701">
        <v>0</v>
      </c>
      <c r="Y1701">
        <v>0</v>
      </c>
      <c r="Z1701">
        <v>0</v>
      </c>
      <c r="AC1701">
        <v>0</v>
      </c>
      <c r="AD1701">
        <v>0</v>
      </c>
      <c r="AG1701">
        <v>0</v>
      </c>
      <c r="AH1701">
        <v>0</v>
      </c>
      <c r="AI1701">
        <f t="shared" si="104"/>
        <v>2021</v>
      </c>
      <c r="AJ1701" t="str">
        <f t="shared" si="105"/>
        <v>Coast TFLs</v>
      </c>
      <c r="AK1701" t="str">
        <f t="shared" si="106"/>
        <v>CoastTFLs</v>
      </c>
      <c r="AL1701" t="str">
        <f t="shared" si="107"/>
        <v>Coast TFLs</v>
      </c>
    </row>
    <row r="1702" spans="1:38">
      <c r="A1702">
        <v>22</v>
      </c>
      <c r="B1702">
        <v>41</v>
      </c>
      <c r="E1702">
        <v>0</v>
      </c>
      <c r="F1702">
        <v>0</v>
      </c>
      <c r="I1702">
        <v>0</v>
      </c>
      <c r="J1702">
        <v>0</v>
      </c>
      <c r="M1702">
        <v>0</v>
      </c>
      <c r="N1702">
        <v>0</v>
      </c>
      <c r="Q1702">
        <v>0</v>
      </c>
      <c r="R1702">
        <v>0</v>
      </c>
      <c r="U1702">
        <v>0</v>
      </c>
      <c r="V1702">
        <v>0</v>
      </c>
      <c r="Y1702">
        <v>0</v>
      </c>
      <c r="Z1702">
        <v>0</v>
      </c>
      <c r="AC1702">
        <v>0</v>
      </c>
      <c r="AD1702">
        <v>0</v>
      </c>
      <c r="AG1702">
        <v>0</v>
      </c>
      <c r="AH1702">
        <v>0</v>
      </c>
      <c r="AI1702">
        <f t="shared" si="104"/>
        <v>2021</v>
      </c>
      <c r="AJ1702" t="str">
        <f t="shared" si="105"/>
        <v>Coast TFLs</v>
      </c>
      <c r="AK1702" t="str">
        <f t="shared" si="106"/>
        <v>CoastTFLs</v>
      </c>
      <c r="AL1702" t="str">
        <f t="shared" si="107"/>
        <v>Coast TFLs</v>
      </c>
    </row>
    <row r="1703" spans="1:38">
      <c r="A1703">
        <v>22</v>
      </c>
      <c r="B1703">
        <v>41</v>
      </c>
      <c r="E1703">
        <v>0</v>
      </c>
      <c r="F1703">
        <v>0</v>
      </c>
      <c r="I1703">
        <v>0</v>
      </c>
      <c r="J1703">
        <v>4800</v>
      </c>
      <c r="M1703">
        <v>0</v>
      </c>
      <c r="N1703">
        <v>3888</v>
      </c>
      <c r="Q1703">
        <v>0</v>
      </c>
      <c r="R1703">
        <v>6224</v>
      </c>
      <c r="U1703">
        <v>0</v>
      </c>
      <c r="V1703">
        <v>4416</v>
      </c>
      <c r="Y1703">
        <v>16</v>
      </c>
      <c r="Z1703">
        <v>3328</v>
      </c>
      <c r="AC1703">
        <v>0</v>
      </c>
      <c r="AD1703">
        <v>2432</v>
      </c>
      <c r="AG1703">
        <v>16</v>
      </c>
      <c r="AH1703">
        <v>288</v>
      </c>
      <c r="AI1703">
        <f t="shared" si="104"/>
        <v>2021</v>
      </c>
      <c r="AJ1703" t="str">
        <f t="shared" si="105"/>
        <v>Coast TFLs</v>
      </c>
      <c r="AK1703" t="str">
        <f t="shared" si="106"/>
        <v>CoastTFLs</v>
      </c>
      <c r="AL1703" t="str">
        <f t="shared" si="107"/>
        <v>Coast TFLs</v>
      </c>
    </row>
    <row r="1704" spans="1:38">
      <c r="A1704">
        <v>23</v>
      </c>
      <c r="B1704">
        <v>1</v>
      </c>
      <c r="E1704">
        <v>322000</v>
      </c>
      <c r="F1704">
        <v>57051344</v>
      </c>
      <c r="I1704">
        <v>23584</v>
      </c>
      <c r="J1704">
        <v>47301056</v>
      </c>
      <c r="M1704">
        <v>39248</v>
      </c>
      <c r="N1704">
        <v>46417248</v>
      </c>
      <c r="Q1704">
        <v>72416</v>
      </c>
      <c r="R1704">
        <v>45785648</v>
      </c>
      <c r="U1704">
        <v>65696</v>
      </c>
      <c r="V1704">
        <v>44375552</v>
      </c>
      <c r="Y1704">
        <v>112720</v>
      </c>
      <c r="Z1704">
        <v>43361296</v>
      </c>
      <c r="AC1704">
        <v>36848</v>
      </c>
      <c r="AD1704">
        <v>41953760</v>
      </c>
      <c r="AG1704">
        <v>17472</v>
      </c>
      <c r="AH1704">
        <v>41627792</v>
      </c>
      <c r="AI1704">
        <f t="shared" si="104"/>
        <v>2022</v>
      </c>
      <c r="AJ1704" t="str">
        <f t="shared" si="105"/>
        <v>Pine Units</v>
      </c>
      <c r="AK1704" t="str">
        <f t="shared" si="106"/>
        <v>100MileHouse</v>
      </c>
      <c r="AL1704" t="str">
        <f t="shared" si="107"/>
        <v>100 Mile House TSA</v>
      </c>
    </row>
    <row r="1705" spans="1:38">
      <c r="A1705">
        <v>23</v>
      </c>
      <c r="B1705">
        <v>2</v>
      </c>
      <c r="E1705">
        <v>44288</v>
      </c>
      <c r="F1705">
        <v>7169728</v>
      </c>
      <c r="I1705">
        <v>8528</v>
      </c>
      <c r="J1705">
        <v>6994608</v>
      </c>
      <c r="M1705">
        <v>17696</v>
      </c>
      <c r="N1705">
        <v>6547552</v>
      </c>
      <c r="Q1705">
        <v>36608</v>
      </c>
      <c r="R1705">
        <v>6300816</v>
      </c>
      <c r="U1705">
        <v>29856</v>
      </c>
      <c r="V1705">
        <v>5968832</v>
      </c>
      <c r="Y1705">
        <v>35728</v>
      </c>
      <c r="Z1705">
        <v>5690336</v>
      </c>
      <c r="AC1705">
        <v>115520</v>
      </c>
      <c r="AD1705">
        <v>4084528</v>
      </c>
      <c r="AG1705">
        <v>96432</v>
      </c>
      <c r="AH1705">
        <v>3408896</v>
      </c>
      <c r="AI1705">
        <f t="shared" si="104"/>
        <v>2022</v>
      </c>
      <c r="AJ1705" t="str">
        <f t="shared" si="105"/>
        <v>Pine Units</v>
      </c>
      <c r="AK1705" t="str">
        <f t="shared" si="106"/>
        <v>Arrow</v>
      </c>
      <c r="AL1705" t="str">
        <f t="shared" si="107"/>
        <v>Arrow TSA</v>
      </c>
    </row>
    <row r="1706" spans="1:38">
      <c r="A1706">
        <v>23</v>
      </c>
      <c r="B1706">
        <v>3</v>
      </c>
      <c r="E1706">
        <v>0</v>
      </c>
      <c r="F1706">
        <v>0</v>
      </c>
      <c r="I1706">
        <v>0</v>
      </c>
      <c r="J1706">
        <v>0</v>
      </c>
      <c r="M1706">
        <v>0</v>
      </c>
      <c r="N1706">
        <v>0</v>
      </c>
      <c r="Q1706">
        <v>0</v>
      </c>
      <c r="R1706">
        <v>0</v>
      </c>
      <c r="U1706">
        <v>0</v>
      </c>
      <c r="V1706">
        <v>0</v>
      </c>
      <c r="Y1706">
        <v>0</v>
      </c>
      <c r="Z1706">
        <v>0</v>
      </c>
      <c r="AC1706">
        <v>0</v>
      </c>
      <c r="AD1706">
        <v>0</v>
      </c>
      <c r="AG1706">
        <v>0</v>
      </c>
      <c r="AH1706">
        <v>0</v>
      </c>
      <c r="AI1706">
        <f t="shared" si="104"/>
        <v>2022</v>
      </c>
      <c r="AJ1706" t="str">
        <f t="shared" si="105"/>
        <v>Non-pine Units</v>
      </c>
      <c r="AK1706" t="str">
        <f t="shared" si="106"/>
        <v>Arrowsmith</v>
      </c>
      <c r="AL1706" t="str">
        <f t="shared" si="107"/>
        <v>Arrowsmith TSA</v>
      </c>
    </row>
    <row r="1707" spans="1:38">
      <c r="A1707">
        <v>23</v>
      </c>
      <c r="B1707">
        <v>4</v>
      </c>
      <c r="E1707">
        <v>130048</v>
      </c>
      <c r="F1707">
        <v>12846608</v>
      </c>
      <c r="I1707">
        <v>12992</v>
      </c>
      <c r="J1707">
        <v>12011760</v>
      </c>
      <c r="M1707">
        <v>22816</v>
      </c>
      <c r="N1707">
        <v>11188432</v>
      </c>
      <c r="Q1707">
        <v>36288</v>
      </c>
      <c r="R1707">
        <v>10739680</v>
      </c>
      <c r="U1707">
        <v>56624</v>
      </c>
      <c r="V1707">
        <v>10072240</v>
      </c>
      <c r="Y1707">
        <v>59136</v>
      </c>
      <c r="Z1707">
        <v>9605776</v>
      </c>
      <c r="AC1707">
        <v>378400</v>
      </c>
      <c r="AD1707">
        <v>5626896</v>
      </c>
      <c r="AG1707">
        <v>425264</v>
      </c>
      <c r="AH1707">
        <v>3620736</v>
      </c>
      <c r="AI1707">
        <f t="shared" si="104"/>
        <v>2022</v>
      </c>
      <c r="AJ1707" t="str">
        <f t="shared" si="105"/>
        <v>Pine Units</v>
      </c>
      <c r="AK1707" t="str">
        <f t="shared" si="106"/>
        <v>Boundary</v>
      </c>
      <c r="AL1707" t="str">
        <f t="shared" si="107"/>
        <v>Boundary TSA</v>
      </c>
    </row>
    <row r="1708" spans="1:38">
      <c r="A1708">
        <v>23</v>
      </c>
      <c r="B1708">
        <v>5</v>
      </c>
      <c r="E1708">
        <v>102416</v>
      </c>
      <c r="F1708">
        <v>11657456</v>
      </c>
      <c r="I1708">
        <v>8976</v>
      </c>
      <c r="J1708">
        <v>11097616</v>
      </c>
      <c r="M1708">
        <v>17472</v>
      </c>
      <c r="N1708">
        <v>10899488</v>
      </c>
      <c r="Q1708">
        <v>27312</v>
      </c>
      <c r="R1708">
        <v>10632816</v>
      </c>
      <c r="U1708">
        <v>32896</v>
      </c>
      <c r="V1708">
        <v>10098688</v>
      </c>
      <c r="Y1708">
        <v>23472</v>
      </c>
      <c r="Z1708">
        <v>9656528</v>
      </c>
      <c r="AC1708">
        <v>23920</v>
      </c>
      <c r="AD1708">
        <v>8960256</v>
      </c>
      <c r="AG1708">
        <v>23264</v>
      </c>
      <c r="AH1708">
        <v>8371984</v>
      </c>
      <c r="AI1708">
        <f t="shared" si="104"/>
        <v>2022</v>
      </c>
      <c r="AJ1708" t="str">
        <f t="shared" si="105"/>
        <v>Pine Units</v>
      </c>
      <c r="AK1708" t="str">
        <f t="shared" si="106"/>
        <v>Bulkley</v>
      </c>
      <c r="AL1708" t="str">
        <f t="shared" si="107"/>
        <v>Bulkley TSA</v>
      </c>
    </row>
    <row r="1709" spans="1:38">
      <c r="A1709">
        <v>23</v>
      </c>
      <c r="B1709">
        <v>6</v>
      </c>
      <c r="E1709">
        <v>21024</v>
      </c>
      <c r="F1709">
        <v>949408</v>
      </c>
      <c r="I1709">
        <v>0</v>
      </c>
      <c r="J1709">
        <v>352</v>
      </c>
      <c r="M1709">
        <v>0</v>
      </c>
      <c r="N1709">
        <v>352</v>
      </c>
      <c r="Q1709">
        <v>0</v>
      </c>
      <c r="R1709">
        <v>352</v>
      </c>
      <c r="U1709">
        <v>0</v>
      </c>
      <c r="V1709">
        <v>352</v>
      </c>
      <c r="Y1709">
        <v>144</v>
      </c>
      <c r="Z1709">
        <v>18448</v>
      </c>
      <c r="AC1709">
        <v>17232</v>
      </c>
      <c r="AD1709">
        <v>291408</v>
      </c>
      <c r="AG1709">
        <v>119472</v>
      </c>
      <c r="AH1709">
        <v>917440</v>
      </c>
      <c r="AI1709">
        <f t="shared" si="104"/>
        <v>2022</v>
      </c>
      <c r="AJ1709" t="str">
        <f t="shared" si="105"/>
        <v>Non-pine Units</v>
      </c>
      <c r="AK1709" t="str">
        <f t="shared" si="106"/>
        <v>Cassiar</v>
      </c>
      <c r="AL1709" t="str">
        <f t="shared" si="107"/>
        <v>Cassiar TSA</v>
      </c>
    </row>
    <row r="1710" spans="1:38">
      <c r="A1710">
        <v>23</v>
      </c>
      <c r="B1710">
        <v>7</v>
      </c>
      <c r="E1710">
        <v>13424</v>
      </c>
      <c r="F1710">
        <v>495552</v>
      </c>
      <c r="I1710">
        <v>2944</v>
      </c>
      <c r="J1710">
        <v>485776</v>
      </c>
      <c r="M1710">
        <v>8768</v>
      </c>
      <c r="N1710">
        <v>481056</v>
      </c>
      <c r="Q1710">
        <v>14368</v>
      </c>
      <c r="R1710">
        <v>413264</v>
      </c>
      <c r="U1710">
        <v>7120</v>
      </c>
      <c r="V1710">
        <v>417584</v>
      </c>
      <c r="Y1710">
        <v>11952</v>
      </c>
      <c r="Z1710">
        <v>420048</v>
      </c>
      <c r="AC1710">
        <v>36000</v>
      </c>
      <c r="AD1710">
        <v>265088</v>
      </c>
      <c r="AG1710">
        <v>22848</v>
      </c>
      <c r="AH1710">
        <v>220624</v>
      </c>
      <c r="AI1710">
        <f t="shared" si="104"/>
        <v>2022</v>
      </c>
      <c r="AJ1710" t="str">
        <f t="shared" si="105"/>
        <v>Non-pine Units</v>
      </c>
      <c r="AK1710" t="str">
        <f t="shared" si="106"/>
        <v>Cranberry</v>
      </c>
      <c r="AL1710" t="str">
        <f t="shared" si="107"/>
        <v>Cranberry TSA</v>
      </c>
    </row>
    <row r="1711" spans="1:38">
      <c r="A1711">
        <v>23</v>
      </c>
      <c r="B1711">
        <v>8</v>
      </c>
      <c r="E1711">
        <v>272848</v>
      </c>
      <c r="F1711">
        <v>26375152</v>
      </c>
      <c r="I1711">
        <v>36160</v>
      </c>
      <c r="J1711">
        <v>23461424</v>
      </c>
      <c r="M1711">
        <v>67520</v>
      </c>
      <c r="N1711">
        <v>22425696</v>
      </c>
      <c r="Q1711">
        <v>108960</v>
      </c>
      <c r="R1711">
        <v>21361408</v>
      </c>
      <c r="U1711">
        <v>190320</v>
      </c>
      <c r="V1711">
        <v>19788816</v>
      </c>
      <c r="Y1711">
        <v>215616</v>
      </c>
      <c r="Z1711">
        <v>17497280</v>
      </c>
      <c r="AC1711">
        <v>768928</v>
      </c>
      <c r="AD1711">
        <v>11419568</v>
      </c>
      <c r="AG1711">
        <v>453840</v>
      </c>
      <c r="AH1711">
        <v>7318640</v>
      </c>
      <c r="AI1711">
        <f t="shared" si="104"/>
        <v>2022</v>
      </c>
      <c r="AJ1711" t="str">
        <f t="shared" si="105"/>
        <v>Pine Units</v>
      </c>
      <c r="AK1711" t="str">
        <f t="shared" si="106"/>
        <v>Cranbrook</v>
      </c>
      <c r="AL1711" t="str">
        <f t="shared" si="107"/>
        <v>Cranbrook TSA</v>
      </c>
    </row>
    <row r="1712" spans="1:38">
      <c r="A1712">
        <v>23</v>
      </c>
      <c r="B1712">
        <v>9</v>
      </c>
      <c r="E1712">
        <v>148624</v>
      </c>
      <c r="F1712">
        <v>9876464</v>
      </c>
      <c r="I1712">
        <v>31520</v>
      </c>
      <c r="J1712">
        <v>25849360</v>
      </c>
      <c r="M1712">
        <v>53312</v>
      </c>
      <c r="N1712">
        <v>25074544</v>
      </c>
      <c r="Q1712">
        <v>55904</v>
      </c>
      <c r="R1712">
        <v>24445664</v>
      </c>
      <c r="U1712">
        <v>81808</v>
      </c>
      <c r="V1712">
        <v>22992528</v>
      </c>
      <c r="Y1712">
        <v>57824</v>
      </c>
      <c r="Z1712">
        <v>22292272</v>
      </c>
      <c r="AC1712">
        <v>17200</v>
      </c>
      <c r="AD1712">
        <v>20879328</v>
      </c>
      <c r="AG1712">
        <v>105120</v>
      </c>
      <c r="AH1712">
        <v>17727648</v>
      </c>
      <c r="AI1712">
        <f t="shared" si="104"/>
        <v>2022</v>
      </c>
      <c r="AJ1712" t="str">
        <f t="shared" si="105"/>
        <v>Pine Units</v>
      </c>
      <c r="AK1712" t="str">
        <f t="shared" si="106"/>
        <v>DawsonCreek</v>
      </c>
      <c r="AL1712" t="str">
        <f t="shared" si="107"/>
        <v>Dawson Creek TSA</v>
      </c>
    </row>
    <row r="1713" spans="1:38">
      <c r="A1713">
        <v>23</v>
      </c>
      <c r="B1713">
        <v>10</v>
      </c>
      <c r="E1713">
        <v>0</v>
      </c>
      <c r="F1713">
        <v>0</v>
      </c>
      <c r="I1713">
        <v>0</v>
      </c>
      <c r="J1713">
        <v>0</v>
      </c>
      <c r="M1713">
        <v>0</v>
      </c>
      <c r="N1713">
        <v>0</v>
      </c>
      <c r="Q1713">
        <v>0</v>
      </c>
      <c r="R1713">
        <v>0</v>
      </c>
      <c r="U1713">
        <v>0</v>
      </c>
      <c r="V1713">
        <v>0</v>
      </c>
      <c r="Y1713">
        <v>112</v>
      </c>
      <c r="Z1713">
        <v>10016</v>
      </c>
      <c r="AC1713">
        <v>3168</v>
      </c>
      <c r="AD1713">
        <v>90992</v>
      </c>
      <c r="AG1713">
        <v>33984</v>
      </c>
      <c r="AH1713">
        <v>1190256</v>
      </c>
      <c r="AI1713">
        <f t="shared" si="104"/>
        <v>2022</v>
      </c>
      <c r="AJ1713" t="str">
        <f t="shared" si="105"/>
        <v>Non-pine Units</v>
      </c>
      <c r="AK1713" t="str">
        <f t="shared" si="106"/>
        <v>FortNelson</v>
      </c>
      <c r="AL1713" t="str">
        <f t="shared" si="107"/>
        <v>Fort Nelson TSA</v>
      </c>
    </row>
    <row r="1714" spans="1:38">
      <c r="A1714">
        <v>23</v>
      </c>
      <c r="B1714">
        <v>11</v>
      </c>
      <c r="E1714">
        <v>6160</v>
      </c>
      <c r="F1714">
        <v>232864</v>
      </c>
      <c r="I1714">
        <v>2448</v>
      </c>
      <c r="J1714">
        <v>502144</v>
      </c>
      <c r="M1714">
        <v>2672</v>
      </c>
      <c r="N1714">
        <v>481728</v>
      </c>
      <c r="Q1714">
        <v>4624</v>
      </c>
      <c r="R1714">
        <v>486624</v>
      </c>
      <c r="U1714">
        <v>3952</v>
      </c>
      <c r="V1714">
        <v>467168</v>
      </c>
      <c r="Y1714">
        <v>4704</v>
      </c>
      <c r="Z1714">
        <v>451888</v>
      </c>
      <c r="AC1714">
        <v>9136</v>
      </c>
      <c r="AD1714">
        <v>364416</v>
      </c>
      <c r="AG1714">
        <v>3264</v>
      </c>
      <c r="AH1714">
        <v>266256</v>
      </c>
      <c r="AI1714">
        <f t="shared" si="104"/>
        <v>2022</v>
      </c>
      <c r="AJ1714" t="str">
        <f t="shared" si="105"/>
        <v>Non-pine Units</v>
      </c>
      <c r="AK1714" t="str">
        <f t="shared" si="106"/>
        <v>Fraser</v>
      </c>
      <c r="AL1714" t="str">
        <f t="shared" si="107"/>
        <v>Fraser TSA</v>
      </c>
    </row>
    <row r="1715" spans="1:38">
      <c r="A1715">
        <v>23</v>
      </c>
      <c r="B1715">
        <v>12</v>
      </c>
      <c r="E1715">
        <v>717872</v>
      </c>
      <c r="F1715">
        <v>102531072</v>
      </c>
      <c r="I1715">
        <v>30976</v>
      </c>
      <c r="J1715">
        <v>97978032</v>
      </c>
      <c r="M1715">
        <v>83408</v>
      </c>
      <c r="N1715">
        <v>91846016</v>
      </c>
      <c r="Q1715">
        <v>107712</v>
      </c>
      <c r="R1715">
        <v>90916672</v>
      </c>
      <c r="U1715">
        <v>203600</v>
      </c>
      <c r="V1715">
        <v>82351664</v>
      </c>
      <c r="Y1715">
        <v>121904</v>
      </c>
      <c r="Z1715">
        <v>81701376</v>
      </c>
      <c r="AC1715">
        <v>35296</v>
      </c>
      <c r="AD1715">
        <v>80164064</v>
      </c>
      <c r="AG1715">
        <v>27792</v>
      </c>
      <c r="AH1715">
        <v>79049520</v>
      </c>
      <c r="AI1715">
        <f t="shared" si="104"/>
        <v>2022</v>
      </c>
      <c r="AJ1715" t="str">
        <f t="shared" si="105"/>
        <v>Pine Units</v>
      </c>
      <c r="AK1715" t="str">
        <f t="shared" si="106"/>
        <v>FtStJames</v>
      </c>
      <c r="AL1715" t="str">
        <f t="shared" si="107"/>
        <v>Ft. St. James Forest District</v>
      </c>
    </row>
    <row r="1716" spans="1:38">
      <c r="A1716">
        <v>23</v>
      </c>
      <c r="B1716">
        <v>13</v>
      </c>
      <c r="E1716">
        <v>38080</v>
      </c>
      <c r="F1716">
        <v>2723184</v>
      </c>
      <c r="I1716">
        <v>54224</v>
      </c>
      <c r="J1716">
        <v>14704592</v>
      </c>
      <c r="M1716">
        <v>90448</v>
      </c>
      <c r="N1716">
        <v>14727904</v>
      </c>
      <c r="Q1716">
        <v>166432</v>
      </c>
      <c r="R1716">
        <v>20604368</v>
      </c>
      <c r="U1716">
        <v>287296</v>
      </c>
      <c r="V1716">
        <v>25708448</v>
      </c>
      <c r="Y1716">
        <v>231680</v>
      </c>
      <c r="Z1716">
        <v>28286480</v>
      </c>
      <c r="AC1716">
        <v>153440</v>
      </c>
      <c r="AD1716">
        <v>16180320</v>
      </c>
      <c r="AG1716">
        <v>157424</v>
      </c>
      <c r="AH1716">
        <v>19313280</v>
      </c>
      <c r="AI1716">
        <f t="shared" si="104"/>
        <v>2022</v>
      </c>
      <c r="AJ1716" t="str">
        <f t="shared" si="105"/>
        <v>Non-pine Units</v>
      </c>
      <c r="AK1716" t="str">
        <f t="shared" si="106"/>
        <v>FtStJohn</v>
      </c>
      <c r="AL1716" t="str">
        <f t="shared" si="107"/>
        <v>Ft. St. John TSA</v>
      </c>
    </row>
    <row r="1717" spans="1:38">
      <c r="A1717">
        <v>23</v>
      </c>
      <c r="B1717">
        <v>14</v>
      </c>
      <c r="E1717">
        <v>33856</v>
      </c>
      <c r="F1717">
        <v>4368160</v>
      </c>
      <c r="I1717">
        <v>6704</v>
      </c>
      <c r="J1717">
        <v>4137568</v>
      </c>
      <c r="M1717">
        <v>13104</v>
      </c>
      <c r="N1717">
        <v>3863472</v>
      </c>
      <c r="Q1717">
        <v>24848</v>
      </c>
      <c r="R1717">
        <v>3603120</v>
      </c>
      <c r="U1717">
        <v>30624</v>
      </c>
      <c r="V1717">
        <v>3358416</v>
      </c>
      <c r="Y1717">
        <v>36496</v>
      </c>
      <c r="Z1717">
        <v>3223840</v>
      </c>
      <c r="AC1717">
        <v>67248</v>
      </c>
      <c r="AD1717">
        <v>2018416</v>
      </c>
      <c r="AG1717">
        <v>61648</v>
      </c>
      <c r="AH1717">
        <v>1557888</v>
      </c>
      <c r="AI1717">
        <f t="shared" si="104"/>
        <v>2022</v>
      </c>
      <c r="AJ1717" t="str">
        <f t="shared" si="105"/>
        <v>Pine Units</v>
      </c>
      <c r="AK1717" t="str">
        <f t="shared" si="106"/>
        <v>Golden</v>
      </c>
      <c r="AL1717" t="str">
        <f t="shared" si="107"/>
        <v>Golden TSA</v>
      </c>
    </row>
    <row r="1718" spans="1:38">
      <c r="A1718">
        <v>23</v>
      </c>
      <c r="B1718">
        <v>15</v>
      </c>
      <c r="E1718">
        <v>92384</v>
      </c>
      <c r="F1718">
        <v>9783552</v>
      </c>
      <c r="I1718">
        <v>19424</v>
      </c>
      <c r="J1718">
        <v>8829760</v>
      </c>
      <c r="M1718">
        <v>34112</v>
      </c>
      <c r="N1718">
        <v>8177744</v>
      </c>
      <c r="Q1718">
        <v>35808</v>
      </c>
      <c r="R1718">
        <v>7643072</v>
      </c>
      <c r="U1718">
        <v>53664</v>
      </c>
      <c r="V1718">
        <v>7265088</v>
      </c>
      <c r="Y1718">
        <v>71936</v>
      </c>
      <c r="Z1718">
        <v>6542912</v>
      </c>
      <c r="AC1718">
        <v>145840</v>
      </c>
      <c r="AD1718">
        <v>5136800</v>
      </c>
      <c r="AG1718">
        <v>163312</v>
      </c>
      <c r="AH1718">
        <v>3587056</v>
      </c>
      <c r="AI1718">
        <f t="shared" si="104"/>
        <v>2022</v>
      </c>
      <c r="AJ1718" t="str">
        <f t="shared" si="105"/>
        <v>Pine Units</v>
      </c>
      <c r="AK1718" t="str">
        <f t="shared" si="106"/>
        <v>Invermere</v>
      </c>
      <c r="AL1718" t="str">
        <f t="shared" si="107"/>
        <v>Invermere TSA</v>
      </c>
    </row>
    <row r="1719" spans="1:38">
      <c r="A1719">
        <v>23</v>
      </c>
      <c r="B1719">
        <v>16</v>
      </c>
      <c r="E1719">
        <v>496</v>
      </c>
      <c r="F1719">
        <v>24960</v>
      </c>
      <c r="I1719">
        <v>20688</v>
      </c>
      <c r="J1719">
        <v>256576</v>
      </c>
      <c r="M1719">
        <v>13888</v>
      </c>
      <c r="N1719">
        <v>280656</v>
      </c>
      <c r="Q1719">
        <v>19552</v>
      </c>
      <c r="R1719">
        <v>222496</v>
      </c>
      <c r="U1719">
        <v>13456</v>
      </c>
      <c r="V1719">
        <v>296496</v>
      </c>
      <c r="Y1719">
        <v>24352</v>
      </c>
      <c r="Z1719">
        <v>295808</v>
      </c>
      <c r="AC1719">
        <v>9280</v>
      </c>
      <c r="AD1719">
        <v>179728</v>
      </c>
      <c r="AG1719">
        <v>13216</v>
      </c>
      <c r="AH1719">
        <v>191040</v>
      </c>
      <c r="AI1719">
        <f t="shared" si="104"/>
        <v>2022</v>
      </c>
      <c r="AJ1719" t="str">
        <f t="shared" si="105"/>
        <v>Non-pine Units</v>
      </c>
      <c r="AK1719" t="str">
        <f t="shared" si="106"/>
        <v>Kalum</v>
      </c>
      <c r="AL1719" t="str">
        <f t="shared" si="107"/>
        <v>Kalum TSA</v>
      </c>
    </row>
    <row r="1720" spans="1:38">
      <c r="A1720">
        <v>23</v>
      </c>
      <c r="B1720">
        <v>17</v>
      </c>
      <c r="E1720">
        <v>384016</v>
      </c>
      <c r="F1720">
        <v>53024416</v>
      </c>
      <c r="I1720">
        <v>47200</v>
      </c>
      <c r="J1720">
        <v>46835088</v>
      </c>
      <c r="M1720">
        <v>56848</v>
      </c>
      <c r="N1720">
        <v>45662240</v>
      </c>
      <c r="Q1720">
        <v>86928</v>
      </c>
      <c r="R1720">
        <v>43853088</v>
      </c>
      <c r="U1720">
        <v>130912</v>
      </c>
      <c r="V1720">
        <v>40810560</v>
      </c>
      <c r="Y1720">
        <v>213648</v>
      </c>
      <c r="Z1720">
        <v>38110560</v>
      </c>
      <c r="AC1720">
        <v>288080</v>
      </c>
      <c r="AD1720">
        <v>31763248</v>
      </c>
      <c r="AG1720">
        <v>171280</v>
      </c>
      <c r="AH1720">
        <v>29797040</v>
      </c>
      <c r="AI1720">
        <f t="shared" si="104"/>
        <v>2022</v>
      </c>
      <c r="AJ1720" t="str">
        <f t="shared" si="105"/>
        <v>Pine Units</v>
      </c>
      <c r="AK1720" t="str">
        <f t="shared" si="106"/>
        <v>Kamloops</v>
      </c>
      <c r="AL1720" t="str">
        <f t="shared" si="107"/>
        <v>Kamloops TSA</v>
      </c>
    </row>
    <row r="1721" spans="1:38">
      <c r="A1721">
        <v>23</v>
      </c>
      <c r="B1721">
        <v>18</v>
      </c>
      <c r="E1721">
        <v>0</v>
      </c>
      <c r="F1721">
        <v>0</v>
      </c>
      <c r="I1721">
        <v>0</v>
      </c>
      <c r="J1721">
        <v>0</v>
      </c>
      <c r="M1721">
        <v>0</v>
      </c>
      <c r="N1721">
        <v>0</v>
      </c>
      <c r="Q1721">
        <v>0</v>
      </c>
      <c r="R1721">
        <v>16</v>
      </c>
      <c r="U1721">
        <v>0</v>
      </c>
      <c r="V1721">
        <v>32</v>
      </c>
      <c r="Y1721">
        <v>0</v>
      </c>
      <c r="Z1721">
        <v>0</v>
      </c>
      <c r="AC1721">
        <v>0</v>
      </c>
      <c r="AD1721">
        <v>0</v>
      </c>
      <c r="AG1721">
        <v>0</v>
      </c>
      <c r="AH1721">
        <v>16</v>
      </c>
      <c r="AI1721">
        <f t="shared" si="104"/>
        <v>2022</v>
      </c>
      <c r="AJ1721" t="str">
        <f t="shared" si="105"/>
        <v>Non-pine Units</v>
      </c>
      <c r="AK1721" t="str">
        <f t="shared" si="106"/>
        <v>Kingcome</v>
      </c>
      <c r="AL1721" t="str">
        <f t="shared" si="107"/>
        <v>Kingcome TSA</v>
      </c>
    </row>
    <row r="1722" spans="1:38">
      <c r="A1722">
        <v>23</v>
      </c>
      <c r="B1722">
        <v>19</v>
      </c>
      <c r="E1722">
        <v>74192</v>
      </c>
      <c r="F1722">
        <v>2241440</v>
      </c>
      <c r="I1722">
        <v>18112</v>
      </c>
      <c r="J1722">
        <v>2446384</v>
      </c>
      <c r="M1722">
        <v>19264</v>
      </c>
      <c r="N1722">
        <v>2369136</v>
      </c>
      <c r="Q1722">
        <v>28400</v>
      </c>
      <c r="R1722">
        <v>2288448</v>
      </c>
      <c r="U1722">
        <v>31264</v>
      </c>
      <c r="V1722">
        <v>2181904</v>
      </c>
      <c r="Y1722">
        <v>33488</v>
      </c>
      <c r="Z1722">
        <v>2143680</v>
      </c>
      <c r="AC1722">
        <v>42080</v>
      </c>
      <c r="AD1722">
        <v>1654960</v>
      </c>
      <c r="AG1722">
        <v>56816</v>
      </c>
      <c r="AH1722">
        <v>1633600</v>
      </c>
      <c r="AI1722">
        <f t="shared" si="104"/>
        <v>2022</v>
      </c>
      <c r="AJ1722" t="str">
        <f t="shared" si="105"/>
        <v>Non-pine Units</v>
      </c>
      <c r="AK1722" t="str">
        <f t="shared" si="106"/>
        <v>Kispiox</v>
      </c>
      <c r="AL1722" t="str">
        <f t="shared" si="107"/>
        <v>Kispiox TSA</v>
      </c>
    </row>
    <row r="1723" spans="1:38">
      <c r="A1723">
        <v>23</v>
      </c>
      <c r="B1723">
        <v>20</v>
      </c>
      <c r="E1723">
        <v>109296</v>
      </c>
      <c r="F1723">
        <v>11228720</v>
      </c>
      <c r="I1723">
        <v>17312</v>
      </c>
      <c r="J1723">
        <v>10702272</v>
      </c>
      <c r="M1723">
        <v>23776</v>
      </c>
      <c r="N1723">
        <v>10085232</v>
      </c>
      <c r="Q1723">
        <v>50240</v>
      </c>
      <c r="R1723">
        <v>9502256</v>
      </c>
      <c r="U1723">
        <v>62496</v>
      </c>
      <c r="V1723">
        <v>8953200</v>
      </c>
      <c r="Y1723">
        <v>71632</v>
      </c>
      <c r="Z1723">
        <v>8152720</v>
      </c>
      <c r="AC1723">
        <v>210560</v>
      </c>
      <c r="AD1723">
        <v>4607936</v>
      </c>
      <c r="AG1723">
        <v>143648</v>
      </c>
      <c r="AH1723">
        <v>3606080</v>
      </c>
      <c r="AI1723">
        <f t="shared" si="104"/>
        <v>2022</v>
      </c>
      <c r="AJ1723" t="str">
        <f t="shared" si="105"/>
        <v>Pine Units</v>
      </c>
      <c r="AK1723" t="str">
        <f t="shared" si="106"/>
        <v>KootenayLake</v>
      </c>
      <c r="AL1723" t="str">
        <f t="shared" si="107"/>
        <v>Kootenay Lake TSA</v>
      </c>
    </row>
    <row r="1724" spans="1:38">
      <c r="A1724">
        <v>23</v>
      </c>
      <c r="B1724">
        <v>21</v>
      </c>
      <c r="E1724">
        <v>352416</v>
      </c>
      <c r="F1724">
        <v>65055296</v>
      </c>
      <c r="I1724">
        <v>16768</v>
      </c>
      <c r="J1724">
        <v>60224368</v>
      </c>
      <c r="M1724">
        <v>25600</v>
      </c>
      <c r="N1724">
        <v>58399168</v>
      </c>
      <c r="Q1724">
        <v>17376</v>
      </c>
      <c r="R1724">
        <v>57393968</v>
      </c>
      <c r="U1724">
        <v>52368</v>
      </c>
      <c r="V1724">
        <v>53862928</v>
      </c>
      <c r="Y1724">
        <v>40048</v>
      </c>
      <c r="Z1724">
        <v>54201760</v>
      </c>
      <c r="AC1724">
        <v>4144</v>
      </c>
      <c r="AD1724">
        <v>54510336</v>
      </c>
      <c r="AG1724">
        <v>6368</v>
      </c>
      <c r="AH1724">
        <v>54146464</v>
      </c>
      <c r="AI1724">
        <f t="shared" si="104"/>
        <v>2022</v>
      </c>
      <c r="AJ1724" t="str">
        <f t="shared" si="105"/>
        <v>Pine Units</v>
      </c>
      <c r="AK1724" t="str">
        <f t="shared" si="106"/>
        <v>Lakes</v>
      </c>
      <c r="AL1724" t="str">
        <f t="shared" si="107"/>
        <v>Lakes TSA</v>
      </c>
    </row>
    <row r="1725" spans="1:38">
      <c r="A1725">
        <v>23</v>
      </c>
      <c r="B1725">
        <v>22</v>
      </c>
      <c r="E1725">
        <v>136752</v>
      </c>
      <c r="F1725">
        <v>13527808</v>
      </c>
      <c r="I1725">
        <v>20400</v>
      </c>
      <c r="J1725">
        <v>15858208</v>
      </c>
      <c r="M1725">
        <v>19968</v>
      </c>
      <c r="N1725">
        <v>15937616</v>
      </c>
      <c r="Q1725">
        <v>26592</v>
      </c>
      <c r="R1725">
        <v>15553824</v>
      </c>
      <c r="U1725">
        <v>71664</v>
      </c>
      <c r="V1725">
        <v>14120896</v>
      </c>
      <c r="Y1725">
        <v>115952</v>
      </c>
      <c r="Z1725">
        <v>12308336</v>
      </c>
      <c r="AC1725">
        <v>164112</v>
      </c>
      <c r="AD1725">
        <v>8696080</v>
      </c>
      <c r="AG1725">
        <v>100320</v>
      </c>
      <c r="AH1725">
        <v>6193584</v>
      </c>
      <c r="AI1725">
        <f t="shared" si="104"/>
        <v>2022</v>
      </c>
      <c r="AJ1725" t="str">
        <f t="shared" si="105"/>
        <v>Pine Units</v>
      </c>
      <c r="AK1725" t="str">
        <f t="shared" si="106"/>
        <v>Lillooet</v>
      </c>
      <c r="AL1725" t="str">
        <f t="shared" si="107"/>
        <v>Lillooet TSA</v>
      </c>
    </row>
    <row r="1726" spans="1:38">
      <c r="A1726">
        <v>23</v>
      </c>
      <c r="B1726">
        <v>23</v>
      </c>
      <c r="E1726">
        <v>954512</v>
      </c>
      <c r="F1726">
        <v>73067200</v>
      </c>
      <c r="I1726">
        <v>79248</v>
      </c>
      <c r="J1726">
        <v>91017808</v>
      </c>
      <c r="M1726">
        <v>171600</v>
      </c>
      <c r="N1726">
        <v>87606576</v>
      </c>
      <c r="Q1726">
        <v>236096</v>
      </c>
      <c r="R1726">
        <v>85849568</v>
      </c>
      <c r="U1726">
        <v>286368</v>
      </c>
      <c r="V1726">
        <v>79585936</v>
      </c>
      <c r="Y1726">
        <v>130016</v>
      </c>
      <c r="Z1726">
        <v>83643040</v>
      </c>
      <c r="AC1726">
        <v>35792</v>
      </c>
      <c r="AD1726">
        <v>86708464</v>
      </c>
      <c r="AG1726">
        <v>68400</v>
      </c>
      <c r="AH1726">
        <v>78860608</v>
      </c>
      <c r="AI1726">
        <f t="shared" si="104"/>
        <v>2022</v>
      </c>
      <c r="AJ1726" t="str">
        <f t="shared" si="105"/>
        <v>Pine Units</v>
      </c>
      <c r="AK1726" t="str">
        <f t="shared" si="106"/>
        <v>Mackenzie</v>
      </c>
      <c r="AL1726" t="str">
        <f t="shared" si="107"/>
        <v>Mackenzie TSA</v>
      </c>
    </row>
    <row r="1727" spans="1:38">
      <c r="A1727">
        <v>23</v>
      </c>
      <c r="B1727">
        <v>24</v>
      </c>
      <c r="E1727">
        <v>504976</v>
      </c>
      <c r="F1727">
        <v>60227072</v>
      </c>
      <c r="I1727">
        <v>32384</v>
      </c>
      <c r="J1727">
        <v>52302032</v>
      </c>
      <c r="M1727">
        <v>50560</v>
      </c>
      <c r="N1727">
        <v>50651792</v>
      </c>
      <c r="Q1727">
        <v>69888</v>
      </c>
      <c r="R1727">
        <v>49054448</v>
      </c>
      <c r="U1727">
        <v>136640</v>
      </c>
      <c r="V1727">
        <v>43425232</v>
      </c>
      <c r="Y1727">
        <v>193696</v>
      </c>
      <c r="Z1727">
        <v>37437056</v>
      </c>
      <c r="AC1727">
        <v>557296</v>
      </c>
      <c r="AD1727">
        <v>28822752</v>
      </c>
      <c r="AG1727">
        <v>205824</v>
      </c>
      <c r="AH1727">
        <v>19650672</v>
      </c>
      <c r="AI1727">
        <f t="shared" si="104"/>
        <v>2022</v>
      </c>
      <c r="AJ1727" t="str">
        <f t="shared" si="105"/>
        <v>Pine Units</v>
      </c>
      <c r="AK1727" t="str">
        <f t="shared" si="106"/>
        <v>Merritt</v>
      </c>
      <c r="AL1727" t="str">
        <f t="shared" si="107"/>
        <v>Merritt TSA</v>
      </c>
    </row>
    <row r="1728" spans="1:38">
      <c r="A1728">
        <v>23</v>
      </c>
      <c r="B1728">
        <v>25</v>
      </c>
      <c r="E1728">
        <v>0</v>
      </c>
      <c r="F1728">
        <v>0</v>
      </c>
      <c r="I1728">
        <v>624</v>
      </c>
      <c r="J1728">
        <v>46992</v>
      </c>
      <c r="M1728">
        <v>528</v>
      </c>
      <c r="N1728">
        <v>47504</v>
      </c>
      <c r="Q1728">
        <v>3856</v>
      </c>
      <c r="R1728">
        <v>82800</v>
      </c>
      <c r="U1728">
        <v>3664</v>
      </c>
      <c r="V1728">
        <v>110288</v>
      </c>
      <c r="Y1728">
        <v>2896</v>
      </c>
      <c r="Z1728">
        <v>76672</v>
      </c>
      <c r="AC1728">
        <v>1376</v>
      </c>
      <c r="AD1728">
        <v>28576</v>
      </c>
      <c r="AG1728">
        <v>2144</v>
      </c>
      <c r="AH1728">
        <v>35248</v>
      </c>
      <c r="AI1728">
        <f t="shared" si="104"/>
        <v>2022</v>
      </c>
      <c r="AJ1728" t="str">
        <f t="shared" si="105"/>
        <v>Non-pine Units</v>
      </c>
      <c r="AK1728" t="str">
        <f t="shared" si="106"/>
        <v>MidCoast</v>
      </c>
      <c r="AL1728" t="str">
        <f t="shared" si="107"/>
        <v>Mid Coast TSA</v>
      </c>
    </row>
    <row r="1729" spans="1:38">
      <c r="A1729">
        <v>23</v>
      </c>
      <c r="B1729">
        <v>26</v>
      </c>
      <c r="E1729">
        <v>395424</v>
      </c>
      <c r="F1729">
        <v>50207904</v>
      </c>
      <c r="I1729">
        <v>17168</v>
      </c>
      <c r="J1729">
        <v>46742800</v>
      </c>
      <c r="M1729">
        <v>43088</v>
      </c>
      <c r="N1729">
        <v>44698032</v>
      </c>
      <c r="Q1729">
        <v>73072</v>
      </c>
      <c r="R1729">
        <v>42388208</v>
      </c>
      <c r="U1729">
        <v>59296</v>
      </c>
      <c r="V1729">
        <v>40268576</v>
      </c>
      <c r="Y1729">
        <v>49744</v>
      </c>
      <c r="Z1729">
        <v>37679568</v>
      </c>
      <c r="AC1729">
        <v>22368</v>
      </c>
      <c r="AD1729">
        <v>36425584</v>
      </c>
      <c r="AG1729">
        <v>19584</v>
      </c>
      <c r="AH1729">
        <v>35611104</v>
      </c>
      <c r="AI1729">
        <f t="shared" si="104"/>
        <v>2022</v>
      </c>
      <c r="AJ1729" t="str">
        <f t="shared" si="105"/>
        <v>Pine Units</v>
      </c>
      <c r="AK1729" t="str">
        <f t="shared" si="106"/>
        <v>Morice</v>
      </c>
      <c r="AL1729" t="str">
        <f t="shared" si="107"/>
        <v>Morice TSA</v>
      </c>
    </row>
    <row r="1730" spans="1:38">
      <c r="A1730">
        <v>23</v>
      </c>
      <c r="B1730">
        <v>27</v>
      </c>
      <c r="E1730">
        <v>49248</v>
      </c>
      <c r="F1730">
        <v>996112</v>
      </c>
      <c r="I1730">
        <v>5568</v>
      </c>
      <c r="J1730">
        <v>666512</v>
      </c>
      <c r="M1730">
        <v>13008</v>
      </c>
      <c r="N1730">
        <v>669728</v>
      </c>
      <c r="Q1730">
        <v>19552</v>
      </c>
      <c r="R1730">
        <v>625760</v>
      </c>
      <c r="U1730">
        <v>18032</v>
      </c>
      <c r="V1730">
        <v>586144</v>
      </c>
      <c r="Y1730">
        <v>33136</v>
      </c>
      <c r="Z1730">
        <v>696672</v>
      </c>
      <c r="AC1730">
        <v>46832</v>
      </c>
      <c r="AD1730">
        <v>362928</v>
      </c>
      <c r="AG1730">
        <v>50784</v>
      </c>
      <c r="AH1730">
        <v>323040</v>
      </c>
      <c r="AI1730">
        <f t="shared" ref="AI1730:AI1793" si="108">A1730+1999</f>
        <v>2022</v>
      </c>
      <c r="AJ1730" t="str">
        <f t="shared" ref="AJ1730:AJ1793" si="109">VLOOKUP(B1730,$AO$2:$AS$42,4)</f>
        <v>Non-pine Units</v>
      </c>
      <c r="AK1730" t="str">
        <f t="shared" ref="AK1730:AK1793" si="110">VLOOKUP(B1730,$AO$2:$AT$42,2)</f>
        <v>Nass</v>
      </c>
      <c r="AL1730" t="str">
        <f t="shared" ref="AL1730:AL1793" si="111">VLOOKUP(B1730,$AO$2:$AT$42,3)</f>
        <v>Nass TSA</v>
      </c>
    </row>
    <row r="1731" spans="1:38">
      <c r="A1731">
        <v>23</v>
      </c>
      <c r="B1731">
        <v>28</v>
      </c>
      <c r="E1731">
        <v>0</v>
      </c>
      <c r="F1731">
        <v>0</v>
      </c>
      <c r="I1731">
        <v>0</v>
      </c>
      <c r="J1731">
        <v>0</v>
      </c>
      <c r="M1731">
        <v>0</v>
      </c>
      <c r="N1731">
        <v>0</v>
      </c>
      <c r="Q1731">
        <v>0</v>
      </c>
      <c r="R1731">
        <v>0</v>
      </c>
      <c r="U1731">
        <v>0</v>
      </c>
      <c r="V1731">
        <v>0</v>
      </c>
      <c r="Y1731">
        <v>0</v>
      </c>
      <c r="Z1731">
        <v>0</v>
      </c>
      <c r="AC1731">
        <v>0</v>
      </c>
      <c r="AD1731">
        <v>0</v>
      </c>
      <c r="AG1731">
        <v>0</v>
      </c>
      <c r="AH1731">
        <v>0</v>
      </c>
      <c r="AI1731">
        <f t="shared" si="108"/>
        <v>2022</v>
      </c>
      <c r="AJ1731" t="str">
        <f t="shared" si="109"/>
        <v>Non-pine Units</v>
      </c>
      <c r="AK1731" t="str">
        <f t="shared" si="110"/>
        <v>NorthCoast</v>
      </c>
      <c r="AL1731" t="str">
        <f t="shared" si="111"/>
        <v>North Coast TSA</v>
      </c>
    </row>
    <row r="1732" spans="1:38">
      <c r="A1732">
        <v>23</v>
      </c>
      <c r="B1732">
        <v>29</v>
      </c>
      <c r="E1732">
        <v>500848</v>
      </c>
      <c r="F1732">
        <v>50782624</v>
      </c>
      <c r="I1732">
        <v>56768</v>
      </c>
      <c r="J1732">
        <v>44628992</v>
      </c>
      <c r="M1732">
        <v>75856</v>
      </c>
      <c r="N1732">
        <v>42420928</v>
      </c>
      <c r="Q1732">
        <v>106992</v>
      </c>
      <c r="R1732">
        <v>40623584</v>
      </c>
      <c r="U1732">
        <v>176736</v>
      </c>
      <c r="V1732">
        <v>35861648</v>
      </c>
      <c r="Y1732">
        <v>221312</v>
      </c>
      <c r="Z1732">
        <v>32154016</v>
      </c>
      <c r="AC1732">
        <v>662560</v>
      </c>
      <c r="AD1732">
        <v>21716864</v>
      </c>
      <c r="AG1732">
        <v>546544</v>
      </c>
      <c r="AH1732">
        <v>14863776</v>
      </c>
      <c r="AI1732">
        <f t="shared" si="108"/>
        <v>2022</v>
      </c>
      <c r="AJ1732" t="str">
        <f t="shared" si="109"/>
        <v>Pine Units</v>
      </c>
      <c r="AK1732" t="str">
        <f t="shared" si="110"/>
        <v>Okanagan</v>
      </c>
      <c r="AL1732" t="str">
        <f t="shared" si="111"/>
        <v>Okanagan TSA</v>
      </c>
    </row>
    <row r="1733" spans="1:38">
      <c r="A1733">
        <v>23</v>
      </c>
      <c r="B1733">
        <v>30</v>
      </c>
      <c r="E1733">
        <v>380976</v>
      </c>
      <c r="F1733">
        <v>73595312</v>
      </c>
      <c r="I1733">
        <v>28128</v>
      </c>
      <c r="J1733">
        <v>60312240</v>
      </c>
      <c r="M1733">
        <v>40976</v>
      </c>
      <c r="N1733">
        <v>56456432</v>
      </c>
      <c r="Q1733">
        <v>69600</v>
      </c>
      <c r="R1733">
        <v>54628528</v>
      </c>
      <c r="U1733">
        <v>130640</v>
      </c>
      <c r="V1733">
        <v>50057808</v>
      </c>
      <c r="Y1733">
        <v>125760</v>
      </c>
      <c r="Z1733">
        <v>49463248</v>
      </c>
      <c r="AC1733">
        <v>18960</v>
      </c>
      <c r="AD1733">
        <v>49625536</v>
      </c>
      <c r="AG1733">
        <v>15984</v>
      </c>
      <c r="AH1733">
        <v>49242112</v>
      </c>
      <c r="AI1733">
        <f t="shared" si="108"/>
        <v>2022</v>
      </c>
      <c r="AJ1733" t="str">
        <f t="shared" si="109"/>
        <v>Pine Units</v>
      </c>
      <c r="AK1733" t="str">
        <f t="shared" si="110"/>
        <v>PrinceGeorge</v>
      </c>
      <c r="AL1733" t="str">
        <f t="shared" si="111"/>
        <v>Prince George Forest District</v>
      </c>
    </row>
    <row r="1734" spans="1:38">
      <c r="A1734">
        <v>23</v>
      </c>
      <c r="B1734">
        <v>31</v>
      </c>
      <c r="E1734">
        <v>0</v>
      </c>
      <c r="F1734">
        <v>0</v>
      </c>
      <c r="I1734">
        <v>0</v>
      </c>
      <c r="J1734">
        <v>0</v>
      </c>
      <c r="M1734">
        <v>0</v>
      </c>
      <c r="N1734">
        <v>0</v>
      </c>
      <c r="Q1734">
        <v>0</v>
      </c>
      <c r="R1734">
        <v>0</v>
      </c>
      <c r="U1734">
        <v>0</v>
      </c>
      <c r="V1734">
        <v>0</v>
      </c>
      <c r="Y1734">
        <v>0</v>
      </c>
      <c r="Z1734">
        <v>0</v>
      </c>
      <c r="AC1734">
        <v>0</v>
      </c>
      <c r="AD1734">
        <v>0</v>
      </c>
      <c r="AG1734">
        <v>0</v>
      </c>
      <c r="AH1734">
        <v>0</v>
      </c>
      <c r="AI1734">
        <f t="shared" si="108"/>
        <v>2022</v>
      </c>
      <c r="AJ1734" t="str">
        <f t="shared" si="109"/>
        <v>Non-pine Units</v>
      </c>
      <c r="AK1734" t="str">
        <f t="shared" si="110"/>
        <v>QueenCharlotte</v>
      </c>
      <c r="AL1734" t="str">
        <f t="shared" si="111"/>
        <v>Queen Charlotte TSA</v>
      </c>
    </row>
    <row r="1735" spans="1:38">
      <c r="A1735">
        <v>23</v>
      </c>
      <c r="B1735">
        <v>32</v>
      </c>
      <c r="E1735">
        <v>420416</v>
      </c>
      <c r="F1735">
        <v>106692304</v>
      </c>
      <c r="I1735">
        <v>13328</v>
      </c>
      <c r="J1735">
        <v>92142368</v>
      </c>
      <c r="M1735">
        <v>11008</v>
      </c>
      <c r="N1735">
        <v>91501568</v>
      </c>
      <c r="Q1735">
        <v>17072</v>
      </c>
      <c r="R1735">
        <v>91528688</v>
      </c>
      <c r="U1735">
        <v>37360</v>
      </c>
      <c r="V1735">
        <v>90029408</v>
      </c>
      <c r="Y1735">
        <v>46784</v>
      </c>
      <c r="Z1735">
        <v>90131888</v>
      </c>
      <c r="AC1735">
        <v>2016</v>
      </c>
      <c r="AD1735">
        <v>89763584</v>
      </c>
      <c r="AG1735">
        <v>2384</v>
      </c>
      <c r="AH1735">
        <v>89690192</v>
      </c>
      <c r="AI1735">
        <f t="shared" si="108"/>
        <v>2022</v>
      </c>
      <c r="AJ1735" t="str">
        <f t="shared" si="109"/>
        <v>Pine Units</v>
      </c>
      <c r="AK1735" t="str">
        <f t="shared" si="110"/>
        <v>Quesnel</v>
      </c>
      <c r="AL1735" t="str">
        <f t="shared" si="111"/>
        <v>Quesnel TSA</v>
      </c>
    </row>
    <row r="1736" spans="1:38">
      <c r="A1736">
        <v>23</v>
      </c>
      <c r="B1736">
        <v>33</v>
      </c>
      <c r="E1736">
        <v>5312</v>
      </c>
      <c r="F1736">
        <v>130096</v>
      </c>
      <c r="I1736">
        <v>1152</v>
      </c>
      <c r="J1736">
        <v>157456</v>
      </c>
      <c r="M1736">
        <v>944</v>
      </c>
      <c r="N1736">
        <v>146240</v>
      </c>
      <c r="Q1736">
        <v>1792</v>
      </c>
      <c r="R1736">
        <v>141168</v>
      </c>
      <c r="U1736">
        <v>1184</v>
      </c>
      <c r="V1736">
        <v>127392</v>
      </c>
      <c r="Y1736">
        <v>3552</v>
      </c>
      <c r="Z1736">
        <v>122720</v>
      </c>
      <c r="AC1736">
        <v>2592</v>
      </c>
      <c r="AD1736">
        <v>42832</v>
      </c>
      <c r="AG1736">
        <v>2992</v>
      </c>
      <c r="AH1736">
        <v>34592</v>
      </c>
      <c r="AI1736">
        <f t="shared" si="108"/>
        <v>2022</v>
      </c>
      <c r="AJ1736" t="str">
        <f t="shared" si="109"/>
        <v>Non-pine Units</v>
      </c>
      <c r="AK1736" t="str">
        <f t="shared" si="110"/>
        <v>Revelstoke</v>
      </c>
      <c r="AL1736" t="str">
        <f t="shared" si="111"/>
        <v>Revelstoke TSA</v>
      </c>
    </row>
    <row r="1737" spans="1:38">
      <c r="A1737">
        <v>23</v>
      </c>
      <c r="B1737">
        <v>34</v>
      </c>
      <c r="E1737">
        <v>50928</v>
      </c>
      <c r="F1737">
        <v>5622800</v>
      </c>
      <c r="I1737">
        <v>6880</v>
      </c>
      <c r="J1737">
        <v>5048048</v>
      </c>
      <c r="M1737">
        <v>10080</v>
      </c>
      <c r="N1737">
        <v>4824480</v>
      </c>
      <c r="Q1737">
        <v>23344</v>
      </c>
      <c r="R1737">
        <v>4608096</v>
      </c>
      <c r="U1737">
        <v>22064</v>
      </c>
      <c r="V1737">
        <v>4255392</v>
      </c>
      <c r="Y1737">
        <v>34688</v>
      </c>
      <c r="Z1737">
        <v>3904496</v>
      </c>
      <c r="AC1737">
        <v>16624</v>
      </c>
      <c r="AD1737">
        <v>3052192</v>
      </c>
      <c r="AG1737">
        <v>4512</v>
      </c>
      <c r="AH1737">
        <v>3237008</v>
      </c>
      <c r="AI1737">
        <f t="shared" si="108"/>
        <v>2022</v>
      </c>
      <c r="AJ1737" t="str">
        <f t="shared" si="109"/>
        <v>Pine Units</v>
      </c>
      <c r="AK1737" t="str">
        <f t="shared" si="110"/>
        <v>RobsonValley</v>
      </c>
      <c r="AL1737" t="str">
        <f t="shared" si="111"/>
        <v>Robson Valley TSA</v>
      </c>
    </row>
    <row r="1738" spans="1:38">
      <c r="A1738">
        <v>23</v>
      </c>
      <c r="B1738">
        <v>35</v>
      </c>
      <c r="E1738">
        <v>224</v>
      </c>
      <c r="F1738">
        <v>60576</v>
      </c>
      <c r="I1738">
        <v>1632</v>
      </c>
      <c r="J1738">
        <v>515504</v>
      </c>
      <c r="M1738">
        <v>5296</v>
      </c>
      <c r="N1738">
        <v>550512</v>
      </c>
      <c r="Q1738">
        <v>6208</v>
      </c>
      <c r="R1738">
        <v>547872</v>
      </c>
      <c r="U1738">
        <v>5712</v>
      </c>
      <c r="V1738">
        <v>504336</v>
      </c>
      <c r="Y1738">
        <v>7008</v>
      </c>
      <c r="Z1738">
        <v>490560</v>
      </c>
      <c r="AC1738">
        <v>6000</v>
      </c>
      <c r="AD1738">
        <v>373008</v>
      </c>
      <c r="AG1738">
        <v>3504</v>
      </c>
      <c r="AH1738">
        <v>344352</v>
      </c>
      <c r="AI1738">
        <f t="shared" si="108"/>
        <v>2022</v>
      </c>
      <c r="AJ1738" t="str">
        <f t="shared" si="109"/>
        <v>Non-pine Units</v>
      </c>
      <c r="AK1738" t="str">
        <f t="shared" si="110"/>
        <v>Soo</v>
      </c>
      <c r="AL1738" t="str">
        <f t="shared" si="111"/>
        <v>Soo TSA</v>
      </c>
    </row>
    <row r="1739" spans="1:38">
      <c r="A1739">
        <v>23</v>
      </c>
      <c r="B1739">
        <v>36</v>
      </c>
      <c r="E1739">
        <v>0</v>
      </c>
      <c r="F1739">
        <v>0</v>
      </c>
      <c r="I1739">
        <v>0</v>
      </c>
      <c r="J1739">
        <v>0</v>
      </c>
      <c r="M1739">
        <v>0</v>
      </c>
      <c r="N1739">
        <v>0</v>
      </c>
      <c r="Q1739">
        <v>0</v>
      </c>
      <c r="R1739">
        <v>96</v>
      </c>
      <c r="U1739">
        <v>0</v>
      </c>
      <c r="V1739">
        <v>80</v>
      </c>
      <c r="Y1739">
        <v>208</v>
      </c>
      <c r="Z1739">
        <v>816</v>
      </c>
      <c r="AC1739">
        <v>16</v>
      </c>
      <c r="AD1739">
        <v>176</v>
      </c>
      <c r="AG1739">
        <v>32</v>
      </c>
      <c r="AH1739">
        <v>160</v>
      </c>
      <c r="AI1739">
        <f t="shared" si="108"/>
        <v>2022</v>
      </c>
      <c r="AJ1739" t="str">
        <f t="shared" si="109"/>
        <v>Non-pine Units</v>
      </c>
      <c r="AK1739" t="str">
        <f t="shared" si="110"/>
        <v>Strathcona</v>
      </c>
      <c r="AL1739" t="str">
        <f t="shared" si="111"/>
        <v>Strathcona TSA</v>
      </c>
    </row>
    <row r="1740" spans="1:38">
      <c r="A1740">
        <v>23</v>
      </c>
      <c r="B1740">
        <v>37</v>
      </c>
      <c r="E1740">
        <v>0</v>
      </c>
      <c r="F1740">
        <v>0</v>
      </c>
      <c r="I1740">
        <v>48</v>
      </c>
      <c r="J1740">
        <v>16576</v>
      </c>
      <c r="M1740">
        <v>432</v>
      </c>
      <c r="N1740">
        <v>20560</v>
      </c>
      <c r="Q1740">
        <v>5296</v>
      </c>
      <c r="R1740">
        <v>71488</v>
      </c>
      <c r="U1740">
        <v>8064</v>
      </c>
      <c r="V1740">
        <v>98944</v>
      </c>
      <c r="Y1740">
        <v>7696</v>
      </c>
      <c r="Z1740">
        <v>63552</v>
      </c>
      <c r="AC1740">
        <v>5328</v>
      </c>
      <c r="AD1740">
        <v>43056</v>
      </c>
      <c r="AG1740">
        <v>13808</v>
      </c>
      <c r="AH1740">
        <v>62768</v>
      </c>
      <c r="AI1740">
        <f t="shared" si="108"/>
        <v>2022</v>
      </c>
      <c r="AJ1740" t="str">
        <f t="shared" si="109"/>
        <v>Non-pine Units</v>
      </c>
      <c r="AK1740" t="str">
        <f t="shared" si="110"/>
        <v>SunshineCoast</v>
      </c>
      <c r="AL1740" t="str">
        <f t="shared" si="111"/>
        <v>Sunshine Coast TSA</v>
      </c>
    </row>
    <row r="1741" spans="1:38">
      <c r="A1741">
        <v>23</v>
      </c>
      <c r="B1741">
        <v>38</v>
      </c>
      <c r="E1741">
        <v>365904</v>
      </c>
      <c r="F1741">
        <v>93291040</v>
      </c>
      <c r="I1741">
        <v>7744</v>
      </c>
      <c r="J1741">
        <v>79411808</v>
      </c>
      <c r="M1741">
        <v>5456</v>
      </c>
      <c r="N1741">
        <v>75589312</v>
      </c>
      <c r="Q1741">
        <v>23472</v>
      </c>
      <c r="R1741">
        <v>74971232</v>
      </c>
      <c r="U1741">
        <v>36688</v>
      </c>
      <c r="V1741">
        <v>70952432</v>
      </c>
      <c r="Y1741">
        <v>32096</v>
      </c>
      <c r="Z1741">
        <v>71255216</v>
      </c>
      <c r="AC1741">
        <v>2240</v>
      </c>
      <c r="AD1741">
        <v>71643984</v>
      </c>
      <c r="AG1741">
        <v>2096</v>
      </c>
      <c r="AH1741">
        <v>71353504</v>
      </c>
      <c r="AI1741">
        <f t="shared" si="108"/>
        <v>2022</v>
      </c>
      <c r="AJ1741" t="str">
        <f t="shared" si="109"/>
        <v>Pine Units</v>
      </c>
      <c r="AK1741" t="str">
        <f t="shared" si="110"/>
        <v>Vanderhoof</v>
      </c>
      <c r="AL1741" t="str">
        <f t="shared" si="111"/>
        <v>Vanderhoof Forest District</v>
      </c>
    </row>
    <row r="1742" spans="1:38">
      <c r="A1742">
        <v>23</v>
      </c>
      <c r="B1742">
        <v>39</v>
      </c>
      <c r="E1742">
        <v>822704</v>
      </c>
      <c r="F1742">
        <v>133245776</v>
      </c>
      <c r="I1742">
        <v>43552</v>
      </c>
      <c r="J1742">
        <v>114316800</v>
      </c>
      <c r="M1742">
        <v>44352</v>
      </c>
      <c r="N1742">
        <v>111807296</v>
      </c>
      <c r="Q1742">
        <v>66416</v>
      </c>
      <c r="R1742">
        <v>112253952</v>
      </c>
      <c r="U1742">
        <v>135120</v>
      </c>
      <c r="V1742">
        <v>97354352</v>
      </c>
      <c r="Y1742">
        <v>263072</v>
      </c>
      <c r="Z1742">
        <v>93722192</v>
      </c>
      <c r="AC1742">
        <v>198592</v>
      </c>
      <c r="AD1742">
        <v>88336576</v>
      </c>
      <c r="AG1742">
        <v>182304</v>
      </c>
      <c r="AH1742">
        <v>87359280</v>
      </c>
      <c r="AI1742">
        <f t="shared" si="108"/>
        <v>2022</v>
      </c>
      <c r="AJ1742" t="str">
        <f t="shared" si="109"/>
        <v>Pine Units</v>
      </c>
      <c r="AK1742" t="str">
        <f t="shared" si="110"/>
        <v>WilliamsLake</v>
      </c>
      <c r="AL1742" t="str">
        <f t="shared" si="111"/>
        <v>Williams Lake TSA</v>
      </c>
    </row>
    <row r="1743" spans="1:38">
      <c r="A1743">
        <v>23</v>
      </c>
      <c r="B1743">
        <v>40</v>
      </c>
      <c r="E1743">
        <v>2336</v>
      </c>
      <c r="F1743">
        <v>1772080</v>
      </c>
      <c r="I1743">
        <v>16</v>
      </c>
      <c r="J1743">
        <v>1665088</v>
      </c>
      <c r="M1743">
        <v>0</v>
      </c>
      <c r="N1743">
        <v>1582896</v>
      </c>
      <c r="Q1743">
        <v>64</v>
      </c>
      <c r="R1743">
        <v>1563216</v>
      </c>
      <c r="U1743">
        <v>352</v>
      </c>
      <c r="V1743">
        <v>1521872</v>
      </c>
      <c r="Y1743">
        <v>2336</v>
      </c>
      <c r="Z1743">
        <v>1563696</v>
      </c>
      <c r="AC1743">
        <v>48</v>
      </c>
      <c r="AD1743">
        <v>1554480</v>
      </c>
      <c r="AG1743">
        <v>16</v>
      </c>
      <c r="AH1743">
        <v>1451104</v>
      </c>
      <c r="AI1743">
        <f t="shared" si="108"/>
        <v>2022</v>
      </c>
      <c r="AJ1743" t="str">
        <f t="shared" si="109"/>
        <v>Interior TFLs</v>
      </c>
      <c r="AK1743" t="str">
        <f t="shared" si="110"/>
        <v>InteriorTFLs</v>
      </c>
      <c r="AL1743" t="str">
        <f t="shared" si="111"/>
        <v>Interior TFLs</v>
      </c>
    </row>
    <row r="1744" spans="1:38">
      <c r="A1744">
        <v>23</v>
      </c>
      <c r="B1744">
        <v>40</v>
      </c>
      <c r="E1744">
        <v>39888</v>
      </c>
      <c r="F1744">
        <v>15708864</v>
      </c>
      <c r="I1744">
        <v>4032</v>
      </c>
      <c r="J1744">
        <v>15233808</v>
      </c>
      <c r="M1744">
        <v>8176</v>
      </c>
      <c r="N1744">
        <v>14666576</v>
      </c>
      <c r="Q1744">
        <v>15504</v>
      </c>
      <c r="R1744">
        <v>14224912</v>
      </c>
      <c r="U1744">
        <v>26576</v>
      </c>
      <c r="V1744">
        <v>13450384</v>
      </c>
      <c r="Y1744">
        <v>17776</v>
      </c>
      <c r="Z1744">
        <v>13546208</v>
      </c>
      <c r="AC1744">
        <v>64</v>
      </c>
      <c r="AD1744">
        <v>13301440</v>
      </c>
      <c r="AG1744">
        <v>16</v>
      </c>
      <c r="AH1744">
        <v>12973840</v>
      </c>
      <c r="AI1744">
        <f t="shared" si="108"/>
        <v>2022</v>
      </c>
      <c r="AJ1744" t="str">
        <f t="shared" si="109"/>
        <v>Interior TFLs</v>
      </c>
      <c r="AK1744" t="str">
        <f t="shared" si="110"/>
        <v>InteriorTFLs</v>
      </c>
      <c r="AL1744" t="str">
        <f t="shared" si="111"/>
        <v>Interior TFLs</v>
      </c>
    </row>
    <row r="1745" spans="1:38">
      <c r="A1745">
        <v>23</v>
      </c>
      <c r="B1745">
        <v>40</v>
      </c>
      <c r="E1745">
        <v>11872</v>
      </c>
      <c r="F1745">
        <v>3616208</v>
      </c>
      <c r="I1745">
        <v>608</v>
      </c>
      <c r="J1745">
        <v>3446576</v>
      </c>
      <c r="M1745">
        <v>1840</v>
      </c>
      <c r="N1745">
        <v>3226032</v>
      </c>
      <c r="Q1745">
        <v>2064</v>
      </c>
      <c r="R1745">
        <v>3175824</v>
      </c>
      <c r="U1745">
        <v>1968</v>
      </c>
      <c r="V1745">
        <v>2811632</v>
      </c>
      <c r="Y1745">
        <v>1200</v>
      </c>
      <c r="Z1745">
        <v>2907712</v>
      </c>
      <c r="AC1745">
        <v>112</v>
      </c>
      <c r="AD1745">
        <v>2899008</v>
      </c>
      <c r="AG1745">
        <v>16</v>
      </c>
      <c r="AH1745">
        <v>2816768</v>
      </c>
      <c r="AI1745">
        <f t="shared" si="108"/>
        <v>2022</v>
      </c>
      <c r="AJ1745" t="str">
        <f t="shared" si="109"/>
        <v>Interior TFLs</v>
      </c>
      <c r="AK1745" t="str">
        <f t="shared" si="110"/>
        <v>InteriorTFLs</v>
      </c>
      <c r="AL1745" t="str">
        <f t="shared" si="111"/>
        <v>Interior TFLs</v>
      </c>
    </row>
    <row r="1746" spans="1:38">
      <c r="A1746">
        <v>23</v>
      </c>
      <c r="B1746">
        <v>40</v>
      </c>
      <c r="E1746">
        <v>8352</v>
      </c>
      <c r="F1746">
        <v>3384128</v>
      </c>
      <c r="I1746">
        <v>160</v>
      </c>
      <c r="J1746">
        <v>3058096</v>
      </c>
      <c r="M1746">
        <v>608</v>
      </c>
      <c r="N1746">
        <v>2888336</v>
      </c>
      <c r="Q1746">
        <v>608</v>
      </c>
      <c r="R1746">
        <v>2840064</v>
      </c>
      <c r="U1746">
        <v>3856</v>
      </c>
      <c r="V1746">
        <v>2647520</v>
      </c>
      <c r="Y1746">
        <v>1184</v>
      </c>
      <c r="Z1746">
        <v>2604848</v>
      </c>
      <c r="AC1746">
        <v>336</v>
      </c>
      <c r="AD1746">
        <v>2573056</v>
      </c>
      <c r="AG1746">
        <v>32</v>
      </c>
      <c r="AH1746">
        <v>2489632</v>
      </c>
      <c r="AI1746">
        <f t="shared" si="108"/>
        <v>2022</v>
      </c>
      <c r="AJ1746" t="str">
        <f t="shared" si="109"/>
        <v>Interior TFLs</v>
      </c>
      <c r="AK1746" t="str">
        <f t="shared" si="110"/>
        <v>InteriorTFLs</v>
      </c>
      <c r="AL1746" t="str">
        <f t="shared" si="111"/>
        <v>Interior TFLs</v>
      </c>
    </row>
    <row r="1747" spans="1:38">
      <c r="A1747">
        <v>23</v>
      </c>
      <c r="B1747">
        <v>40</v>
      </c>
      <c r="E1747">
        <v>0</v>
      </c>
      <c r="F1747">
        <v>48</v>
      </c>
      <c r="I1747">
        <v>64</v>
      </c>
      <c r="J1747">
        <v>1152</v>
      </c>
      <c r="M1747">
        <v>16</v>
      </c>
      <c r="N1747">
        <v>944</v>
      </c>
      <c r="Q1747">
        <v>80</v>
      </c>
      <c r="R1747">
        <v>1376</v>
      </c>
      <c r="U1747">
        <v>16</v>
      </c>
      <c r="V1747">
        <v>1104</v>
      </c>
      <c r="Y1747">
        <v>80</v>
      </c>
      <c r="Z1747">
        <v>1568</v>
      </c>
      <c r="AC1747">
        <v>48</v>
      </c>
      <c r="AD1747">
        <v>448</v>
      </c>
      <c r="AG1747">
        <v>112</v>
      </c>
      <c r="AH1747">
        <v>368</v>
      </c>
      <c r="AI1747">
        <f t="shared" si="108"/>
        <v>2022</v>
      </c>
      <c r="AJ1747" t="str">
        <f t="shared" si="109"/>
        <v>Interior TFLs</v>
      </c>
      <c r="AK1747" t="str">
        <f t="shared" si="110"/>
        <v>InteriorTFLs</v>
      </c>
      <c r="AL1747" t="str">
        <f t="shared" si="111"/>
        <v>Interior TFLs</v>
      </c>
    </row>
    <row r="1748" spans="1:38">
      <c r="A1748">
        <v>23</v>
      </c>
      <c r="B1748">
        <v>40</v>
      </c>
      <c r="E1748">
        <v>16208</v>
      </c>
      <c r="F1748">
        <v>2581936</v>
      </c>
      <c r="I1748">
        <v>512</v>
      </c>
      <c r="J1748">
        <v>2381600</v>
      </c>
      <c r="M1748">
        <v>1600</v>
      </c>
      <c r="N1748">
        <v>2152624</v>
      </c>
      <c r="Q1748">
        <v>4400</v>
      </c>
      <c r="R1748">
        <v>2000592</v>
      </c>
      <c r="U1748">
        <v>2240</v>
      </c>
      <c r="V1748">
        <v>1822976</v>
      </c>
      <c r="Y1748">
        <v>6128</v>
      </c>
      <c r="Z1748">
        <v>1795024</v>
      </c>
      <c r="AC1748">
        <v>4256</v>
      </c>
      <c r="AD1748">
        <v>1559280</v>
      </c>
      <c r="AG1748">
        <v>144</v>
      </c>
      <c r="AH1748">
        <v>1453056</v>
      </c>
      <c r="AI1748">
        <f t="shared" si="108"/>
        <v>2022</v>
      </c>
      <c r="AJ1748" t="str">
        <f t="shared" si="109"/>
        <v>Interior TFLs</v>
      </c>
      <c r="AK1748" t="str">
        <f t="shared" si="110"/>
        <v>InteriorTFLs</v>
      </c>
      <c r="AL1748" t="str">
        <f t="shared" si="111"/>
        <v>Interior TFLs</v>
      </c>
    </row>
    <row r="1749" spans="1:38">
      <c r="A1749">
        <v>23</v>
      </c>
      <c r="B1749">
        <v>40</v>
      </c>
      <c r="E1749">
        <v>816</v>
      </c>
      <c r="F1749">
        <v>2640</v>
      </c>
      <c r="I1749">
        <v>320</v>
      </c>
      <c r="J1749">
        <v>33440</v>
      </c>
      <c r="M1749">
        <v>3168</v>
      </c>
      <c r="N1749">
        <v>28432</v>
      </c>
      <c r="Q1749">
        <v>224</v>
      </c>
      <c r="R1749">
        <v>28208</v>
      </c>
      <c r="U1749">
        <v>3088</v>
      </c>
      <c r="V1749">
        <v>34656</v>
      </c>
      <c r="Y1749">
        <v>2912</v>
      </c>
      <c r="Z1749">
        <v>31312</v>
      </c>
      <c r="AC1749">
        <v>208</v>
      </c>
      <c r="AD1749">
        <v>8752</v>
      </c>
      <c r="AG1749">
        <v>208</v>
      </c>
      <c r="AH1749">
        <v>4800</v>
      </c>
      <c r="AI1749">
        <f t="shared" si="108"/>
        <v>2022</v>
      </c>
      <c r="AJ1749" t="str">
        <f t="shared" si="109"/>
        <v>Interior TFLs</v>
      </c>
      <c r="AK1749" t="str">
        <f t="shared" si="110"/>
        <v>InteriorTFLs</v>
      </c>
      <c r="AL1749" t="str">
        <f t="shared" si="111"/>
        <v>Interior TFLs</v>
      </c>
    </row>
    <row r="1750" spans="1:38">
      <c r="A1750">
        <v>23</v>
      </c>
      <c r="B1750">
        <v>40</v>
      </c>
      <c r="E1750">
        <v>0</v>
      </c>
      <c r="F1750">
        <v>0</v>
      </c>
      <c r="I1750">
        <v>1168</v>
      </c>
      <c r="J1750">
        <v>38928</v>
      </c>
      <c r="M1750">
        <v>1728</v>
      </c>
      <c r="N1750">
        <v>43856</v>
      </c>
      <c r="Q1750">
        <v>720</v>
      </c>
      <c r="R1750">
        <v>40368</v>
      </c>
      <c r="U1750">
        <v>336</v>
      </c>
      <c r="V1750">
        <v>82336</v>
      </c>
      <c r="Y1750">
        <v>1504</v>
      </c>
      <c r="Z1750">
        <v>52112</v>
      </c>
      <c r="AC1750">
        <v>2816</v>
      </c>
      <c r="AD1750">
        <v>39888</v>
      </c>
      <c r="AG1750">
        <v>288</v>
      </c>
      <c r="AH1750">
        <v>43424</v>
      </c>
      <c r="AI1750">
        <f t="shared" si="108"/>
        <v>2022</v>
      </c>
      <c r="AJ1750" t="str">
        <f t="shared" si="109"/>
        <v>Interior TFLs</v>
      </c>
      <c r="AK1750" t="str">
        <f t="shared" si="110"/>
        <v>InteriorTFLs</v>
      </c>
      <c r="AL1750" t="str">
        <f t="shared" si="111"/>
        <v>Interior TFLs</v>
      </c>
    </row>
    <row r="1751" spans="1:38">
      <c r="A1751">
        <v>23</v>
      </c>
      <c r="B1751">
        <v>40</v>
      </c>
      <c r="E1751">
        <v>6320</v>
      </c>
      <c r="F1751">
        <v>1347088</v>
      </c>
      <c r="I1751">
        <v>1488</v>
      </c>
      <c r="J1751">
        <v>1059488</v>
      </c>
      <c r="M1751">
        <v>3296</v>
      </c>
      <c r="N1751">
        <v>1072640</v>
      </c>
      <c r="Q1751">
        <v>1808</v>
      </c>
      <c r="R1751">
        <v>1024304</v>
      </c>
      <c r="U1751">
        <v>8528</v>
      </c>
      <c r="V1751">
        <v>968528</v>
      </c>
      <c r="Y1751">
        <v>6448</v>
      </c>
      <c r="Z1751">
        <v>923152</v>
      </c>
      <c r="AC1751">
        <v>960</v>
      </c>
      <c r="AD1751">
        <v>829152</v>
      </c>
      <c r="AG1751">
        <v>656</v>
      </c>
      <c r="AH1751">
        <v>768880</v>
      </c>
      <c r="AI1751">
        <f t="shared" si="108"/>
        <v>2022</v>
      </c>
      <c r="AJ1751" t="str">
        <f t="shared" si="109"/>
        <v>Interior TFLs</v>
      </c>
      <c r="AK1751" t="str">
        <f t="shared" si="110"/>
        <v>InteriorTFLs</v>
      </c>
      <c r="AL1751" t="str">
        <f t="shared" si="111"/>
        <v>Interior TFLs</v>
      </c>
    </row>
    <row r="1752" spans="1:38">
      <c r="A1752">
        <v>23</v>
      </c>
      <c r="B1752">
        <v>40</v>
      </c>
      <c r="E1752">
        <v>4256</v>
      </c>
      <c r="F1752">
        <v>152368</v>
      </c>
      <c r="I1752">
        <v>2528</v>
      </c>
      <c r="J1752">
        <v>144624</v>
      </c>
      <c r="M1752">
        <v>2240</v>
      </c>
      <c r="N1752">
        <v>136784</v>
      </c>
      <c r="Q1752">
        <v>288</v>
      </c>
      <c r="R1752">
        <v>139600</v>
      </c>
      <c r="U1752">
        <v>1424</v>
      </c>
      <c r="V1752">
        <v>153888</v>
      </c>
      <c r="Y1752">
        <v>176</v>
      </c>
      <c r="Z1752">
        <v>126960</v>
      </c>
      <c r="AC1752">
        <v>1376</v>
      </c>
      <c r="AD1752">
        <v>84656</v>
      </c>
      <c r="AG1752">
        <v>1648</v>
      </c>
      <c r="AH1752">
        <v>70848</v>
      </c>
      <c r="AI1752">
        <f t="shared" si="108"/>
        <v>2022</v>
      </c>
      <c r="AJ1752" t="str">
        <f t="shared" si="109"/>
        <v>Interior TFLs</v>
      </c>
      <c r="AK1752" t="str">
        <f t="shared" si="110"/>
        <v>InteriorTFLs</v>
      </c>
      <c r="AL1752" t="str">
        <f t="shared" si="111"/>
        <v>Interior TFLs</v>
      </c>
    </row>
    <row r="1753" spans="1:38">
      <c r="A1753">
        <v>23</v>
      </c>
      <c r="B1753">
        <v>40</v>
      </c>
      <c r="E1753">
        <v>7968</v>
      </c>
      <c r="F1753">
        <v>998720</v>
      </c>
      <c r="I1753">
        <v>624</v>
      </c>
      <c r="J1753">
        <v>899536</v>
      </c>
      <c r="M1753">
        <v>1008</v>
      </c>
      <c r="N1753">
        <v>867200</v>
      </c>
      <c r="Q1753">
        <v>3408</v>
      </c>
      <c r="R1753">
        <v>833312</v>
      </c>
      <c r="U1753">
        <v>5024</v>
      </c>
      <c r="V1753">
        <v>825648</v>
      </c>
      <c r="Y1753">
        <v>4336</v>
      </c>
      <c r="Z1753">
        <v>802160</v>
      </c>
      <c r="AC1753">
        <v>8816</v>
      </c>
      <c r="AD1753">
        <v>667408</v>
      </c>
      <c r="AG1753">
        <v>5312</v>
      </c>
      <c r="AH1753">
        <v>605984</v>
      </c>
      <c r="AI1753">
        <f t="shared" si="108"/>
        <v>2022</v>
      </c>
      <c r="AJ1753" t="str">
        <f t="shared" si="109"/>
        <v>Interior TFLs</v>
      </c>
      <c r="AK1753" t="str">
        <f t="shared" si="110"/>
        <v>InteriorTFLs</v>
      </c>
      <c r="AL1753" t="str">
        <f t="shared" si="111"/>
        <v>Interior TFLs</v>
      </c>
    </row>
    <row r="1754" spans="1:38">
      <c r="A1754">
        <v>23</v>
      </c>
      <c r="B1754">
        <v>40</v>
      </c>
      <c r="E1754">
        <v>25696</v>
      </c>
      <c r="F1754">
        <v>4956832</v>
      </c>
      <c r="I1754">
        <v>832</v>
      </c>
      <c r="J1754">
        <v>4720128</v>
      </c>
      <c r="M1754">
        <v>8384</v>
      </c>
      <c r="N1754">
        <v>4099488</v>
      </c>
      <c r="Q1754">
        <v>7264</v>
      </c>
      <c r="R1754">
        <v>3830256</v>
      </c>
      <c r="U1754">
        <v>10832</v>
      </c>
      <c r="V1754">
        <v>3532192</v>
      </c>
      <c r="Y1754">
        <v>17344</v>
      </c>
      <c r="Z1754">
        <v>3254000</v>
      </c>
      <c r="AC1754">
        <v>8704</v>
      </c>
      <c r="AD1754">
        <v>2884800</v>
      </c>
      <c r="AG1754">
        <v>5568</v>
      </c>
      <c r="AH1754">
        <v>2821728</v>
      </c>
      <c r="AI1754">
        <f t="shared" si="108"/>
        <v>2022</v>
      </c>
      <c r="AJ1754" t="str">
        <f t="shared" si="109"/>
        <v>Interior TFLs</v>
      </c>
      <c r="AK1754" t="str">
        <f t="shared" si="110"/>
        <v>InteriorTFLs</v>
      </c>
      <c r="AL1754" t="str">
        <f t="shared" si="111"/>
        <v>Interior TFLs</v>
      </c>
    </row>
    <row r="1755" spans="1:38">
      <c r="A1755">
        <v>23</v>
      </c>
      <c r="B1755">
        <v>40</v>
      </c>
      <c r="E1755">
        <v>208256</v>
      </c>
      <c r="F1755">
        <v>17244032</v>
      </c>
      <c r="I1755">
        <v>23904</v>
      </c>
      <c r="J1755">
        <v>23328144</v>
      </c>
      <c r="M1755">
        <v>49312</v>
      </c>
      <c r="N1755">
        <v>22504112</v>
      </c>
      <c r="Q1755">
        <v>43776</v>
      </c>
      <c r="R1755">
        <v>22201712</v>
      </c>
      <c r="U1755">
        <v>91856</v>
      </c>
      <c r="V1755">
        <v>20193888</v>
      </c>
      <c r="Y1755">
        <v>50096</v>
      </c>
      <c r="Z1755">
        <v>19842240</v>
      </c>
      <c r="AC1755">
        <v>6608</v>
      </c>
      <c r="AD1755">
        <v>20963952</v>
      </c>
      <c r="AG1755">
        <v>16272</v>
      </c>
      <c r="AH1755">
        <v>18348176</v>
      </c>
      <c r="AI1755">
        <f t="shared" si="108"/>
        <v>2022</v>
      </c>
      <c r="AJ1755" t="str">
        <f t="shared" si="109"/>
        <v>Interior TFLs</v>
      </c>
      <c r="AK1755" t="str">
        <f t="shared" si="110"/>
        <v>InteriorTFLs</v>
      </c>
      <c r="AL1755" t="str">
        <f t="shared" si="111"/>
        <v>Interior TFLs</v>
      </c>
    </row>
    <row r="1756" spans="1:38">
      <c r="A1756">
        <v>23</v>
      </c>
      <c r="B1756">
        <v>40</v>
      </c>
      <c r="E1756">
        <v>52336</v>
      </c>
      <c r="F1756">
        <v>8026976</v>
      </c>
      <c r="I1756">
        <v>7088</v>
      </c>
      <c r="J1756">
        <v>7624064</v>
      </c>
      <c r="M1756">
        <v>8784</v>
      </c>
      <c r="N1756">
        <v>6935984</v>
      </c>
      <c r="Q1756">
        <v>9168</v>
      </c>
      <c r="R1756">
        <v>6434240</v>
      </c>
      <c r="U1756">
        <v>24560</v>
      </c>
      <c r="V1756">
        <v>5719872</v>
      </c>
      <c r="Y1756">
        <v>34192</v>
      </c>
      <c r="Z1756">
        <v>5426304</v>
      </c>
      <c r="AC1756">
        <v>56144</v>
      </c>
      <c r="AD1756">
        <v>4711696</v>
      </c>
      <c r="AG1756">
        <v>19760</v>
      </c>
      <c r="AH1756">
        <v>3941520</v>
      </c>
      <c r="AI1756">
        <f t="shared" si="108"/>
        <v>2022</v>
      </c>
      <c r="AJ1756" t="str">
        <f t="shared" si="109"/>
        <v>Interior TFLs</v>
      </c>
      <c r="AK1756" t="str">
        <f t="shared" si="110"/>
        <v>InteriorTFLs</v>
      </c>
      <c r="AL1756" t="str">
        <f t="shared" si="111"/>
        <v>Interior TFLs</v>
      </c>
    </row>
    <row r="1757" spans="1:38">
      <c r="A1757">
        <v>23</v>
      </c>
      <c r="B1757">
        <v>40</v>
      </c>
      <c r="E1757">
        <v>38448</v>
      </c>
      <c r="F1757">
        <v>3511152</v>
      </c>
      <c r="I1757">
        <v>6544</v>
      </c>
      <c r="J1757">
        <v>2941888</v>
      </c>
      <c r="M1757">
        <v>17376</v>
      </c>
      <c r="N1757">
        <v>2917408</v>
      </c>
      <c r="Q1757">
        <v>14496</v>
      </c>
      <c r="R1757">
        <v>2493168</v>
      </c>
      <c r="U1757">
        <v>27120</v>
      </c>
      <c r="V1757">
        <v>2375968</v>
      </c>
      <c r="Y1757">
        <v>35296</v>
      </c>
      <c r="Z1757">
        <v>2181600</v>
      </c>
      <c r="AC1757">
        <v>48464</v>
      </c>
      <c r="AD1757">
        <v>993040</v>
      </c>
      <c r="AG1757">
        <v>29552</v>
      </c>
      <c r="AH1757">
        <v>612240</v>
      </c>
      <c r="AI1757">
        <f t="shared" si="108"/>
        <v>2022</v>
      </c>
      <c r="AJ1757" t="str">
        <f t="shared" si="109"/>
        <v>Interior TFLs</v>
      </c>
      <c r="AK1757" t="str">
        <f t="shared" si="110"/>
        <v>InteriorTFLs</v>
      </c>
      <c r="AL1757" t="str">
        <f t="shared" si="111"/>
        <v>Interior TFLs</v>
      </c>
    </row>
    <row r="1758" spans="1:38">
      <c r="A1758">
        <v>23</v>
      </c>
      <c r="B1758">
        <v>40</v>
      </c>
      <c r="E1758">
        <v>17680</v>
      </c>
      <c r="F1758">
        <v>560464</v>
      </c>
      <c r="I1758">
        <v>17264</v>
      </c>
      <c r="J1758">
        <v>592208</v>
      </c>
      <c r="M1758">
        <v>27728</v>
      </c>
      <c r="N1758">
        <v>627104</v>
      </c>
      <c r="Q1758">
        <v>31312</v>
      </c>
      <c r="R1758">
        <v>533072</v>
      </c>
      <c r="U1758">
        <v>36288</v>
      </c>
      <c r="V1758">
        <v>573424</v>
      </c>
      <c r="Y1758">
        <v>26048</v>
      </c>
      <c r="Z1758">
        <v>517568</v>
      </c>
      <c r="AC1758">
        <v>28320</v>
      </c>
      <c r="AD1758">
        <v>316816</v>
      </c>
      <c r="AG1758">
        <v>37536</v>
      </c>
      <c r="AH1758">
        <v>393456</v>
      </c>
      <c r="AI1758">
        <f t="shared" si="108"/>
        <v>2022</v>
      </c>
      <c r="AJ1758" t="str">
        <f t="shared" si="109"/>
        <v>Interior TFLs</v>
      </c>
      <c r="AK1758" t="str">
        <f t="shared" si="110"/>
        <v>InteriorTFLs</v>
      </c>
      <c r="AL1758" t="str">
        <f t="shared" si="111"/>
        <v>Interior TFLs</v>
      </c>
    </row>
    <row r="1759" spans="1:38">
      <c r="A1759">
        <v>23</v>
      </c>
      <c r="B1759">
        <v>40</v>
      </c>
      <c r="E1759">
        <v>21056</v>
      </c>
      <c r="F1759">
        <v>1964384</v>
      </c>
      <c r="I1759">
        <v>624</v>
      </c>
      <c r="J1759">
        <v>1783504</v>
      </c>
      <c r="M1759">
        <v>736</v>
      </c>
      <c r="N1759">
        <v>1736944</v>
      </c>
      <c r="Q1759">
        <v>1568</v>
      </c>
      <c r="R1759">
        <v>1710592</v>
      </c>
      <c r="U1759">
        <v>13392</v>
      </c>
      <c r="V1759">
        <v>1550112</v>
      </c>
      <c r="Y1759">
        <v>15808</v>
      </c>
      <c r="Z1759">
        <v>1531008</v>
      </c>
      <c r="AC1759">
        <v>73184</v>
      </c>
      <c r="AD1759">
        <v>737072</v>
      </c>
      <c r="AG1759">
        <v>42752</v>
      </c>
      <c r="AH1759">
        <v>183696</v>
      </c>
      <c r="AI1759">
        <f t="shared" si="108"/>
        <v>2022</v>
      </c>
      <c r="AJ1759" t="str">
        <f t="shared" si="109"/>
        <v>Interior TFLs</v>
      </c>
      <c r="AK1759" t="str">
        <f t="shared" si="110"/>
        <v>InteriorTFLs</v>
      </c>
      <c r="AL1759" t="str">
        <f t="shared" si="111"/>
        <v>Interior TFLs</v>
      </c>
    </row>
    <row r="1760" spans="1:38">
      <c r="A1760">
        <v>23</v>
      </c>
      <c r="B1760">
        <v>40</v>
      </c>
      <c r="E1760">
        <v>25312</v>
      </c>
      <c r="F1760">
        <v>2795216</v>
      </c>
      <c r="I1760">
        <v>560</v>
      </c>
      <c r="J1760">
        <v>2650304</v>
      </c>
      <c r="M1760">
        <v>8976</v>
      </c>
      <c r="N1760">
        <v>2413360</v>
      </c>
      <c r="Q1760">
        <v>8304</v>
      </c>
      <c r="R1760">
        <v>2297792</v>
      </c>
      <c r="U1760">
        <v>13280</v>
      </c>
      <c r="V1760">
        <v>2178832</v>
      </c>
      <c r="Y1760">
        <v>10512</v>
      </c>
      <c r="Z1760">
        <v>2084048</v>
      </c>
      <c r="AC1760">
        <v>101504</v>
      </c>
      <c r="AD1760">
        <v>1303760</v>
      </c>
      <c r="AG1760">
        <v>110720</v>
      </c>
      <c r="AH1760">
        <v>734336</v>
      </c>
      <c r="AI1760">
        <f t="shared" si="108"/>
        <v>2022</v>
      </c>
      <c r="AJ1760" t="str">
        <f t="shared" si="109"/>
        <v>Interior TFLs</v>
      </c>
      <c r="AK1760" t="str">
        <f t="shared" si="110"/>
        <v>InteriorTFLs</v>
      </c>
      <c r="AL1760" t="str">
        <f t="shared" si="111"/>
        <v>Interior TFLs</v>
      </c>
    </row>
    <row r="1761" spans="1:38">
      <c r="A1761">
        <v>23</v>
      </c>
      <c r="B1761">
        <v>40</v>
      </c>
      <c r="E1761">
        <v>142160</v>
      </c>
      <c r="F1761">
        <v>9283344</v>
      </c>
      <c r="I1761">
        <v>31328</v>
      </c>
      <c r="J1761">
        <v>8468064</v>
      </c>
      <c r="M1761">
        <v>46208</v>
      </c>
      <c r="N1761">
        <v>7875008</v>
      </c>
      <c r="Q1761">
        <v>50112</v>
      </c>
      <c r="R1761">
        <v>7589680</v>
      </c>
      <c r="U1761">
        <v>83376</v>
      </c>
      <c r="V1761">
        <v>7253072</v>
      </c>
      <c r="Y1761">
        <v>85808</v>
      </c>
      <c r="Z1761">
        <v>7168192</v>
      </c>
      <c r="AC1761">
        <v>139040</v>
      </c>
      <c r="AD1761">
        <v>4592192</v>
      </c>
      <c r="AG1761">
        <v>119808</v>
      </c>
      <c r="AH1761">
        <v>3669296</v>
      </c>
      <c r="AI1761">
        <f t="shared" si="108"/>
        <v>2022</v>
      </c>
      <c r="AJ1761" t="str">
        <f t="shared" si="109"/>
        <v>Interior TFLs</v>
      </c>
      <c r="AK1761" t="str">
        <f t="shared" si="110"/>
        <v>InteriorTFLs</v>
      </c>
      <c r="AL1761" t="str">
        <f t="shared" si="111"/>
        <v>Interior TFLs</v>
      </c>
    </row>
    <row r="1762" spans="1:38">
      <c r="A1762">
        <v>23</v>
      </c>
      <c r="B1762">
        <v>41</v>
      </c>
      <c r="E1762">
        <v>0</v>
      </c>
      <c r="F1762">
        <v>0</v>
      </c>
      <c r="I1762">
        <v>0</v>
      </c>
      <c r="J1762">
        <v>0</v>
      </c>
      <c r="M1762">
        <v>0</v>
      </c>
      <c r="N1762">
        <v>0</v>
      </c>
      <c r="Q1762">
        <v>0</v>
      </c>
      <c r="R1762">
        <v>0</v>
      </c>
      <c r="U1762">
        <v>0</v>
      </c>
      <c r="V1762">
        <v>0</v>
      </c>
      <c r="Y1762">
        <v>0</v>
      </c>
      <c r="Z1762">
        <v>0</v>
      </c>
      <c r="AC1762">
        <v>0</v>
      </c>
      <c r="AD1762">
        <v>0</v>
      </c>
      <c r="AG1762">
        <v>0</v>
      </c>
      <c r="AH1762">
        <v>0</v>
      </c>
      <c r="AI1762">
        <f t="shared" si="108"/>
        <v>2022</v>
      </c>
      <c r="AJ1762" t="str">
        <f t="shared" si="109"/>
        <v>Coast TFLs</v>
      </c>
      <c r="AK1762" t="str">
        <f t="shared" si="110"/>
        <v>CoastTFLs</v>
      </c>
      <c r="AL1762" t="str">
        <f t="shared" si="111"/>
        <v>Coast TFLs</v>
      </c>
    </row>
    <row r="1763" spans="1:38">
      <c r="A1763">
        <v>23</v>
      </c>
      <c r="B1763">
        <v>41</v>
      </c>
      <c r="E1763">
        <v>0</v>
      </c>
      <c r="F1763">
        <v>0</v>
      </c>
      <c r="I1763">
        <v>0</v>
      </c>
      <c r="J1763">
        <v>2864</v>
      </c>
      <c r="M1763">
        <v>0</v>
      </c>
      <c r="N1763">
        <v>1136</v>
      </c>
      <c r="Q1763">
        <v>0</v>
      </c>
      <c r="R1763">
        <v>224</v>
      </c>
      <c r="U1763">
        <v>0</v>
      </c>
      <c r="V1763">
        <v>144</v>
      </c>
      <c r="Y1763">
        <v>0</v>
      </c>
      <c r="Z1763">
        <v>144</v>
      </c>
      <c r="AC1763">
        <v>0</v>
      </c>
      <c r="AD1763">
        <v>0</v>
      </c>
      <c r="AG1763">
        <v>0</v>
      </c>
      <c r="AH1763">
        <v>0</v>
      </c>
      <c r="AI1763">
        <f t="shared" si="108"/>
        <v>2022</v>
      </c>
      <c r="AJ1763" t="str">
        <f t="shared" si="109"/>
        <v>Coast TFLs</v>
      </c>
      <c r="AK1763" t="str">
        <f t="shared" si="110"/>
        <v>CoastTFLs</v>
      </c>
      <c r="AL1763" t="str">
        <f t="shared" si="111"/>
        <v>Coast TFLs</v>
      </c>
    </row>
    <row r="1764" spans="1:38">
      <c r="A1764">
        <v>23</v>
      </c>
      <c r="B1764">
        <v>41</v>
      </c>
      <c r="E1764">
        <v>0</v>
      </c>
      <c r="F1764">
        <v>0</v>
      </c>
      <c r="I1764">
        <v>0</v>
      </c>
      <c r="J1764">
        <v>0</v>
      </c>
      <c r="M1764">
        <v>0</v>
      </c>
      <c r="N1764">
        <v>0</v>
      </c>
      <c r="Q1764">
        <v>0</v>
      </c>
      <c r="R1764">
        <v>0</v>
      </c>
      <c r="U1764">
        <v>0</v>
      </c>
      <c r="V1764">
        <v>0</v>
      </c>
      <c r="Y1764">
        <v>0</v>
      </c>
      <c r="Z1764">
        <v>0</v>
      </c>
      <c r="AC1764">
        <v>0</v>
      </c>
      <c r="AD1764">
        <v>0</v>
      </c>
      <c r="AG1764">
        <v>0</v>
      </c>
      <c r="AH1764">
        <v>0</v>
      </c>
      <c r="AI1764">
        <f t="shared" si="108"/>
        <v>2022</v>
      </c>
      <c r="AJ1764" t="str">
        <f t="shared" si="109"/>
        <v>Coast TFLs</v>
      </c>
      <c r="AK1764" t="str">
        <f t="shared" si="110"/>
        <v>CoastTFLs</v>
      </c>
      <c r="AL1764" t="str">
        <f t="shared" si="111"/>
        <v>Coast TFLs</v>
      </c>
    </row>
    <row r="1765" spans="1:38">
      <c r="A1765">
        <v>23</v>
      </c>
      <c r="B1765">
        <v>41</v>
      </c>
      <c r="E1765">
        <v>0</v>
      </c>
      <c r="F1765">
        <v>0</v>
      </c>
      <c r="I1765">
        <v>0</v>
      </c>
      <c r="J1765">
        <v>0</v>
      </c>
      <c r="M1765">
        <v>0</v>
      </c>
      <c r="N1765">
        <v>0</v>
      </c>
      <c r="Q1765">
        <v>0</v>
      </c>
      <c r="R1765">
        <v>0</v>
      </c>
      <c r="U1765">
        <v>0</v>
      </c>
      <c r="V1765">
        <v>0</v>
      </c>
      <c r="Y1765">
        <v>0</v>
      </c>
      <c r="Z1765">
        <v>0</v>
      </c>
      <c r="AC1765">
        <v>0</v>
      </c>
      <c r="AD1765">
        <v>0</v>
      </c>
      <c r="AG1765">
        <v>0</v>
      </c>
      <c r="AH1765">
        <v>0</v>
      </c>
      <c r="AI1765">
        <f t="shared" si="108"/>
        <v>2022</v>
      </c>
      <c r="AJ1765" t="str">
        <f t="shared" si="109"/>
        <v>Coast TFLs</v>
      </c>
      <c r="AK1765" t="str">
        <f t="shared" si="110"/>
        <v>CoastTFLs</v>
      </c>
      <c r="AL1765" t="str">
        <f t="shared" si="111"/>
        <v>Coast TFLs</v>
      </c>
    </row>
    <row r="1766" spans="1:38">
      <c r="A1766">
        <v>23</v>
      </c>
      <c r="B1766">
        <v>41</v>
      </c>
      <c r="E1766">
        <v>0</v>
      </c>
      <c r="F1766">
        <v>0</v>
      </c>
      <c r="I1766">
        <v>0</v>
      </c>
      <c r="J1766">
        <v>0</v>
      </c>
      <c r="M1766">
        <v>0</v>
      </c>
      <c r="N1766">
        <v>0</v>
      </c>
      <c r="Q1766">
        <v>0</v>
      </c>
      <c r="R1766">
        <v>0</v>
      </c>
      <c r="U1766">
        <v>0</v>
      </c>
      <c r="V1766">
        <v>0</v>
      </c>
      <c r="Y1766">
        <v>0</v>
      </c>
      <c r="Z1766">
        <v>0</v>
      </c>
      <c r="AC1766">
        <v>0</v>
      </c>
      <c r="AD1766">
        <v>0</v>
      </c>
      <c r="AG1766">
        <v>0</v>
      </c>
      <c r="AH1766">
        <v>0</v>
      </c>
      <c r="AI1766">
        <f t="shared" si="108"/>
        <v>2022</v>
      </c>
      <c r="AJ1766" t="str">
        <f t="shared" si="109"/>
        <v>Coast TFLs</v>
      </c>
      <c r="AK1766" t="str">
        <f t="shared" si="110"/>
        <v>CoastTFLs</v>
      </c>
      <c r="AL1766" t="str">
        <f t="shared" si="111"/>
        <v>Coast TFLs</v>
      </c>
    </row>
    <row r="1767" spans="1:38">
      <c r="A1767">
        <v>23</v>
      </c>
      <c r="B1767">
        <v>41</v>
      </c>
      <c r="E1767">
        <v>0</v>
      </c>
      <c r="F1767">
        <v>0</v>
      </c>
      <c r="I1767">
        <v>0</v>
      </c>
      <c r="J1767">
        <v>4800</v>
      </c>
      <c r="M1767">
        <v>0</v>
      </c>
      <c r="N1767">
        <v>3888</v>
      </c>
      <c r="Q1767">
        <v>0</v>
      </c>
      <c r="R1767">
        <v>6224</v>
      </c>
      <c r="U1767">
        <v>816</v>
      </c>
      <c r="V1767">
        <v>5232</v>
      </c>
      <c r="Y1767">
        <v>0</v>
      </c>
      <c r="Z1767">
        <v>3328</v>
      </c>
      <c r="AC1767">
        <v>0</v>
      </c>
      <c r="AD1767">
        <v>2432</v>
      </c>
      <c r="AG1767">
        <v>0</v>
      </c>
      <c r="AH1767">
        <v>288</v>
      </c>
      <c r="AI1767">
        <f t="shared" si="108"/>
        <v>2022</v>
      </c>
      <c r="AJ1767" t="str">
        <f t="shared" si="109"/>
        <v>Coast TFLs</v>
      </c>
      <c r="AK1767" t="str">
        <f t="shared" si="110"/>
        <v>CoastTFLs</v>
      </c>
      <c r="AL1767" t="str">
        <f t="shared" si="111"/>
        <v>Coast TFLs</v>
      </c>
    </row>
    <row r="1768" spans="1:38">
      <c r="A1768">
        <v>23</v>
      </c>
      <c r="B1768">
        <v>41</v>
      </c>
      <c r="E1768">
        <v>0</v>
      </c>
      <c r="F1768">
        <v>0</v>
      </c>
      <c r="I1768">
        <v>0</v>
      </c>
      <c r="J1768">
        <v>0</v>
      </c>
      <c r="M1768">
        <v>0</v>
      </c>
      <c r="N1768">
        <v>0</v>
      </c>
      <c r="Q1768">
        <v>0</v>
      </c>
      <c r="R1768">
        <v>2768</v>
      </c>
      <c r="U1768">
        <v>0</v>
      </c>
      <c r="V1768">
        <v>0</v>
      </c>
      <c r="Y1768">
        <v>0</v>
      </c>
      <c r="Z1768">
        <v>0</v>
      </c>
      <c r="AC1768">
        <v>0</v>
      </c>
      <c r="AD1768">
        <v>0</v>
      </c>
      <c r="AG1768">
        <v>0</v>
      </c>
      <c r="AH1768">
        <v>0</v>
      </c>
      <c r="AI1768">
        <f t="shared" si="108"/>
        <v>2022</v>
      </c>
      <c r="AJ1768" t="str">
        <f t="shared" si="109"/>
        <v>Coast TFLs</v>
      </c>
      <c r="AK1768" t="str">
        <f t="shared" si="110"/>
        <v>CoastTFLs</v>
      </c>
      <c r="AL1768" t="str">
        <f t="shared" si="111"/>
        <v>Coast TFLs</v>
      </c>
    </row>
    <row r="1769" spans="1:38">
      <c r="A1769">
        <v>23</v>
      </c>
      <c r="B1769">
        <v>41</v>
      </c>
      <c r="E1769">
        <v>0</v>
      </c>
      <c r="F1769">
        <v>0</v>
      </c>
      <c r="I1769">
        <v>0</v>
      </c>
      <c r="J1769">
        <v>0</v>
      </c>
      <c r="M1769">
        <v>0</v>
      </c>
      <c r="N1769">
        <v>2160</v>
      </c>
      <c r="Q1769">
        <v>0</v>
      </c>
      <c r="R1769">
        <v>0</v>
      </c>
      <c r="U1769">
        <v>0</v>
      </c>
      <c r="V1769">
        <v>0</v>
      </c>
      <c r="Y1769">
        <v>0</v>
      </c>
      <c r="Z1769">
        <v>0</v>
      </c>
      <c r="AC1769">
        <v>0</v>
      </c>
      <c r="AD1769">
        <v>0</v>
      </c>
      <c r="AG1769">
        <v>0</v>
      </c>
      <c r="AH1769">
        <v>0</v>
      </c>
      <c r="AI1769">
        <f t="shared" si="108"/>
        <v>2022</v>
      </c>
      <c r="AJ1769" t="str">
        <f t="shared" si="109"/>
        <v>Coast TFLs</v>
      </c>
      <c r="AK1769" t="str">
        <f t="shared" si="110"/>
        <v>CoastTFLs</v>
      </c>
      <c r="AL1769" t="str">
        <f t="shared" si="111"/>
        <v>Coast TFLs</v>
      </c>
    </row>
    <row r="1770" spans="1:38">
      <c r="A1770">
        <v>23</v>
      </c>
      <c r="B1770">
        <v>41</v>
      </c>
      <c r="E1770">
        <v>0</v>
      </c>
      <c r="F1770">
        <v>0</v>
      </c>
      <c r="I1770">
        <v>0</v>
      </c>
      <c r="J1770">
        <v>0</v>
      </c>
      <c r="M1770">
        <v>0</v>
      </c>
      <c r="N1770">
        <v>0</v>
      </c>
      <c r="Q1770">
        <v>0</v>
      </c>
      <c r="R1770">
        <v>0</v>
      </c>
      <c r="U1770">
        <v>0</v>
      </c>
      <c r="V1770">
        <v>0</v>
      </c>
      <c r="Y1770">
        <v>0</v>
      </c>
      <c r="Z1770">
        <v>0</v>
      </c>
      <c r="AC1770">
        <v>0</v>
      </c>
      <c r="AD1770">
        <v>0</v>
      </c>
      <c r="AG1770">
        <v>0</v>
      </c>
      <c r="AH1770">
        <v>0</v>
      </c>
      <c r="AI1770">
        <f t="shared" si="108"/>
        <v>2022</v>
      </c>
      <c r="AJ1770" t="str">
        <f t="shared" si="109"/>
        <v>Coast TFLs</v>
      </c>
      <c r="AK1770" t="str">
        <f t="shared" si="110"/>
        <v>CoastTFLs</v>
      </c>
      <c r="AL1770" t="str">
        <f t="shared" si="111"/>
        <v>Coast TFLs</v>
      </c>
    </row>
    <row r="1771" spans="1:38">
      <c r="A1771">
        <v>23</v>
      </c>
      <c r="B1771">
        <v>41</v>
      </c>
      <c r="E1771">
        <v>0</v>
      </c>
      <c r="F1771">
        <v>0</v>
      </c>
      <c r="I1771">
        <v>0</v>
      </c>
      <c r="J1771">
        <v>0</v>
      </c>
      <c r="M1771">
        <v>0</v>
      </c>
      <c r="N1771">
        <v>0</v>
      </c>
      <c r="Q1771">
        <v>0</v>
      </c>
      <c r="R1771">
        <v>0</v>
      </c>
      <c r="U1771">
        <v>0</v>
      </c>
      <c r="V1771">
        <v>0</v>
      </c>
      <c r="Y1771">
        <v>0</v>
      </c>
      <c r="Z1771">
        <v>0</v>
      </c>
      <c r="AC1771">
        <v>0</v>
      </c>
      <c r="AD1771">
        <v>0</v>
      </c>
      <c r="AG1771">
        <v>0</v>
      </c>
      <c r="AH1771">
        <v>0</v>
      </c>
      <c r="AI1771">
        <f t="shared" si="108"/>
        <v>2022</v>
      </c>
      <c r="AJ1771" t="str">
        <f t="shared" si="109"/>
        <v>Coast TFLs</v>
      </c>
      <c r="AK1771" t="str">
        <f t="shared" si="110"/>
        <v>CoastTFLs</v>
      </c>
      <c r="AL1771" t="str">
        <f t="shared" si="111"/>
        <v>Coast TFLs</v>
      </c>
    </row>
    <row r="1772" spans="1:38">
      <c r="A1772">
        <v>23</v>
      </c>
      <c r="B1772">
        <v>41</v>
      </c>
      <c r="E1772">
        <v>0</v>
      </c>
      <c r="F1772">
        <v>0</v>
      </c>
      <c r="I1772">
        <v>0</v>
      </c>
      <c r="J1772">
        <v>0</v>
      </c>
      <c r="M1772">
        <v>0</v>
      </c>
      <c r="N1772">
        <v>0</v>
      </c>
      <c r="Q1772">
        <v>0</v>
      </c>
      <c r="R1772">
        <v>0</v>
      </c>
      <c r="U1772">
        <v>0</v>
      </c>
      <c r="V1772">
        <v>0</v>
      </c>
      <c r="Y1772">
        <v>0</v>
      </c>
      <c r="Z1772">
        <v>0</v>
      </c>
      <c r="AC1772">
        <v>0</v>
      </c>
      <c r="AD1772">
        <v>0</v>
      </c>
      <c r="AG1772">
        <v>0</v>
      </c>
      <c r="AH1772">
        <v>0</v>
      </c>
      <c r="AI1772">
        <f t="shared" si="108"/>
        <v>2022</v>
      </c>
      <c r="AJ1772" t="str">
        <f t="shared" si="109"/>
        <v>Coast TFLs</v>
      </c>
      <c r="AK1772" t="str">
        <f t="shared" si="110"/>
        <v>CoastTFLs</v>
      </c>
      <c r="AL1772" t="str">
        <f t="shared" si="111"/>
        <v>Coast TFLs</v>
      </c>
    </row>
    <row r="1773" spans="1:38">
      <c r="A1773">
        <v>23</v>
      </c>
      <c r="B1773">
        <v>41</v>
      </c>
      <c r="E1773">
        <v>0</v>
      </c>
      <c r="F1773">
        <v>0</v>
      </c>
      <c r="I1773">
        <v>0</v>
      </c>
      <c r="J1773">
        <v>0</v>
      </c>
      <c r="M1773">
        <v>0</v>
      </c>
      <c r="N1773">
        <v>0</v>
      </c>
      <c r="Q1773">
        <v>16</v>
      </c>
      <c r="R1773">
        <v>64</v>
      </c>
      <c r="U1773">
        <v>0</v>
      </c>
      <c r="V1773">
        <v>3728</v>
      </c>
      <c r="Y1773">
        <v>0</v>
      </c>
      <c r="Z1773">
        <v>0</v>
      </c>
      <c r="AC1773">
        <v>0</v>
      </c>
      <c r="AD1773">
        <v>0</v>
      </c>
      <c r="AG1773">
        <v>0</v>
      </c>
      <c r="AH1773">
        <v>0</v>
      </c>
      <c r="AI1773">
        <f t="shared" si="108"/>
        <v>2022</v>
      </c>
      <c r="AJ1773" t="str">
        <f t="shared" si="109"/>
        <v>Coast TFLs</v>
      </c>
      <c r="AK1773" t="str">
        <f t="shared" si="110"/>
        <v>CoastTFLs</v>
      </c>
      <c r="AL1773" t="str">
        <f t="shared" si="111"/>
        <v>Coast TFLs</v>
      </c>
    </row>
    <row r="1774" spans="1:38">
      <c r="A1774">
        <v>23</v>
      </c>
      <c r="B1774">
        <v>41</v>
      </c>
      <c r="E1774">
        <v>0</v>
      </c>
      <c r="F1774">
        <v>0</v>
      </c>
      <c r="I1774">
        <v>0</v>
      </c>
      <c r="J1774">
        <v>0</v>
      </c>
      <c r="M1774">
        <v>0</v>
      </c>
      <c r="N1774">
        <v>0</v>
      </c>
      <c r="Q1774">
        <v>0</v>
      </c>
      <c r="R1774">
        <v>0</v>
      </c>
      <c r="U1774">
        <v>0</v>
      </c>
      <c r="V1774">
        <v>0</v>
      </c>
      <c r="Y1774">
        <v>0</v>
      </c>
      <c r="Z1774">
        <v>0</v>
      </c>
      <c r="AC1774">
        <v>0</v>
      </c>
      <c r="AD1774">
        <v>0</v>
      </c>
      <c r="AG1774">
        <v>0</v>
      </c>
      <c r="AH1774">
        <v>0</v>
      </c>
      <c r="AI1774">
        <f t="shared" si="108"/>
        <v>2022</v>
      </c>
      <c r="AJ1774" t="str">
        <f t="shared" si="109"/>
        <v>Coast TFLs</v>
      </c>
      <c r="AK1774" t="str">
        <f t="shared" si="110"/>
        <v>CoastTFLs</v>
      </c>
      <c r="AL1774" t="str">
        <f t="shared" si="111"/>
        <v>Coast TFLs</v>
      </c>
    </row>
    <row r="1775" spans="1:38">
      <c r="A1775">
        <v>23</v>
      </c>
      <c r="B1775">
        <v>41</v>
      </c>
      <c r="E1775">
        <v>0</v>
      </c>
      <c r="F1775">
        <v>0</v>
      </c>
      <c r="I1775">
        <v>0</v>
      </c>
      <c r="J1775">
        <v>0</v>
      </c>
      <c r="M1775">
        <v>0</v>
      </c>
      <c r="N1775">
        <v>0</v>
      </c>
      <c r="Q1775">
        <v>0</v>
      </c>
      <c r="R1775">
        <v>0</v>
      </c>
      <c r="U1775">
        <v>0</v>
      </c>
      <c r="V1775">
        <v>0</v>
      </c>
      <c r="Y1775">
        <v>0</v>
      </c>
      <c r="Z1775">
        <v>0</v>
      </c>
      <c r="AC1775">
        <v>0</v>
      </c>
      <c r="AD1775">
        <v>0</v>
      </c>
      <c r="AG1775">
        <v>0</v>
      </c>
      <c r="AH1775">
        <v>0</v>
      </c>
      <c r="AI1775">
        <f t="shared" si="108"/>
        <v>2022</v>
      </c>
      <c r="AJ1775" t="str">
        <f t="shared" si="109"/>
        <v>Coast TFLs</v>
      </c>
      <c r="AK1775" t="str">
        <f t="shared" si="110"/>
        <v>CoastTFLs</v>
      </c>
      <c r="AL1775" t="str">
        <f t="shared" si="111"/>
        <v>Coast TFLs</v>
      </c>
    </row>
    <row r="1776" spans="1:38">
      <c r="A1776">
        <v>23</v>
      </c>
      <c r="B1776">
        <v>41</v>
      </c>
      <c r="E1776">
        <v>0</v>
      </c>
      <c r="F1776">
        <v>0</v>
      </c>
      <c r="I1776">
        <v>0</v>
      </c>
      <c r="J1776">
        <v>0</v>
      </c>
      <c r="M1776">
        <v>0</v>
      </c>
      <c r="N1776">
        <v>0</v>
      </c>
      <c r="Q1776">
        <v>0</v>
      </c>
      <c r="R1776">
        <v>0</v>
      </c>
      <c r="U1776">
        <v>0</v>
      </c>
      <c r="V1776">
        <v>0</v>
      </c>
      <c r="Y1776">
        <v>0</v>
      </c>
      <c r="Z1776">
        <v>0</v>
      </c>
      <c r="AC1776">
        <v>0</v>
      </c>
      <c r="AD1776">
        <v>0</v>
      </c>
      <c r="AG1776">
        <v>0</v>
      </c>
      <c r="AH1776">
        <v>0</v>
      </c>
      <c r="AI1776">
        <f t="shared" si="108"/>
        <v>2022</v>
      </c>
      <c r="AJ1776" t="str">
        <f t="shared" si="109"/>
        <v>Coast TFLs</v>
      </c>
      <c r="AK1776" t="str">
        <f t="shared" si="110"/>
        <v>CoastTFLs</v>
      </c>
      <c r="AL1776" t="str">
        <f t="shared" si="111"/>
        <v>Coast TFLs</v>
      </c>
    </row>
    <row r="1777" spans="1:38">
      <c r="A1777">
        <v>23</v>
      </c>
      <c r="B1777">
        <v>41</v>
      </c>
      <c r="E1777">
        <v>0</v>
      </c>
      <c r="F1777">
        <v>0</v>
      </c>
      <c r="I1777">
        <v>0</v>
      </c>
      <c r="J1777">
        <v>0</v>
      </c>
      <c r="M1777">
        <v>0</v>
      </c>
      <c r="N1777">
        <v>0</v>
      </c>
      <c r="Q1777">
        <v>0</v>
      </c>
      <c r="R1777">
        <v>0</v>
      </c>
      <c r="U1777">
        <v>0</v>
      </c>
      <c r="V1777">
        <v>17504</v>
      </c>
      <c r="Y1777">
        <v>1696</v>
      </c>
      <c r="Z1777">
        <v>14416</v>
      </c>
      <c r="AC1777">
        <v>0</v>
      </c>
      <c r="AD1777">
        <v>4224</v>
      </c>
      <c r="AG1777">
        <v>160</v>
      </c>
      <c r="AH1777">
        <v>336</v>
      </c>
      <c r="AI1777">
        <f t="shared" si="108"/>
        <v>2022</v>
      </c>
      <c r="AJ1777" t="str">
        <f t="shared" si="109"/>
        <v>Coast TFLs</v>
      </c>
      <c r="AK1777" t="str">
        <f t="shared" si="110"/>
        <v>CoastTFLs</v>
      </c>
      <c r="AL1777" t="str">
        <f t="shared" si="111"/>
        <v>Coast TFLs</v>
      </c>
    </row>
    <row r="1778" spans="1:38">
      <c r="A1778">
        <v>24</v>
      </c>
      <c r="B1778">
        <v>1</v>
      </c>
      <c r="E1778">
        <v>274000</v>
      </c>
      <c r="F1778">
        <v>57325344</v>
      </c>
      <c r="I1778">
        <v>26000</v>
      </c>
      <c r="J1778">
        <v>47327056</v>
      </c>
      <c r="M1778">
        <v>31968</v>
      </c>
      <c r="N1778">
        <v>46449216</v>
      </c>
      <c r="Q1778">
        <v>58128</v>
      </c>
      <c r="R1778">
        <v>45843776</v>
      </c>
      <c r="U1778">
        <v>66480</v>
      </c>
      <c r="V1778">
        <v>44442032</v>
      </c>
      <c r="Y1778">
        <v>110464</v>
      </c>
      <c r="Z1778">
        <v>43471760</v>
      </c>
      <c r="AC1778">
        <v>33584</v>
      </c>
      <c r="AD1778">
        <v>41987344</v>
      </c>
      <c r="AG1778">
        <v>17488</v>
      </c>
      <c r="AH1778">
        <v>41645280</v>
      </c>
      <c r="AI1778">
        <f t="shared" si="108"/>
        <v>2023</v>
      </c>
      <c r="AJ1778" t="str">
        <f t="shared" si="109"/>
        <v>Pine Units</v>
      </c>
      <c r="AK1778" t="str">
        <f t="shared" si="110"/>
        <v>100MileHouse</v>
      </c>
      <c r="AL1778" t="str">
        <f t="shared" si="111"/>
        <v>100 Mile House TSA</v>
      </c>
    </row>
    <row r="1779" spans="1:38">
      <c r="A1779">
        <v>24</v>
      </c>
      <c r="B1779">
        <v>2</v>
      </c>
      <c r="E1779">
        <v>34656</v>
      </c>
      <c r="F1779">
        <v>7204384</v>
      </c>
      <c r="I1779">
        <v>8784</v>
      </c>
      <c r="J1779">
        <v>7003392</v>
      </c>
      <c r="M1779">
        <v>16848</v>
      </c>
      <c r="N1779">
        <v>6564400</v>
      </c>
      <c r="Q1779">
        <v>29072</v>
      </c>
      <c r="R1779">
        <v>6329888</v>
      </c>
      <c r="U1779">
        <v>20928</v>
      </c>
      <c r="V1779">
        <v>5989760</v>
      </c>
      <c r="Y1779">
        <v>32256</v>
      </c>
      <c r="Z1779">
        <v>5722592</v>
      </c>
      <c r="AC1779">
        <v>95504</v>
      </c>
      <c r="AD1779">
        <v>4180032</v>
      </c>
      <c r="AG1779">
        <v>91600</v>
      </c>
      <c r="AH1779">
        <v>3500496</v>
      </c>
      <c r="AI1779">
        <f t="shared" si="108"/>
        <v>2023</v>
      </c>
      <c r="AJ1779" t="str">
        <f t="shared" si="109"/>
        <v>Pine Units</v>
      </c>
      <c r="AK1779" t="str">
        <f t="shared" si="110"/>
        <v>Arrow</v>
      </c>
      <c r="AL1779" t="str">
        <f t="shared" si="111"/>
        <v>Arrow TSA</v>
      </c>
    </row>
    <row r="1780" spans="1:38">
      <c r="A1780">
        <v>24</v>
      </c>
      <c r="B1780">
        <v>3</v>
      </c>
      <c r="E1780">
        <v>0</v>
      </c>
      <c r="F1780">
        <v>0</v>
      </c>
      <c r="I1780">
        <v>0</v>
      </c>
      <c r="J1780">
        <v>0</v>
      </c>
      <c r="M1780">
        <v>0</v>
      </c>
      <c r="N1780">
        <v>0</v>
      </c>
      <c r="Q1780">
        <v>0</v>
      </c>
      <c r="R1780">
        <v>0</v>
      </c>
      <c r="U1780">
        <v>0</v>
      </c>
      <c r="V1780">
        <v>0</v>
      </c>
      <c r="Y1780">
        <v>0</v>
      </c>
      <c r="Z1780">
        <v>0</v>
      </c>
      <c r="AC1780">
        <v>0</v>
      </c>
      <c r="AD1780">
        <v>0</v>
      </c>
      <c r="AG1780">
        <v>0</v>
      </c>
      <c r="AH1780">
        <v>0</v>
      </c>
      <c r="AI1780">
        <f t="shared" si="108"/>
        <v>2023</v>
      </c>
      <c r="AJ1780" t="str">
        <f t="shared" si="109"/>
        <v>Non-pine Units</v>
      </c>
      <c r="AK1780" t="str">
        <f t="shared" si="110"/>
        <v>Arrowsmith</v>
      </c>
      <c r="AL1780" t="str">
        <f t="shared" si="111"/>
        <v>Arrowsmith TSA</v>
      </c>
    </row>
    <row r="1781" spans="1:38">
      <c r="A1781">
        <v>24</v>
      </c>
      <c r="B1781">
        <v>4</v>
      </c>
      <c r="E1781">
        <v>108672</v>
      </c>
      <c r="F1781">
        <v>12955280</v>
      </c>
      <c r="I1781">
        <v>14480</v>
      </c>
      <c r="J1781">
        <v>12026240</v>
      </c>
      <c r="M1781">
        <v>16880</v>
      </c>
      <c r="N1781">
        <v>11205312</v>
      </c>
      <c r="Q1781">
        <v>30304</v>
      </c>
      <c r="R1781">
        <v>10769984</v>
      </c>
      <c r="U1781">
        <v>47776</v>
      </c>
      <c r="V1781">
        <v>10120016</v>
      </c>
      <c r="Y1781">
        <v>45504</v>
      </c>
      <c r="Z1781">
        <v>9651280</v>
      </c>
      <c r="AC1781">
        <v>303072</v>
      </c>
      <c r="AD1781">
        <v>5929968</v>
      </c>
      <c r="AG1781">
        <v>427856</v>
      </c>
      <c r="AH1781">
        <v>4048592</v>
      </c>
      <c r="AI1781">
        <f t="shared" si="108"/>
        <v>2023</v>
      </c>
      <c r="AJ1781" t="str">
        <f t="shared" si="109"/>
        <v>Pine Units</v>
      </c>
      <c r="AK1781" t="str">
        <f t="shared" si="110"/>
        <v>Boundary</v>
      </c>
      <c r="AL1781" t="str">
        <f t="shared" si="111"/>
        <v>Boundary TSA</v>
      </c>
    </row>
    <row r="1782" spans="1:38">
      <c r="A1782">
        <v>24</v>
      </c>
      <c r="B1782">
        <v>5</v>
      </c>
      <c r="E1782">
        <v>90736</v>
      </c>
      <c r="F1782">
        <v>11748192</v>
      </c>
      <c r="I1782">
        <v>10672</v>
      </c>
      <c r="J1782">
        <v>11108288</v>
      </c>
      <c r="M1782">
        <v>19680</v>
      </c>
      <c r="N1782">
        <v>10919168</v>
      </c>
      <c r="Q1782">
        <v>25488</v>
      </c>
      <c r="R1782">
        <v>10658304</v>
      </c>
      <c r="U1782">
        <v>24032</v>
      </c>
      <c r="V1782">
        <v>10122720</v>
      </c>
      <c r="Y1782">
        <v>18672</v>
      </c>
      <c r="Z1782">
        <v>9675200</v>
      </c>
      <c r="AC1782">
        <v>13488</v>
      </c>
      <c r="AD1782">
        <v>8973744</v>
      </c>
      <c r="AG1782">
        <v>16464</v>
      </c>
      <c r="AH1782">
        <v>8388448</v>
      </c>
      <c r="AI1782">
        <f t="shared" si="108"/>
        <v>2023</v>
      </c>
      <c r="AJ1782" t="str">
        <f t="shared" si="109"/>
        <v>Pine Units</v>
      </c>
      <c r="AK1782" t="str">
        <f t="shared" si="110"/>
        <v>Bulkley</v>
      </c>
      <c r="AL1782" t="str">
        <f t="shared" si="111"/>
        <v>Bulkley TSA</v>
      </c>
    </row>
    <row r="1783" spans="1:38">
      <c r="A1783">
        <v>24</v>
      </c>
      <c r="B1783">
        <v>6</v>
      </c>
      <c r="E1783">
        <v>14448</v>
      </c>
      <c r="F1783">
        <v>963856</v>
      </c>
      <c r="I1783">
        <v>0</v>
      </c>
      <c r="J1783">
        <v>352</v>
      </c>
      <c r="M1783">
        <v>0</v>
      </c>
      <c r="N1783">
        <v>352</v>
      </c>
      <c r="Q1783">
        <v>0</v>
      </c>
      <c r="R1783">
        <v>352</v>
      </c>
      <c r="U1783">
        <v>0</v>
      </c>
      <c r="V1783">
        <v>352</v>
      </c>
      <c r="Y1783">
        <v>48</v>
      </c>
      <c r="Z1783">
        <v>18496</v>
      </c>
      <c r="AC1783">
        <v>9936</v>
      </c>
      <c r="AD1783">
        <v>301344</v>
      </c>
      <c r="AG1783">
        <v>103760</v>
      </c>
      <c r="AH1783">
        <v>1021200</v>
      </c>
      <c r="AI1783">
        <f t="shared" si="108"/>
        <v>2023</v>
      </c>
      <c r="AJ1783" t="str">
        <f t="shared" si="109"/>
        <v>Non-pine Units</v>
      </c>
      <c r="AK1783" t="str">
        <f t="shared" si="110"/>
        <v>Cassiar</v>
      </c>
      <c r="AL1783" t="str">
        <f t="shared" si="111"/>
        <v>Cassiar TSA</v>
      </c>
    </row>
    <row r="1784" spans="1:38">
      <c r="A1784">
        <v>24</v>
      </c>
      <c r="B1784">
        <v>7</v>
      </c>
      <c r="E1784">
        <v>9072</v>
      </c>
      <c r="F1784">
        <v>504624</v>
      </c>
      <c r="I1784">
        <v>4000</v>
      </c>
      <c r="J1784">
        <v>489776</v>
      </c>
      <c r="M1784">
        <v>5344</v>
      </c>
      <c r="N1784">
        <v>486400</v>
      </c>
      <c r="Q1784">
        <v>13248</v>
      </c>
      <c r="R1784">
        <v>426512</v>
      </c>
      <c r="U1784">
        <v>10544</v>
      </c>
      <c r="V1784">
        <v>428128</v>
      </c>
      <c r="Y1784">
        <v>6512</v>
      </c>
      <c r="Z1784">
        <v>426560</v>
      </c>
      <c r="AC1784">
        <v>26352</v>
      </c>
      <c r="AD1784">
        <v>291440</v>
      </c>
      <c r="AG1784">
        <v>20096</v>
      </c>
      <c r="AH1784">
        <v>240720</v>
      </c>
      <c r="AI1784">
        <f t="shared" si="108"/>
        <v>2023</v>
      </c>
      <c r="AJ1784" t="str">
        <f t="shared" si="109"/>
        <v>Non-pine Units</v>
      </c>
      <c r="AK1784" t="str">
        <f t="shared" si="110"/>
        <v>Cranberry</v>
      </c>
      <c r="AL1784" t="str">
        <f t="shared" si="111"/>
        <v>Cranberry TSA</v>
      </c>
    </row>
    <row r="1785" spans="1:38">
      <c r="A1785">
        <v>24</v>
      </c>
      <c r="B1785">
        <v>8</v>
      </c>
      <c r="E1785">
        <v>230512</v>
      </c>
      <c r="F1785">
        <v>26605664</v>
      </c>
      <c r="I1785">
        <v>34640</v>
      </c>
      <c r="J1785">
        <v>23496064</v>
      </c>
      <c r="M1785">
        <v>59728</v>
      </c>
      <c r="N1785">
        <v>22485424</v>
      </c>
      <c r="Q1785">
        <v>89824</v>
      </c>
      <c r="R1785">
        <v>21451232</v>
      </c>
      <c r="U1785">
        <v>170896</v>
      </c>
      <c r="V1785">
        <v>19959712</v>
      </c>
      <c r="Y1785">
        <v>179840</v>
      </c>
      <c r="Z1785">
        <v>17677120</v>
      </c>
      <c r="AC1785">
        <v>687040</v>
      </c>
      <c r="AD1785">
        <v>12106608</v>
      </c>
      <c r="AG1785">
        <v>450912</v>
      </c>
      <c r="AH1785">
        <v>7769552</v>
      </c>
      <c r="AI1785">
        <f t="shared" si="108"/>
        <v>2023</v>
      </c>
      <c r="AJ1785" t="str">
        <f t="shared" si="109"/>
        <v>Pine Units</v>
      </c>
      <c r="AK1785" t="str">
        <f t="shared" si="110"/>
        <v>Cranbrook</v>
      </c>
      <c r="AL1785" t="str">
        <f t="shared" si="111"/>
        <v>Cranbrook TSA</v>
      </c>
    </row>
    <row r="1786" spans="1:38">
      <c r="A1786">
        <v>24</v>
      </c>
      <c r="B1786">
        <v>9</v>
      </c>
      <c r="E1786">
        <v>119024</v>
      </c>
      <c r="F1786">
        <v>9995488</v>
      </c>
      <c r="I1786">
        <v>29344</v>
      </c>
      <c r="J1786">
        <v>25878704</v>
      </c>
      <c r="M1786">
        <v>51008</v>
      </c>
      <c r="N1786">
        <v>25125552</v>
      </c>
      <c r="Q1786">
        <v>42000</v>
      </c>
      <c r="R1786">
        <v>24487664</v>
      </c>
      <c r="U1786">
        <v>61952</v>
      </c>
      <c r="V1786">
        <v>23054480</v>
      </c>
      <c r="Y1786">
        <v>40400</v>
      </c>
      <c r="Z1786">
        <v>22332672</v>
      </c>
      <c r="AC1786">
        <v>16496</v>
      </c>
      <c r="AD1786">
        <v>20895824</v>
      </c>
      <c r="AG1786">
        <v>78848</v>
      </c>
      <c r="AH1786">
        <v>17806496</v>
      </c>
      <c r="AI1786">
        <f t="shared" si="108"/>
        <v>2023</v>
      </c>
      <c r="AJ1786" t="str">
        <f t="shared" si="109"/>
        <v>Pine Units</v>
      </c>
      <c r="AK1786" t="str">
        <f t="shared" si="110"/>
        <v>DawsonCreek</v>
      </c>
      <c r="AL1786" t="str">
        <f t="shared" si="111"/>
        <v>Dawson Creek TSA</v>
      </c>
    </row>
    <row r="1787" spans="1:38">
      <c r="A1787">
        <v>24</v>
      </c>
      <c r="B1787">
        <v>10</v>
      </c>
      <c r="E1787">
        <v>0</v>
      </c>
      <c r="F1787">
        <v>0</v>
      </c>
      <c r="I1787">
        <v>0</v>
      </c>
      <c r="J1787">
        <v>0</v>
      </c>
      <c r="M1787">
        <v>0</v>
      </c>
      <c r="N1787">
        <v>0</v>
      </c>
      <c r="Q1787">
        <v>0</v>
      </c>
      <c r="R1787">
        <v>0</v>
      </c>
      <c r="U1787">
        <v>0</v>
      </c>
      <c r="V1787">
        <v>0</v>
      </c>
      <c r="Y1787">
        <v>80</v>
      </c>
      <c r="Z1787">
        <v>10096</v>
      </c>
      <c r="AC1787">
        <v>2512</v>
      </c>
      <c r="AD1787">
        <v>93504</v>
      </c>
      <c r="AG1787">
        <v>20816</v>
      </c>
      <c r="AH1787">
        <v>1211072</v>
      </c>
      <c r="AI1787">
        <f t="shared" si="108"/>
        <v>2023</v>
      </c>
      <c r="AJ1787" t="str">
        <f t="shared" si="109"/>
        <v>Non-pine Units</v>
      </c>
      <c r="AK1787" t="str">
        <f t="shared" si="110"/>
        <v>FortNelson</v>
      </c>
      <c r="AL1787" t="str">
        <f t="shared" si="111"/>
        <v>Fort Nelson TSA</v>
      </c>
    </row>
    <row r="1788" spans="1:38">
      <c r="A1788">
        <v>24</v>
      </c>
      <c r="B1788">
        <v>11</v>
      </c>
      <c r="E1788">
        <v>5680</v>
      </c>
      <c r="F1788">
        <v>238544</v>
      </c>
      <c r="I1788">
        <v>3040</v>
      </c>
      <c r="J1788">
        <v>505184</v>
      </c>
      <c r="M1788">
        <v>2272</v>
      </c>
      <c r="N1788">
        <v>484000</v>
      </c>
      <c r="Q1788">
        <v>4496</v>
      </c>
      <c r="R1788">
        <v>491120</v>
      </c>
      <c r="U1788">
        <v>2752</v>
      </c>
      <c r="V1788">
        <v>469920</v>
      </c>
      <c r="Y1788">
        <v>3760</v>
      </c>
      <c r="Z1788">
        <v>455648</v>
      </c>
      <c r="AC1788">
        <v>8256</v>
      </c>
      <c r="AD1788">
        <v>372672</v>
      </c>
      <c r="AG1788">
        <v>2576</v>
      </c>
      <c r="AH1788">
        <v>268832</v>
      </c>
      <c r="AI1788">
        <f t="shared" si="108"/>
        <v>2023</v>
      </c>
      <c r="AJ1788" t="str">
        <f t="shared" si="109"/>
        <v>Non-pine Units</v>
      </c>
      <c r="AK1788" t="str">
        <f t="shared" si="110"/>
        <v>Fraser</v>
      </c>
      <c r="AL1788" t="str">
        <f t="shared" si="111"/>
        <v>Fraser TSA</v>
      </c>
    </row>
    <row r="1789" spans="1:38">
      <c r="A1789">
        <v>24</v>
      </c>
      <c r="B1789">
        <v>12</v>
      </c>
      <c r="E1789">
        <v>587536</v>
      </c>
      <c r="F1789">
        <v>103118608</v>
      </c>
      <c r="I1789">
        <v>28784</v>
      </c>
      <c r="J1789">
        <v>98006816</v>
      </c>
      <c r="M1789">
        <v>72880</v>
      </c>
      <c r="N1789">
        <v>91918896</v>
      </c>
      <c r="Q1789">
        <v>96864</v>
      </c>
      <c r="R1789">
        <v>91013536</v>
      </c>
      <c r="U1789">
        <v>161824</v>
      </c>
      <c r="V1789">
        <v>82513488</v>
      </c>
      <c r="Y1789">
        <v>103472</v>
      </c>
      <c r="Z1789">
        <v>81804848</v>
      </c>
      <c r="AC1789">
        <v>25296</v>
      </c>
      <c r="AD1789">
        <v>80189360</v>
      </c>
      <c r="AG1789">
        <v>14592</v>
      </c>
      <c r="AH1789">
        <v>79064112</v>
      </c>
      <c r="AI1789">
        <f t="shared" si="108"/>
        <v>2023</v>
      </c>
      <c r="AJ1789" t="str">
        <f t="shared" si="109"/>
        <v>Pine Units</v>
      </c>
      <c r="AK1789" t="str">
        <f t="shared" si="110"/>
        <v>FtStJames</v>
      </c>
      <c r="AL1789" t="str">
        <f t="shared" si="111"/>
        <v>Ft. St. James Forest District</v>
      </c>
    </row>
    <row r="1790" spans="1:38">
      <c r="A1790">
        <v>24</v>
      </c>
      <c r="B1790">
        <v>13</v>
      </c>
      <c r="E1790">
        <v>33840</v>
      </c>
      <c r="F1790">
        <v>2757024</v>
      </c>
      <c r="I1790">
        <v>40384</v>
      </c>
      <c r="J1790">
        <v>14744976</v>
      </c>
      <c r="M1790">
        <v>64928</v>
      </c>
      <c r="N1790">
        <v>14792832</v>
      </c>
      <c r="Q1790">
        <v>147920</v>
      </c>
      <c r="R1790">
        <v>20752288</v>
      </c>
      <c r="U1790">
        <v>236208</v>
      </c>
      <c r="V1790">
        <v>25944656</v>
      </c>
      <c r="Y1790">
        <v>208912</v>
      </c>
      <c r="Z1790">
        <v>28495392</v>
      </c>
      <c r="AC1790">
        <v>156368</v>
      </c>
      <c r="AD1790">
        <v>16336688</v>
      </c>
      <c r="AG1790">
        <v>148144</v>
      </c>
      <c r="AH1790">
        <v>19461424</v>
      </c>
      <c r="AI1790">
        <f t="shared" si="108"/>
        <v>2023</v>
      </c>
      <c r="AJ1790" t="str">
        <f t="shared" si="109"/>
        <v>Non-pine Units</v>
      </c>
      <c r="AK1790" t="str">
        <f t="shared" si="110"/>
        <v>FtStJohn</v>
      </c>
      <c r="AL1790" t="str">
        <f t="shared" si="111"/>
        <v>Ft. St. John TSA</v>
      </c>
    </row>
    <row r="1791" spans="1:38">
      <c r="A1791">
        <v>24</v>
      </c>
      <c r="B1791">
        <v>14</v>
      </c>
      <c r="E1791">
        <v>31040</v>
      </c>
      <c r="F1791">
        <v>4399200</v>
      </c>
      <c r="I1791">
        <v>7168</v>
      </c>
      <c r="J1791">
        <v>4144736</v>
      </c>
      <c r="M1791">
        <v>17200</v>
      </c>
      <c r="N1791">
        <v>3880672</v>
      </c>
      <c r="Q1791">
        <v>23680</v>
      </c>
      <c r="R1791">
        <v>3626800</v>
      </c>
      <c r="U1791">
        <v>28816</v>
      </c>
      <c r="V1791">
        <v>3387232</v>
      </c>
      <c r="Y1791">
        <v>24832</v>
      </c>
      <c r="Z1791">
        <v>3248672</v>
      </c>
      <c r="AC1791">
        <v>59824</v>
      </c>
      <c r="AD1791">
        <v>2078240</v>
      </c>
      <c r="AG1791">
        <v>63968</v>
      </c>
      <c r="AH1791">
        <v>1621856</v>
      </c>
      <c r="AI1791">
        <f t="shared" si="108"/>
        <v>2023</v>
      </c>
      <c r="AJ1791" t="str">
        <f t="shared" si="109"/>
        <v>Pine Units</v>
      </c>
      <c r="AK1791" t="str">
        <f t="shared" si="110"/>
        <v>Golden</v>
      </c>
      <c r="AL1791" t="str">
        <f t="shared" si="111"/>
        <v>Golden TSA</v>
      </c>
    </row>
    <row r="1792" spans="1:38">
      <c r="A1792">
        <v>24</v>
      </c>
      <c r="B1792">
        <v>15</v>
      </c>
      <c r="E1792">
        <v>77296</v>
      </c>
      <c r="F1792">
        <v>9860848</v>
      </c>
      <c r="I1792">
        <v>12000</v>
      </c>
      <c r="J1792">
        <v>8841760</v>
      </c>
      <c r="M1792">
        <v>29440</v>
      </c>
      <c r="N1792">
        <v>8207184</v>
      </c>
      <c r="Q1792">
        <v>27440</v>
      </c>
      <c r="R1792">
        <v>7670512</v>
      </c>
      <c r="U1792">
        <v>39648</v>
      </c>
      <c r="V1792">
        <v>7304736</v>
      </c>
      <c r="Y1792">
        <v>64592</v>
      </c>
      <c r="Z1792">
        <v>6607504</v>
      </c>
      <c r="AC1792">
        <v>126384</v>
      </c>
      <c r="AD1792">
        <v>5263184</v>
      </c>
      <c r="AG1792">
        <v>173344</v>
      </c>
      <c r="AH1792">
        <v>3760400</v>
      </c>
      <c r="AI1792">
        <f t="shared" si="108"/>
        <v>2023</v>
      </c>
      <c r="AJ1792" t="str">
        <f t="shared" si="109"/>
        <v>Pine Units</v>
      </c>
      <c r="AK1792" t="str">
        <f t="shared" si="110"/>
        <v>Invermere</v>
      </c>
      <c r="AL1792" t="str">
        <f t="shared" si="111"/>
        <v>Invermere TSA</v>
      </c>
    </row>
    <row r="1793" spans="1:38">
      <c r="A1793">
        <v>24</v>
      </c>
      <c r="B1793">
        <v>16</v>
      </c>
      <c r="E1793">
        <v>208</v>
      </c>
      <c r="F1793">
        <v>25168</v>
      </c>
      <c r="I1793">
        <v>22672</v>
      </c>
      <c r="J1793">
        <v>279248</v>
      </c>
      <c r="M1793">
        <v>11552</v>
      </c>
      <c r="N1793">
        <v>292208</v>
      </c>
      <c r="Q1793">
        <v>21600</v>
      </c>
      <c r="R1793">
        <v>244096</v>
      </c>
      <c r="U1793">
        <v>6512</v>
      </c>
      <c r="V1793">
        <v>303008</v>
      </c>
      <c r="Y1793">
        <v>14000</v>
      </c>
      <c r="Z1793">
        <v>309808</v>
      </c>
      <c r="AC1793">
        <v>7712</v>
      </c>
      <c r="AD1793">
        <v>187440</v>
      </c>
      <c r="AG1793">
        <v>7856</v>
      </c>
      <c r="AH1793">
        <v>198896</v>
      </c>
      <c r="AI1793">
        <f t="shared" si="108"/>
        <v>2023</v>
      </c>
      <c r="AJ1793" t="str">
        <f t="shared" si="109"/>
        <v>Non-pine Units</v>
      </c>
      <c r="AK1793" t="str">
        <f t="shared" si="110"/>
        <v>Kalum</v>
      </c>
      <c r="AL1793" t="str">
        <f t="shared" si="111"/>
        <v>Kalum TSA</v>
      </c>
    </row>
    <row r="1794" spans="1:38">
      <c r="A1794">
        <v>24</v>
      </c>
      <c r="B1794">
        <v>17</v>
      </c>
      <c r="E1794">
        <v>326048</v>
      </c>
      <c r="F1794">
        <v>53350464</v>
      </c>
      <c r="I1794">
        <v>42272</v>
      </c>
      <c r="J1794">
        <v>46877360</v>
      </c>
      <c r="M1794">
        <v>53040</v>
      </c>
      <c r="N1794">
        <v>45715280</v>
      </c>
      <c r="Q1794">
        <v>85984</v>
      </c>
      <c r="R1794">
        <v>43939072</v>
      </c>
      <c r="U1794">
        <v>118048</v>
      </c>
      <c r="V1794">
        <v>40928608</v>
      </c>
      <c r="Y1794">
        <v>178352</v>
      </c>
      <c r="Z1794">
        <v>38288912</v>
      </c>
      <c r="AC1794">
        <v>267584</v>
      </c>
      <c r="AD1794">
        <v>32030832</v>
      </c>
      <c r="AG1794">
        <v>176368</v>
      </c>
      <c r="AH1794">
        <v>29973408</v>
      </c>
      <c r="AI1794">
        <f t="shared" ref="AI1794:AI1857" si="112">A1794+1999</f>
        <v>2023</v>
      </c>
      <c r="AJ1794" t="str">
        <f t="shared" ref="AJ1794:AJ1857" si="113">VLOOKUP(B1794,$AO$2:$AS$42,4)</f>
        <v>Pine Units</v>
      </c>
      <c r="AK1794" t="str">
        <f t="shared" ref="AK1794:AK1857" si="114">VLOOKUP(B1794,$AO$2:$AT$42,2)</f>
        <v>Kamloops</v>
      </c>
      <c r="AL1794" t="str">
        <f t="shared" ref="AL1794:AL1857" si="115">VLOOKUP(B1794,$AO$2:$AT$42,3)</f>
        <v>Kamloops TSA</v>
      </c>
    </row>
    <row r="1795" spans="1:38">
      <c r="A1795">
        <v>24</v>
      </c>
      <c r="B1795">
        <v>18</v>
      </c>
      <c r="E1795">
        <v>0</v>
      </c>
      <c r="F1795">
        <v>0</v>
      </c>
      <c r="I1795">
        <v>0</v>
      </c>
      <c r="J1795">
        <v>0</v>
      </c>
      <c r="M1795">
        <v>0</v>
      </c>
      <c r="N1795">
        <v>0</v>
      </c>
      <c r="Q1795">
        <v>0</v>
      </c>
      <c r="R1795">
        <v>16</v>
      </c>
      <c r="U1795">
        <v>0</v>
      </c>
      <c r="V1795">
        <v>32</v>
      </c>
      <c r="Y1795">
        <v>0</v>
      </c>
      <c r="Z1795">
        <v>0</v>
      </c>
      <c r="AC1795">
        <v>0</v>
      </c>
      <c r="AD1795">
        <v>0</v>
      </c>
      <c r="AG1795">
        <v>0</v>
      </c>
      <c r="AH1795">
        <v>16</v>
      </c>
      <c r="AI1795">
        <f t="shared" si="112"/>
        <v>2023</v>
      </c>
      <c r="AJ1795" t="str">
        <f t="shared" si="113"/>
        <v>Non-pine Units</v>
      </c>
      <c r="AK1795" t="str">
        <f t="shared" si="114"/>
        <v>Kingcome</v>
      </c>
      <c r="AL1795" t="str">
        <f t="shared" si="115"/>
        <v>Kingcome TSA</v>
      </c>
    </row>
    <row r="1796" spans="1:38">
      <c r="A1796">
        <v>24</v>
      </c>
      <c r="B1796">
        <v>19</v>
      </c>
      <c r="E1796">
        <v>57920</v>
      </c>
      <c r="F1796">
        <v>2299360</v>
      </c>
      <c r="I1796">
        <v>13488</v>
      </c>
      <c r="J1796">
        <v>2459872</v>
      </c>
      <c r="M1796">
        <v>16128</v>
      </c>
      <c r="N1796">
        <v>2385264</v>
      </c>
      <c r="Q1796">
        <v>23440</v>
      </c>
      <c r="R1796">
        <v>2311888</v>
      </c>
      <c r="U1796">
        <v>20320</v>
      </c>
      <c r="V1796">
        <v>2202224</v>
      </c>
      <c r="Y1796">
        <v>34256</v>
      </c>
      <c r="Z1796">
        <v>2177936</v>
      </c>
      <c r="AC1796">
        <v>46848</v>
      </c>
      <c r="AD1796">
        <v>1701808</v>
      </c>
      <c r="AG1796">
        <v>45424</v>
      </c>
      <c r="AH1796">
        <v>1679024</v>
      </c>
      <c r="AI1796">
        <f t="shared" si="112"/>
        <v>2023</v>
      </c>
      <c r="AJ1796" t="str">
        <f t="shared" si="113"/>
        <v>Non-pine Units</v>
      </c>
      <c r="AK1796" t="str">
        <f t="shared" si="114"/>
        <v>Kispiox</v>
      </c>
      <c r="AL1796" t="str">
        <f t="shared" si="115"/>
        <v>Kispiox TSA</v>
      </c>
    </row>
    <row r="1797" spans="1:38">
      <c r="A1797">
        <v>24</v>
      </c>
      <c r="B1797">
        <v>20</v>
      </c>
      <c r="E1797">
        <v>87792</v>
      </c>
      <c r="F1797">
        <v>11316512</v>
      </c>
      <c r="I1797">
        <v>15712</v>
      </c>
      <c r="J1797">
        <v>10717984</v>
      </c>
      <c r="M1797">
        <v>19280</v>
      </c>
      <c r="N1797">
        <v>10104512</v>
      </c>
      <c r="Q1797">
        <v>40800</v>
      </c>
      <c r="R1797">
        <v>9543056</v>
      </c>
      <c r="U1797">
        <v>48224</v>
      </c>
      <c r="V1797">
        <v>9001424</v>
      </c>
      <c r="Y1797">
        <v>52800</v>
      </c>
      <c r="Z1797">
        <v>8205520</v>
      </c>
      <c r="AC1797">
        <v>171584</v>
      </c>
      <c r="AD1797">
        <v>4779520</v>
      </c>
      <c r="AG1797">
        <v>159840</v>
      </c>
      <c r="AH1797">
        <v>3765920</v>
      </c>
      <c r="AI1797">
        <f t="shared" si="112"/>
        <v>2023</v>
      </c>
      <c r="AJ1797" t="str">
        <f t="shared" si="113"/>
        <v>Pine Units</v>
      </c>
      <c r="AK1797" t="str">
        <f t="shared" si="114"/>
        <v>KootenayLake</v>
      </c>
      <c r="AL1797" t="str">
        <f t="shared" si="115"/>
        <v>Kootenay Lake TSA</v>
      </c>
    </row>
    <row r="1798" spans="1:38">
      <c r="A1798">
        <v>24</v>
      </c>
      <c r="B1798">
        <v>21</v>
      </c>
      <c r="E1798">
        <v>295424</v>
      </c>
      <c r="F1798">
        <v>65350720</v>
      </c>
      <c r="I1798">
        <v>15664</v>
      </c>
      <c r="J1798">
        <v>60240032</v>
      </c>
      <c r="M1798">
        <v>18512</v>
      </c>
      <c r="N1798">
        <v>58417680</v>
      </c>
      <c r="Q1798">
        <v>16208</v>
      </c>
      <c r="R1798">
        <v>57410176</v>
      </c>
      <c r="U1798">
        <v>51952</v>
      </c>
      <c r="V1798">
        <v>53914880</v>
      </c>
      <c r="Y1798">
        <v>40784</v>
      </c>
      <c r="Z1798">
        <v>54242544</v>
      </c>
      <c r="AC1798">
        <v>2976</v>
      </c>
      <c r="AD1798">
        <v>54513312</v>
      </c>
      <c r="AG1798">
        <v>4832</v>
      </c>
      <c r="AH1798">
        <v>54151296</v>
      </c>
      <c r="AI1798">
        <f t="shared" si="112"/>
        <v>2023</v>
      </c>
      <c r="AJ1798" t="str">
        <f t="shared" si="113"/>
        <v>Pine Units</v>
      </c>
      <c r="AK1798" t="str">
        <f t="shared" si="114"/>
        <v>Lakes</v>
      </c>
      <c r="AL1798" t="str">
        <f t="shared" si="115"/>
        <v>Lakes TSA</v>
      </c>
    </row>
    <row r="1799" spans="1:38">
      <c r="A1799">
        <v>24</v>
      </c>
      <c r="B1799">
        <v>22</v>
      </c>
      <c r="E1799">
        <v>117408</v>
      </c>
      <c r="F1799">
        <v>13645216</v>
      </c>
      <c r="I1799">
        <v>22048</v>
      </c>
      <c r="J1799">
        <v>15880256</v>
      </c>
      <c r="M1799">
        <v>17584</v>
      </c>
      <c r="N1799">
        <v>15955200</v>
      </c>
      <c r="Q1799">
        <v>25472</v>
      </c>
      <c r="R1799">
        <v>15579296</v>
      </c>
      <c r="U1799">
        <v>59568</v>
      </c>
      <c r="V1799">
        <v>14180464</v>
      </c>
      <c r="Y1799">
        <v>100320</v>
      </c>
      <c r="Z1799">
        <v>12408656</v>
      </c>
      <c r="AC1799">
        <v>132064</v>
      </c>
      <c r="AD1799">
        <v>8828144</v>
      </c>
      <c r="AG1799">
        <v>86992</v>
      </c>
      <c r="AH1799">
        <v>6280576</v>
      </c>
      <c r="AI1799">
        <f t="shared" si="112"/>
        <v>2023</v>
      </c>
      <c r="AJ1799" t="str">
        <f t="shared" si="113"/>
        <v>Pine Units</v>
      </c>
      <c r="AK1799" t="str">
        <f t="shared" si="114"/>
        <v>Lillooet</v>
      </c>
      <c r="AL1799" t="str">
        <f t="shared" si="115"/>
        <v>Lillooet TSA</v>
      </c>
    </row>
    <row r="1800" spans="1:38">
      <c r="A1800">
        <v>24</v>
      </c>
      <c r="B1800">
        <v>23</v>
      </c>
      <c r="E1800">
        <v>769920</v>
      </c>
      <c r="F1800">
        <v>73837120</v>
      </c>
      <c r="I1800">
        <v>64272</v>
      </c>
      <c r="J1800">
        <v>91082080</v>
      </c>
      <c r="M1800">
        <v>138720</v>
      </c>
      <c r="N1800">
        <v>87745296</v>
      </c>
      <c r="Q1800">
        <v>208224</v>
      </c>
      <c r="R1800">
        <v>86057792</v>
      </c>
      <c r="U1800">
        <v>251744</v>
      </c>
      <c r="V1800">
        <v>79837680</v>
      </c>
      <c r="Y1800">
        <v>119728</v>
      </c>
      <c r="Z1800">
        <v>83762768</v>
      </c>
      <c r="AC1800">
        <v>19984</v>
      </c>
      <c r="AD1800">
        <v>86728448</v>
      </c>
      <c r="AG1800">
        <v>64976</v>
      </c>
      <c r="AH1800">
        <v>78925584</v>
      </c>
      <c r="AI1800">
        <f t="shared" si="112"/>
        <v>2023</v>
      </c>
      <c r="AJ1800" t="str">
        <f t="shared" si="113"/>
        <v>Pine Units</v>
      </c>
      <c r="AK1800" t="str">
        <f t="shared" si="114"/>
        <v>Mackenzie</v>
      </c>
      <c r="AL1800" t="str">
        <f t="shared" si="115"/>
        <v>Mackenzie TSA</v>
      </c>
    </row>
    <row r="1801" spans="1:38">
      <c r="A1801">
        <v>24</v>
      </c>
      <c r="B1801">
        <v>24</v>
      </c>
      <c r="E1801">
        <v>452896</v>
      </c>
      <c r="F1801">
        <v>60679968</v>
      </c>
      <c r="I1801">
        <v>23200</v>
      </c>
      <c r="J1801">
        <v>52325232</v>
      </c>
      <c r="M1801">
        <v>44144</v>
      </c>
      <c r="N1801">
        <v>50695936</v>
      </c>
      <c r="Q1801">
        <v>45520</v>
      </c>
      <c r="R1801">
        <v>49099968</v>
      </c>
      <c r="U1801">
        <v>115504</v>
      </c>
      <c r="V1801">
        <v>43540736</v>
      </c>
      <c r="Y1801">
        <v>172256</v>
      </c>
      <c r="Z1801">
        <v>37609312</v>
      </c>
      <c r="AC1801">
        <v>514352</v>
      </c>
      <c r="AD1801">
        <v>29337104</v>
      </c>
      <c r="AG1801">
        <v>191408</v>
      </c>
      <c r="AH1801">
        <v>19842080</v>
      </c>
      <c r="AI1801">
        <f t="shared" si="112"/>
        <v>2023</v>
      </c>
      <c r="AJ1801" t="str">
        <f t="shared" si="113"/>
        <v>Pine Units</v>
      </c>
      <c r="AK1801" t="str">
        <f t="shared" si="114"/>
        <v>Merritt</v>
      </c>
      <c r="AL1801" t="str">
        <f t="shared" si="115"/>
        <v>Merritt TSA</v>
      </c>
    </row>
    <row r="1802" spans="1:38">
      <c r="A1802">
        <v>24</v>
      </c>
      <c r="B1802">
        <v>25</v>
      </c>
      <c r="E1802">
        <v>0</v>
      </c>
      <c r="F1802">
        <v>0</v>
      </c>
      <c r="I1802">
        <v>1104</v>
      </c>
      <c r="J1802">
        <v>48096</v>
      </c>
      <c r="M1802">
        <v>800</v>
      </c>
      <c r="N1802">
        <v>48304</v>
      </c>
      <c r="Q1802">
        <v>3488</v>
      </c>
      <c r="R1802">
        <v>86288</v>
      </c>
      <c r="U1802">
        <v>4928</v>
      </c>
      <c r="V1802">
        <v>115216</v>
      </c>
      <c r="Y1802">
        <v>4832</v>
      </c>
      <c r="Z1802">
        <v>81504</v>
      </c>
      <c r="AC1802">
        <v>1184</v>
      </c>
      <c r="AD1802">
        <v>29760</v>
      </c>
      <c r="AG1802">
        <v>2416</v>
      </c>
      <c r="AH1802">
        <v>37664</v>
      </c>
      <c r="AI1802">
        <f t="shared" si="112"/>
        <v>2023</v>
      </c>
      <c r="AJ1802" t="str">
        <f t="shared" si="113"/>
        <v>Non-pine Units</v>
      </c>
      <c r="AK1802" t="str">
        <f t="shared" si="114"/>
        <v>MidCoast</v>
      </c>
      <c r="AL1802" t="str">
        <f t="shared" si="115"/>
        <v>Mid Coast TSA</v>
      </c>
    </row>
    <row r="1803" spans="1:38">
      <c r="A1803">
        <v>24</v>
      </c>
      <c r="B1803">
        <v>26</v>
      </c>
      <c r="E1803">
        <v>330256</v>
      </c>
      <c r="F1803">
        <v>50538160</v>
      </c>
      <c r="I1803">
        <v>12576</v>
      </c>
      <c r="J1803">
        <v>46755376</v>
      </c>
      <c r="M1803">
        <v>33408</v>
      </c>
      <c r="N1803">
        <v>44731440</v>
      </c>
      <c r="Q1803">
        <v>60896</v>
      </c>
      <c r="R1803">
        <v>42449104</v>
      </c>
      <c r="U1803">
        <v>56960</v>
      </c>
      <c r="V1803">
        <v>40325536</v>
      </c>
      <c r="Y1803">
        <v>38960</v>
      </c>
      <c r="Z1803">
        <v>37718528</v>
      </c>
      <c r="AC1803">
        <v>17168</v>
      </c>
      <c r="AD1803">
        <v>36442752</v>
      </c>
      <c r="AG1803">
        <v>11952</v>
      </c>
      <c r="AH1803">
        <v>35623056</v>
      </c>
      <c r="AI1803">
        <f t="shared" si="112"/>
        <v>2023</v>
      </c>
      <c r="AJ1803" t="str">
        <f t="shared" si="113"/>
        <v>Pine Units</v>
      </c>
      <c r="AK1803" t="str">
        <f t="shared" si="114"/>
        <v>Morice</v>
      </c>
      <c r="AL1803" t="str">
        <f t="shared" si="115"/>
        <v>Morice TSA</v>
      </c>
    </row>
    <row r="1804" spans="1:38">
      <c r="A1804">
        <v>24</v>
      </c>
      <c r="B1804">
        <v>27</v>
      </c>
      <c r="E1804">
        <v>34272</v>
      </c>
      <c r="F1804">
        <v>1030384</v>
      </c>
      <c r="I1804">
        <v>6256</v>
      </c>
      <c r="J1804">
        <v>672768</v>
      </c>
      <c r="M1804">
        <v>12208</v>
      </c>
      <c r="N1804">
        <v>681936</v>
      </c>
      <c r="Q1804">
        <v>18192</v>
      </c>
      <c r="R1804">
        <v>643952</v>
      </c>
      <c r="U1804">
        <v>15984</v>
      </c>
      <c r="V1804">
        <v>602128</v>
      </c>
      <c r="Y1804">
        <v>24000</v>
      </c>
      <c r="Z1804">
        <v>720672</v>
      </c>
      <c r="AC1804">
        <v>40016</v>
      </c>
      <c r="AD1804">
        <v>402944</v>
      </c>
      <c r="AG1804">
        <v>49104</v>
      </c>
      <c r="AH1804">
        <v>372144</v>
      </c>
      <c r="AI1804">
        <f t="shared" si="112"/>
        <v>2023</v>
      </c>
      <c r="AJ1804" t="str">
        <f t="shared" si="113"/>
        <v>Non-pine Units</v>
      </c>
      <c r="AK1804" t="str">
        <f t="shared" si="114"/>
        <v>Nass</v>
      </c>
      <c r="AL1804" t="str">
        <f t="shared" si="115"/>
        <v>Nass TSA</v>
      </c>
    </row>
    <row r="1805" spans="1:38">
      <c r="A1805">
        <v>24</v>
      </c>
      <c r="B1805">
        <v>28</v>
      </c>
      <c r="E1805">
        <v>0</v>
      </c>
      <c r="F1805">
        <v>0</v>
      </c>
      <c r="I1805">
        <v>0</v>
      </c>
      <c r="J1805">
        <v>0</v>
      </c>
      <c r="M1805">
        <v>0</v>
      </c>
      <c r="N1805">
        <v>0</v>
      </c>
      <c r="Q1805">
        <v>0</v>
      </c>
      <c r="R1805">
        <v>0</v>
      </c>
      <c r="U1805">
        <v>0</v>
      </c>
      <c r="V1805">
        <v>0</v>
      </c>
      <c r="Y1805">
        <v>0</v>
      </c>
      <c r="Z1805">
        <v>0</v>
      </c>
      <c r="AC1805">
        <v>0</v>
      </c>
      <c r="AD1805">
        <v>0</v>
      </c>
      <c r="AG1805">
        <v>0</v>
      </c>
      <c r="AH1805">
        <v>0</v>
      </c>
      <c r="AI1805">
        <f t="shared" si="112"/>
        <v>2023</v>
      </c>
      <c r="AJ1805" t="str">
        <f t="shared" si="113"/>
        <v>Non-pine Units</v>
      </c>
      <c r="AK1805" t="str">
        <f t="shared" si="114"/>
        <v>NorthCoast</v>
      </c>
      <c r="AL1805" t="str">
        <f t="shared" si="115"/>
        <v>North Coast TSA</v>
      </c>
    </row>
    <row r="1806" spans="1:38">
      <c r="A1806">
        <v>24</v>
      </c>
      <c r="B1806">
        <v>29</v>
      </c>
      <c r="E1806">
        <v>407504</v>
      </c>
      <c r="F1806">
        <v>51190128</v>
      </c>
      <c r="I1806">
        <v>41152</v>
      </c>
      <c r="J1806">
        <v>44670144</v>
      </c>
      <c r="M1806">
        <v>60624</v>
      </c>
      <c r="N1806">
        <v>42481552</v>
      </c>
      <c r="Q1806">
        <v>93264</v>
      </c>
      <c r="R1806">
        <v>40716848</v>
      </c>
      <c r="U1806">
        <v>144096</v>
      </c>
      <c r="V1806">
        <v>36005744</v>
      </c>
      <c r="Y1806">
        <v>194816</v>
      </c>
      <c r="Z1806">
        <v>32348832</v>
      </c>
      <c r="AC1806">
        <v>575232</v>
      </c>
      <c r="AD1806">
        <v>22292096</v>
      </c>
      <c r="AG1806">
        <v>498784</v>
      </c>
      <c r="AH1806">
        <v>15362560</v>
      </c>
      <c r="AI1806">
        <f t="shared" si="112"/>
        <v>2023</v>
      </c>
      <c r="AJ1806" t="str">
        <f t="shared" si="113"/>
        <v>Pine Units</v>
      </c>
      <c r="AK1806" t="str">
        <f t="shared" si="114"/>
        <v>Okanagan</v>
      </c>
      <c r="AL1806" t="str">
        <f t="shared" si="115"/>
        <v>Okanagan TSA</v>
      </c>
    </row>
    <row r="1807" spans="1:38">
      <c r="A1807">
        <v>24</v>
      </c>
      <c r="B1807">
        <v>30</v>
      </c>
      <c r="E1807">
        <v>329120</v>
      </c>
      <c r="F1807">
        <v>73924432</v>
      </c>
      <c r="I1807">
        <v>34000</v>
      </c>
      <c r="J1807">
        <v>60346240</v>
      </c>
      <c r="M1807">
        <v>44256</v>
      </c>
      <c r="N1807">
        <v>56500688</v>
      </c>
      <c r="Q1807">
        <v>75200</v>
      </c>
      <c r="R1807">
        <v>54703728</v>
      </c>
      <c r="U1807">
        <v>131296</v>
      </c>
      <c r="V1807">
        <v>50189104</v>
      </c>
      <c r="Y1807">
        <v>120816</v>
      </c>
      <c r="Z1807">
        <v>49584064</v>
      </c>
      <c r="AC1807">
        <v>16032</v>
      </c>
      <c r="AD1807">
        <v>49641568</v>
      </c>
      <c r="AG1807">
        <v>16896</v>
      </c>
      <c r="AH1807">
        <v>49259008</v>
      </c>
      <c r="AI1807">
        <f t="shared" si="112"/>
        <v>2023</v>
      </c>
      <c r="AJ1807" t="str">
        <f t="shared" si="113"/>
        <v>Pine Units</v>
      </c>
      <c r="AK1807" t="str">
        <f t="shared" si="114"/>
        <v>PrinceGeorge</v>
      </c>
      <c r="AL1807" t="str">
        <f t="shared" si="115"/>
        <v>Prince George Forest District</v>
      </c>
    </row>
    <row r="1808" spans="1:38">
      <c r="A1808">
        <v>24</v>
      </c>
      <c r="B1808">
        <v>31</v>
      </c>
      <c r="E1808">
        <v>0</v>
      </c>
      <c r="F1808">
        <v>0</v>
      </c>
      <c r="I1808">
        <v>0</v>
      </c>
      <c r="J1808">
        <v>0</v>
      </c>
      <c r="M1808">
        <v>0</v>
      </c>
      <c r="N1808">
        <v>0</v>
      </c>
      <c r="Q1808">
        <v>0</v>
      </c>
      <c r="R1808">
        <v>0</v>
      </c>
      <c r="U1808">
        <v>0</v>
      </c>
      <c r="V1808">
        <v>0</v>
      </c>
      <c r="Y1808">
        <v>0</v>
      </c>
      <c r="Z1808">
        <v>0</v>
      </c>
      <c r="AC1808">
        <v>0</v>
      </c>
      <c r="AD1808">
        <v>0</v>
      </c>
      <c r="AG1808">
        <v>0</v>
      </c>
      <c r="AH1808">
        <v>0</v>
      </c>
      <c r="AI1808">
        <f t="shared" si="112"/>
        <v>2023</v>
      </c>
      <c r="AJ1808" t="str">
        <f t="shared" si="113"/>
        <v>Non-pine Units</v>
      </c>
      <c r="AK1808" t="str">
        <f t="shared" si="114"/>
        <v>QueenCharlotte</v>
      </c>
      <c r="AL1808" t="str">
        <f t="shared" si="115"/>
        <v>Queen Charlotte TSA</v>
      </c>
    </row>
    <row r="1809" spans="1:38">
      <c r="A1809">
        <v>24</v>
      </c>
      <c r="B1809">
        <v>32</v>
      </c>
      <c r="E1809">
        <v>374064</v>
      </c>
      <c r="F1809">
        <v>107066368</v>
      </c>
      <c r="I1809">
        <v>8432</v>
      </c>
      <c r="J1809">
        <v>92150800</v>
      </c>
      <c r="M1809">
        <v>12208</v>
      </c>
      <c r="N1809">
        <v>91513776</v>
      </c>
      <c r="Q1809">
        <v>17904</v>
      </c>
      <c r="R1809">
        <v>91546592</v>
      </c>
      <c r="U1809">
        <v>30176</v>
      </c>
      <c r="V1809">
        <v>90059584</v>
      </c>
      <c r="Y1809">
        <v>47200</v>
      </c>
      <c r="Z1809">
        <v>90179088</v>
      </c>
      <c r="AC1809">
        <v>2464</v>
      </c>
      <c r="AD1809">
        <v>89766048</v>
      </c>
      <c r="AG1809">
        <v>2112</v>
      </c>
      <c r="AH1809">
        <v>89692304</v>
      </c>
      <c r="AI1809">
        <f t="shared" si="112"/>
        <v>2023</v>
      </c>
      <c r="AJ1809" t="str">
        <f t="shared" si="113"/>
        <v>Pine Units</v>
      </c>
      <c r="AK1809" t="str">
        <f t="shared" si="114"/>
        <v>Quesnel</v>
      </c>
      <c r="AL1809" t="str">
        <f t="shared" si="115"/>
        <v>Quesnel TSA</v>
      </c>
    </row>
    <row r="1810" spans="1:38">
      <c r="A1810">
        <v>24</v>
      </c>
      <c r="B1810">
        <v>33</v>
      </c>
      <c r="E1810">
        <v>4128</v>
      </c>
      <c r="F1810">
        <v>134224</v>
      </c>
      <c r="I1810">
        <v>944</v>
      </c>
      <c r="J1810">
        <v>158400</v>
      </c>
      <c r="M1810">
        <v>528</v>
      </c>
      <c r="N1810">
        <v>146768</v>
      </c>
      <c r="Q1810">
        <v>2304</v>
      </c>
      <c r="R1810">
        <v>143472</v>
      </c>
      <c r="U1810">
        <v>1760</v>
      </c>
      <c r="V1810">
        <v>129152</v>
      </c>
      <c r="Y1810">
        <v>3248</v>
      </c>
      <c r="Z1810">
        <v>125968</v>
      </c>
      <c r="AC1810">
        <v>2880</v>
      </c>
      <c r="AD1810">
        <v>45712</v>
      </c>
      <c r="AG1810">
        <v>2016</v>
      </c>
      <c r="AH1810">
        <v>36608</v>
      </c>
      <c r="AI1810">
        <f t="shared" si="112"/>
        <v>2023</v>
      </c>
      <c r="AJ1810" t="str">
        <f t="shared" si="113"/>
        <v>Non-pine Units</v>
      </c>
      <c r="AK1810" t="str">
        <f t="shared" si="114"/>
        <v>Revelstoke</v>
      </c>
      <c r="AL1810" t="str">
        <f t="shared" si="115"/>
        <v>Revelstoke TSA</v>
      </c>
    </row>
    <row r="1811" spans="1:38">
      <c r="A1811">
        <v>24</v>
      </c>
      <c r="B1811">
        <v>34</v>
      </c>
      <c r="E1811">
        <v>41024</v>
      </c>
      <c r="F1811">
        <v>5663824</v>
      </c>
      <c r="I1811">
        <v>6176</v>
      </c>
      <c r="J1811">
        <v>5054224</v>
      </c>
      <c r="M1811">
        <v>9200</v>
      </c>
      <c r="N1811">
        <v>4833680</v>
      </c>
      <c r="Q1811">
        <v>22496</v>
      </c>
      <c r="R1811">
        <v>4630592</v>
      </c>
      <c r="U1811">
        <v>25664</v>
      </c>
      <c r="V1811">
        <v>4281056</v>
      </c>
      <c r="Y1811">
        <v>28480</v>
      </c>
      <c r="Z1811">
        <v>3932976</v>
      </c>
      <c r="AC1811">
        <v>18880</v>
      </c>
      <c r="AD1811">
        <v>3071072</v>
      </c>
      <c r="AG1811">
        <v>2912</v>
      </c>
      <c r="AH1811">
        <v>3239920</v>
      </c>
      <c r="AI1811">
        <f t="shared" si="112"/>
        <v>2023</v>
      </c>
      <c r="AJ1811" t="str">
        <f t="shared" si="113"/>
        <v>Pine Units</v>
      </c>
      <c r="AK1811" t="str">
        <f t="shared" si="114"/>
        <v>RobsonValley</v>
      </c>
      <c r="AL1811" t="str">
        <f t="shared" si="115"/>
        <v>Robson Valley TSA</v>
      </c>
    </row>
    <row r="1812" spans="1:38">
      <c r="A1812">
        <v>24</v>
      </c>
      <c r="B1812">
        <v>35</v>
      </c>
      <c r="E1812">
        <v>256</v>
      </c>
      <c r="F1812">
        <v>60832</v>
      </c>
      <c r="I1812">
        <v>4016</v>
      </c>
      <c r="J1812">
        <v>519520</v>
      </c>
      <c r="M1812">
        <v>3664</v>
      </c>
      <c r="N1812">
        <v>554176</v>
      </c>
      <c r="Q1812">
        <v>3616</v>
      </c>
      <c r="R1812">
        <v>551488</v>
      </c>
      <c r="U1812">
        <v>6768</v>
      </c>
      <c r="V1812">
        <v>511104</v>
      </c>
      <c r="Y1812">
        <v>8704</v>
      </c>
      <c r="Z1812">
        <v>499264</v>
      </c>
      <c r="AC1812">
        <v>4448</v>
      </c>
      <c r="AD1812">
        <v>377456</v>
      </c>
      <c r="AG1812">
        <v>3648</v>
      </c>
      <c r="AH1812">
        <v>348000</v>
      </c>
      <c r="AI1812">
        <f t="shared" si="112"/>
        <v>2023</v>
      </c>
      <c r="AJ1812" t="str">
        <f t="shared" si="113"/>
        <v>Non-pine Units</v>
      </c>
      <c r="AK1812" t="str">
        <f t="shared" si="114"/>
        <v>Soo</v>
      </c>
      <c r="AL1812" t="str">
        <f t="shared" si="115"/>
        <v>Soo TSA</v>
      </c>
    </row>
    <row r="1813" spans="1:38">
      <c r="A1813">
        <v>24</v>
      </c>
      <c r="B1813">
        <v>36</v>
      </c>
      <c r="E1813">
        <v>0</v>
      </c>
      <c r="F1813">
        <v>0</v>
      </c>
      <c r="I1813">
        <v>0</v>
      </c>
      <c r="J1813">
        <v>0</v>
      </c>
      <c r="M1813">
        <v>0</v>
      </c>
      <c r="N1813">
        <v>0</v>
      </c>
      <c r="Q1813">
        <v>0</v>
      </c>
      <c r="R1813">
        <v>96</v>
      </c>
      <c r="U1813">
        <v>672</v>
      </c>
      <c r="V1813">
        <v>752</v>
      </c>
      <c r="Y1813">
        <v>16</v>
      </c>
      <c r="Z1813">
        <v>832</v>
      </c>
      <c r="AC1813">
        <v>0</v>
      </c>
      <c r="AD1813">
        <v>176</v>
      </c>
      <c r="AG1813">
        <v>0</v>
      </c>
      <c r="AH1813">
        <v>160</v>
      </c>
      <c r="AI1813">
        <f t="shared" si="112"/>
        <v>2023</v>
      </c>
      <c r="AJ1813" t="str">
        <f t="shared" si="113"/>
        <v>Non-pine Units</v>
      </c>
      <c r="AK1813" t="str">
        <f t="shared" si="114"/>
        <v>Strathcona</v>
      </c>
      <c r="AL1813" t="str">
        <f t="shared" si="115"/>
        <v>Strathcona TSA</v>
      </c>
    </row>
    <row r="1814" spans="1:38">
      <c r="A1814">
        <v>24</v>
      </c>
      <c r="B1814">
        <v>37</v>
      </c>
      <c r="E1814">
        <v>0</v>
      </c>
      <c r="F1814">
        <v>0</v>
      </c>
      <c r="I1814">
        <v>2288</v>
      </c>
      <c r="J1814">
        <v>18864</v>
      </c>
      <c r="M1814">
        <v>544</v>
      </c>
      <c r="N1814">
        <v>21104</v>
      </c>
      <c r="Q1814">
        <v>7552</v>
      </c>
      <c r="R1814">
        <v>79040</v>
      </c>
      <c r="U1814">
        <v>6272</v>
      </c>
      <c r="V1814">
        <v>105216</v>
      </c>
      <c r="Y1814">
        <v>9312</v>
      </c>
      <c r="Z1814">
        <v>72864</v>
      </c>
      <c r="AC1814">
        <v>9728</v>
      </c>
      <c r="AD1814">
        <v>52784</v>
      </c>
      <c r="AG1814">
        <v>14192</v>
      </c>
      <c r="AH1814">
        <v>76960</v>
      </c>
      <c r="AI1814">
        <f t="shared" si="112"/>
        <v>2023</v>
      </c>
      <c r="AJ1814" t="str">
        <f t="shared" si="113"/>
        <v>Non-pine Units</v>
      </c>
      <c r="AK1814" t="str">
        <f t="shared" si="114"/>
        <v>SunshineCoast</v>
      </c>
      <c r="AL1814" t="str">
        <f t="shared" si="115"/>
        <v>Sunshine Coast TSA</v>
      </c>
    </row>
    <row r="1815" spans="1:38">
      <c r="A1815">
        <v>24</v>
      </c>
      <c r="B1815">
        <v>38</v>
      </c>
      <c r="E1815">
        <v>328000</v>
      </c>
      <c r="F1815">
        <v>93619040</v>
      </c>
      <c r="I1815">
        <v>6576</v>
      </c>
      <c r="J1815">
        <v>79418384</v>
      </c>
      <c r="M1815">
        <v>4192</v>
      </c>
      <c r="N1815">
        <v>75593504</v>
      </c>
      <c r="Q1815">
        <v>19984</v>
      </c>
      <c r="R1815">
        <v>74991216</v>
      </c>
      <c r="U1815">
        <v>37200</v>
      </c>
      <c r="V1815">
        <v>70989632</v>
      </c>
      <c r="Y1815">
        <v>25920</v>
      </c>
      <c r="Z1815">
        <v>71281136</v>
      </c>
      <c r="AC1815">
        <v>4656</v>
      </c>
      <c r="AD1815">
        <v>71648640</v>
      </c>
      <c r="AG1815">
        <v>2112</v>
      </c>
      <c r="AH1815">
        <v>71355616</v>
      </c>
      <c r="AI1815">
        <f t="shared" si="112"/>
        <v>2023</v>
      </c>
      <c r="AJ1815" t="str">
        <f t="shared" si="113"/>
        <v>Pine Units</v>
      </c>
      <c r="AK1815" t="str">
        <f t="shared" si="114"/>
        <v>Vanderhoof</v>
      </c>
      <c r="AL1815" t="str">
        <f t="shared" si="115"/>
        <v>Vanderhoof Forest District</v>
      </c>
    </row>
    <row r="1816" spans="1:38">
      <c r="A1816">
        <v>24</v>
      </c>
      <c r="B1816">
        <v>39</v>
      </c>
      <c r="E1816">
        <v>726496</v>
      </c>
      <c r="F1816">
        <v>133972272</v>
      </c>
      <c r="I1816">
        <v>39280</v>
      </c>
      <c r="J1816">
        <v>114356080</v>
      </c>
      <c r="M1816">
        <v>47360</v>
      </c>
      <c r="N1816">
        <v>111854656</v>
      </c>
      <c r="Q1816">
        <v>67520</v>
      </c>
      <c r="R1816">
        <v>112321472</v>
      </c>
      <c r="U1816">
        <v>130128</v>
      </c>
      <c r="V1816">
        <v>97484480</v>
      </c>
      <c r="Y1816">
        <v>226880</v>
      </c>
      <c r="Z1816">
        <v>93949072</v>
      </c>
      <c r="AC1816">
        <v>176704</v>
      </c>
      <c r="AD1816">
        <v>88513280</v>
      </c>
      <c r="AG1816">
        <v>174384</v>
      </c>
      <c r="AH1816">
        <v>87533664</v>
      </c>
      <c r="AI1816">
        <f t="shared" si="112"/>
        <v>2023</v>
      </c>
      <c r="AJ1816" t="str">
        <f t="shared" si="113"/>
        <v>Pine Units</v>
      </c>
      <c r="AK1816" t="str">
        <f t="shared" si="114"/>
        <v>WilliamsLake</v>
      </c>
      <c r="AL1816" t="str">
        <f t="shared" si="115"/>
        <v>Williams Lake TSA</v>
      </c>
    </row>
    <row r="1817" spans="1:38">
      <c r="A1817">
        <v>24</v>
      </c>
      <c r="B1817">
        <v>40</v>
      </c>
      <c r="E1817">
        <v>3408</v>
      </c>
      <c r="F1817">
        <v>1775488</v>
      </c>
      <c r="I1817">
        <v>0</v>
      </c>
      <c r="J1817">
        <v>1665088</v>
      </c>
      <c r="M1817">
        <v>96</v>
      </c>
      <c r="N1817">
        <v>1582992</v>
      </c>
      <c r="Q1817">
        <v>48</v>
      </c>
      <c r="R1817">
        <v>1563264</v>
      </c>
      <c r="U1817">
        <v>1600</v>
      </c>
      <c r="V1817">
        <v>1523472</v>
      </c>
      <c r="Y1817">
        <v>432</v>
      </c>
      <c r="Z1817">
        <v>1564128</v>
      </c>
      <c r="AC1817">
        <v>0</v>
      </c>
      <c r="AD1817">
        <v>1554480</v>
      </c>
      <c r="AG1817">
        <v>16</v>
      </c>
      <c r="AH1817">
        <v>1451120</v>
      </c>
      <c r="AI1817">
        <f t="shared" si="112"/>
        <v>2023</v>
      </c>
      <c r="AJ1817" t="str">
        <f t="shared" si="113"/>
        <v>Interior TFLs</v>
      </c>
      <c r="AK1817" t="str">
        <f t="shared" si="114"/>
        <v>InteriorTFLs</v>
      </c>
      <c r="AL1817" t="str">
        <f t="shared" si="115"/>
        <v>Interior TFLs</v>
      </c>
    </row>
    <row r="1818" spans="1:38">
      <c r="A1818">
        <v>24</v>
      </c>
      <c r="B1818">
        <v>40</v>
      </c>
      <c r="E1818">
        <v>0</v>
      </c>
      <c r="F1818">
        <v>48</v>
      </c>
      <c r="I1818">
        <v>112</v>
      </c>
      <c r="J1818">
        <v>1264</v>
      </c>
      <c r="M1818">
        <v>0</v>
      </c>
      <c r="N1818">
        <v>944</v>
      </c>
      <c r="Q1818">
        <v>32</v>
      </c>
      <c r="R1818">
        <v>1408</v>
      </c>
      <c r="U1818">
        <v>32</v>
      </c>
      <c r="V1818">
        <v>1136</v>
      </c>
      <c r="Y1818">
        <v>32</v>
      </c>
      <c r="Z1818">
        <v>1600</v>
      </c>
      <c r="AC1818">
        <v>0</v>
      </c>
      <c r="AD1818">
        <v>448</v>
      </c>
      <c r="AG1818">
        <v>16</v>
      </c>
      <c r="AH1818">
        <v>384</v>
      </c>
      <c r="AI1818">
        <f t="shared" si="112"/>
        <v>2023</v>
      </c>
      <c r="AJ1818" t="str">
        <f t="shared" si="113"/>
        <v>Interior TFLs</v>
      </c>
      <c r="AK1818" t="str">
        <f t="shared" si="114"/>
        <v>InteriorTFLs</v>
      </c>
      <c r="AL1818" t="str">
        <f t="shared" si="115"/>
        <v>Interior TFLs</v>
      </c>
    </row>
    <row r="1819" spans="1:38">
      <c r="A1819">
        <v>24</v>
      </c>
      <c r="B1819">
        <v>40</v>
      </c>
      <c r="E1819">
        <v>32192</v>
      </c>
      <c r="F1819">
        <v>15741056</v>
      </c>
      <c r="I1819">
        <v>2224</v>
      </c>
      <c r="J1819">
        <v>15236032</v>
      </c>
      <c r="M1819">
        <v>4144</v>
      </c>
      <c r="N1819">
        <v>14670720</v>
      </c>
      <c r="Q1819">
        <v>18800</v>
      </c>
      <c r="R1819">
        <v>14243712</v>
      </c>
      <c r="U1819">
        <v>13728</v>
      </c>
      <c r="V1819">
        <v>13464112</v>
      </c>
      <c r="Y1819">
        <v>18176</v>
      </c>
      <c r="Z1819">
        <v>13564384</v>
      </c>
      <c r="AC1819">
        <v>64</v>
      </c>
      <c r="AD1819">
        <v>13301504</v>
      </c>
      <c r="AG1819">
        <v>64</v>
      </c>
      <c r="AH1819">
        <v>12973904</v>
      </c>
      <c r="AI1819">
        <f t="shared" si="112"/>
        <v>2023</v>
      </c>
      <c r="AJ1819" t="str">
        <f t="shared" si="113"/>
        <v>Interior TFLs</v>
      </c>
      <c r="AK1819" t="str">
        <f t="shared" si="114"/>
        <v>InteriorTFLs</v>
      </c>
      <c r="AL1819" t="str">
        <f t="shared" si="115"/>
        <v>Interior TFLs</v>
      </c>
    </row>
    <row r="1820" spans="1:38">
      <c r="A1820">
        <v>24</v>
      </c>
      <c r="B1820">
        <v>40</v>
      </c>
      <c r="E1820">
        <v>10944</v>
      </c>
      <c r="F1820">
        <v>3395072</v>
      </c>
      <c r="I1820">
        <v>128</v>
      </c>
      <c r="J1820">
        <v>3058224</v>
      </c>
      <c r="M1820">
        <v>80</v>
      </c>
      <c r="N1820">
        <v>2888416</v>
      </c>
      <c r="Q1820">
        <v>976</v>
      </c>
      <c r="R1820">
        <v>2841040</v>
      </c>
      <c r="U1820">
        <v>3088</v>
      </c>
      <c r="V1820">
        <v>2650608</v>
      </c>
      <c r="Y1820">
        <v>1616</v>
      </c>
      <c r="Z1820">
        <v>2606464</v>
      </c>
      <c r="AC1820">
        <v>272</v>
      </c>
      <c r="AD1820">
        <v>2573328</v>
      </c>
      <c r="AG1820">
        <v>96</v>
      </c>
      <c r="AH1820">
        <v>2489728</v>
      </c>
      <c r="AI1820">
        <f t="shared" si="112"/>
        <v>2023</v>
      </c>
      <c r="AJ1820" t="str">
        <f t="shared" si="113"/>
        <v>Interior TFLs</v>
      </c>
      <c r="AK1820" t="str">
        <f t="shared" si="114"/>
        <v>InteriorTFLs</v>
      </c>
      <c r="AL1820" t="str">
        <f t="shared" si="115"/>
        <v>Interior TFLs</v>
      </c>
    </row>
    <row r="1821" spans="1:38">
      <c r="A1821">
        <v>24</v>
      </c>
      <c r="B1821">
        <v>40</v>
      </c>
      <c r="E1821">
        <v>9808</v>
      </c>
      <c r="F1821">
        <v>3626016</v>
      </c>
      <c r="I1821">
        <v>1680</v>
      </c>
      <c r="J1821">
        <v>3448256</v>
      </c>
      <c r="M1821">
        <v>2064</v>
      </c>
      <c r="N1821">
        <v>3228096</v>
      </c>
      <c r="Q1821">
        <v>1408</v>
      </c>
      <c r="R1821">
        <v>3177232</v>
      </c>
      <c r="U1821">
        <v>1312</v>
      </c>
      <c r="V1821">
        <v>2812944</v>
      </c>
      <c r="Y1821">
        <v>2480</v>
      </c>
      <c r="Z1821">
        <v>2910192</v>
      </c>
      <c r="AC1821">
        <v>176</v>
      </c>
      <c r="AD1821">
        <v>2899184</v>
      </c>
      <c r="AG1821">
        <v>96</v>
      </c>
      <c r="AH1821">
        <v>2816864</v>
      </c>
      <c r="AI1821">
        <f t="shared" si="112"/>
        <v>2023</v>
      </c>
      <c r="AJ1821" t="str">
        <f t="shared" si="113"/>
        <v>Interior TFLs</v>
      </c>
      <c r="AK1821" t="str">
        <f t="shared" si="114"/>
        <v>InteriorTFLs</v>
      </c>
      <c r="AL1821" t="str">
        <f t="shared" si="115"/>
        <v>Interior TFLs</v>
      </c>
    </row>
    <row r="1822" spans="1:38">
      <c r="A1822">
        <v>24</v>
      </c>
      <c r="B1822">
        <v>40</v>
      </c>
      <c r="E1822">
        <v>13984</v>
      </c>
      <c r="F1822">
        <v>2595920</v>
      </c>
      <c r="I1822">
        <v>1728</v>
      </c>
      <c r="J1822">
        <v>2383328</v>
      </c>
      <c r="M1822">
        <v>880</v>
      </c>
      <c r="N1822">
        <v>2153504</v>
      </c>
      <c r="Q1822">
        <v>3504</v>
      </c>
      <c r="R1822">
        <v>2004096</v>
      </c>
      <c r="U1822">
        <v>3024</v>
      </c>
      <c r="V1822">
        <v>1826000</v>
      </c>
      <c r="Y1822">
        <v>7024</v>
      </c>
      <c r="Z1822">
        <v>1802048</v>
      </c>
      <c r="AC1822">
        <v>5056</v>
      </c>
      <c r="AD1822">
        <v>1564336</v>
      </c>
      <c r="AG1822">
        <v>144</v>
      </c>
      <c r="AH1822">
        <v>1453200</v>
      </c>
      <c r="AI1822">
        <f t="shared" si="112"/>
        <v>2023</v>
      </c>
      <c r="AJ1822" t="str">
        <f t="shared" si="113"/>
        <v>Interior TFLs</v>
      </c>
      <c r="AK1822" t="str">
        <f t="shared" si="114"/>
        <v>InteriorTFLs</v>
      </c>
      <c r="AL1822" t="str">
        <f t="shared" si="115"/>
        <v>Interior TFLs</v>
      </c>
    </row>
    <row r="1823" spans="1:38">
      <c r="A1823">
        <v>24</v>
      </c>
      <c r="B1823">
        <v>40</v>
      </c>
      <c r="E1823">
        <v>0</v>
      </c>
      <c r="F1823">
        <v>0</v>
      </c>
      <c r="I1823">
        <v>768</v>
      </c>
      <c r="J1823">
        <v>39696</v>
      </c>
      <c r="M1823">
        <v>160</v>
      </c>
      <c r="N1823">
        <v>44016</v>
      </c>
      <c r="Q1823">
        <v>1136</v>
      </c>
      <c r="R1823">
        <v>41504</v>
      </c>
      <c r="U1823">
        <v>0</v>
      </c>
      <c r="V1823">
        <v>82336</v>
      </c>
      <c r="Y1823">
        <v>7824</v>
      </c>
      <c r="Z1823">
        <v>59936</v>
      </c>
      <c r="AC1823">
        <v>2560</v>
      </c>
      <c r="AD1823">
        <v>42448</v>
      </c>
      <c r="AG1823">
        <v>176</v>
      </c>
      <c r="AH1823">
        <v>43600</v>
      </c>
      <c r="AI1823">
        <f t="shared" si="112"/>
        <v>2023</v>
      </c>
      <c r="AJ1823" t="str">
        <f t="shared" si="113"/>
        <v>Interior TFLs</v>
      </c>
      <c r="AK1823" t="str">
        <f t="shared" si="114"/>
        <v>InteriorTFLs</v>
      </c>
      <c r="AL1823" t="str">
        <f t="shared" si="115"/>
        <v>Interior TFLs</v>
      </c>
    </row>
    <row r="1824" spans="1:38">
      <c r="A1824">
        <v>24</v>
      </c>
      <c r="B1824">
        <v>40</v>
      </c>
      <c r="E1824">
        <v>6400</v>
      </c>
      <c r="F1824">
        <v>158768</v>
      </c>
      <c r="I1824">
        <v>912</v>
      </c>
      <c r="J1824">
        <v>145536</v>
      </c>
      <c r="M1824">
        <v>800</v>
      </c>
      <c r="N1824">
        <v>137584</v>
      </c>
      <c r="Q1824">
        <v>288</v>
      </c>
      <c r="R1824">
        <v>139888</v>
      </c>
      <c r="U1824">
        <v>384</v>
      </c>
      <c r="V1824">
        <v>154272</v>
      </c>
      <c r="Y1824">
        <v>1408</v>
      </c>
      <c r="Z1824">
        <v>128368</v>
      </c>
      <c r="AC1824">
        <v>416</v>
      </c>
      <c r="AD1824">
        <v>85072</v>
      </c>
      <c r="AG1824">
        <v>208</v>
      </c>
      <c r="AH1824">
        <v>71056</v>
      </c>
      <c r="AI1824">
        <f t="shared" si="112"/>
        <v>2023</v>
      </c>
      <c r="AJ1824" t="str">
        <f t="shared" si="113"/>
        <v>Interior TFLs</v>
      </c>
      <c r="AK1824" t="str">
        <f t="shared" si="114"/>
        <v>InteriorTFLs</v>
      </c>
      <c r="AL1824" t="str">
        <f t="shared" si="115"/>
        <v>Interior TFLs</v>
      </c>
    </row>
    <row r="1825" spans="1:38">
      <c r="A1825">
        <v>24</v>
      </c>
      <c r="B1825">
        <v>40</v>
      </c>
      <c r="E1825">
        <v>2704</v>
      </c>
      <c r="F1825">
        <v>1349792</v>
      </c>
      <c r="I1825">
        <v>2752</v>
      </c>
      <c r="J1825">
        <v>1062240</v>
      </c>
      <c r="M1825">
        <v>3776</v>
      </c>
      <c r="N1825">
        <v>1076416</v>
      </c>
      <c r="Q1825">
        <v>5664</v>
      </c>
      <c r="R1825">
        <v>1029968</v>
      </c>
      <c r="U1825">
        <v>12832</v>
      </c>
      <c r="V1825">
        <v>981360</v>
      </c>
      <c r="Y1825">
        <v>7616</v>
      </c>
      <c r="Z1825">
        <v>930768</v>
      </c>
      <c r="AC1825">
        <v>4384</v>
      </c>
      <c r="AD1825">
        <v>833536</v>
      </c>
      <c r="AG1825">
        <v>912</v>
      </c>
      <c r="AH1825">
        <v>769792</v>
      </c>
      <c r="AI1825">
        <f t="shared" si="112"/>
        <v>2023</v>
      </c>
      <c r="AJ1825" t="str">
        <f t="shared" si="113"/>
        <v>Interior TFLs</v>
      </c>
      <c r="AK1825" t="str">
        <f t="shared" si="114"/>
        <v>InteriorTFLs</v>
      </c>
      <c r="AL1825" t="str">
        <f t="shared" si="115"/>
        <v>Interior TFLs</v>
      </c>
    </row>
    <row r="1826" spans="1:38">
      <c r="A1826">
        <v>24</v>
      </c>
      <c r="B1826">
        <v>40</v>
      </c>
      <c r="E1826">
        <v>1632</v>
      </c>
      <c r="F1826">
        <v>4272</v>
      </c>
      <c r="I1826">
        <v>0</v>
      </c>
      <c r="J1826">
        <v>33440</v>
      </c>
      <c r="M1826">
        <v>6432</v>
      </c>
      <c r="N1826">
        <v>34864</v>
      </c>
      <c r="Q1826">
        <v>128</v>
      </c>
      <c r="R1826">
        <v>28336</v>
      </c>
      <c r="U1826">
        <v>0</v>
      </c>
      <c r="V1826">
        <v>34656</v>
      </c>
      <c r="Y1826">
        <v>448</v>
      </c>
      <c r="Z1826">
        <v>31760</v>
      </c>
      <c r="AC1826">
        <v>208</v>
      </c>
      <c r="AD1826">
        <v>8960</v>
      </c>
      <c r="AG1826">
        <v>3472</v>
      </c>
      <c r="AH1826">
        <v>8272</v>
      </c>
      <c r="AI1826">
        <f t="shared" si="112"/>
        <v>2023</v>
      </c>
      <c r="AJ1826" t="str">
        <f t="shared" si="113"/>
        <v>Interior TFLs</v>
      </c>
      <c r="AK1826" t="str">
        <f t="shared" si="114"/>
        <v>InteriorTFLs</v>
      </c>
      <c r="AL1826" t="str">
        <f t="shared" si="115"/>
        <v>Interior TFLs</v>
      </c>
    </row>
    <row r="1827" spans="1:38">
      <c r="A1827">
        <v>24</v>
      </c>
      <c r="B1827">
        <v>40</v>
      </c>
      <c r="E1827">
        <v>5568</v>
      </c>
      <c r="F1827">
        <v>1004288</v>
      </c>
      <c r="I1827">
        <v>1200</v>
      </c>
      <c r="J1827">
        <v>900736</v>
      </c>
      <c r="M1827">
        <v>2256</v>
      </c>
      <c r="N1827">
        <v>869456</v>
      </c>
      <c r="Q1827">
        <v>2352</v>
      </c>
      <c r="R1827">
        <v>835664</v>
      </c>
      <c r="U1827">
        <v>3600</v>
      </c>
      <c r="V1827">
        <v>829248</v>
      </c>
      <c r="Y1827">
        <v>4672</v>
      </c>
      <c r="Z1827">
        <v>806832</v>
      </c>
      <c r="AC1827">
        <v>7520</v>
      </c>
      <c r="AD1827">
        <v>674928</v>
      </c>
      <c r="AG1827">
        <v>4672</v>
      </c>
      <c r="AH1827">
        <v>610656</v>
      </c>
      <c r="AI1827">
        <f t="shared" si="112"/>
        <v>2023</v>
      </c>
      <c r="AJ1827" t="str">
        <f t="shared" si="113"/>
        <v>Interior TFLs</v>
      </c>
      <c r="AK1827" t="str">
        <f t="shared" si="114"/>
        <v>InteriorTFLs</v>
      </c>
      <c r="AL1827" t="str">
        <f t="shared" si="115"/>
        <v>Interior TFLs</v>
      </c>
    </row>
    <row r="1828" spans="1:38">
      <c r="A1828">
        <v>24</v>
      </c>
      <c r="B1828">
        <v>40</v>
      </c>
      <c r="E1828">
        <v>23488</v>
      </c>
      <c r="F1828">
        <v>4980320</v>
      </c>
      <c r="I1828">
        <v>1520</v>
      </c>
      <c r="J1828">
        <v>4721648</v>
      </c>
      <c r="M1828">
        <v>2960</v>
      </c>
      <c r="N1828">
        <v>4102448</v>
      </c>
      <c r="Q1828">
        <v>5968</v>
      </c>
      <c r="R1828">
        <v>3836224</v>
      </c>
      <c r="U1828">
        <v>11360</v>
      </c>
      <c r="V1828">
        <v>3543552</v>
      </c>
      <c r="Y1828">
        <v>27824</v>
      </c>
      <c r="Z1828">
        <v>3281824</v>
      </c>
      <c r="AC1828">
        <v>9872</v>
      </c>
      <c r="AD1828">
        <v>2894672</v>
      </c>
      <c r="AG1828">
        <v>9216</v>
      </c>
      <c r="AH1828">
        <v>2830944</v>
      </c>
      <c r="AI1828">
        <f t="shared" si="112"/>
        <v>2023</v>
      </c>
      <c r="AJ1828" t="str">
        <f t="shared" si="113"/>
        <v>Interior TFLs</v>
      </c>
      <c r="AK1828" t="str">
        <f t="shared" si="114"/>
        <v>InteriorTFLs</v>
      </c>
      <c r="AL1828" t="str">
        <f t="shared" si="115"/>
        <v>Interior TFLs</v>
      </c>
    </row>
    <row r="1829" spans="1:38">
      <c r="A1829">
        <v>24</v>
      </c>
      <c r="B1829">
        <v>40</v>
      </c>
      <c r="E1829">
        <v>159600</v>
      </c>
      <c r="F1829">
        <v>17403632</v>
      </c>
      <c r="I1829">
        <v>23568</v>
      </c>
      <c r="J1829">
        <v>23351712</v>
      </c>
      <c r="M1829">
        <v>49600</v>
      </c>
      <c r="N1829">
        <v>22553712</v>
      </c>
      <c r="Q1829">
        <v>41632</v>
      </c>
      <c r="R1829">
        <v>22243344</v>
      </c>
      <c r="U1829">
        <v>78880</v>
      </c>
      <c r="V1829">
        <v>20272768</v>
      </c>
      <c r="Y1829">
        <v>53600</v>
      </c>
      <c r="Z1829">
        <v>19895840</v>
      </c>
      <c r="AC1829">
        <v>7936</v>
      </c>
      <c r="AD1829">
        <v>20971888</v>
      </c>
      <c r="AG1829">
        <v>14880</v>
      </c>
      <c r="AH1829">
        <v>18363056</v>
      </c>
      <c r="AI1829">
        <f t="shared" si="112"/>
        <v>2023</v>
      </c>
      <c r="AJ1829" t="str">
        <f t="shared" si="113"/>
        <v>Interior TFLs</v>
      </c>
      <c r="AK1829" t="str">
        <f t="shared" si="114"/>
        <v>InteriorTFLs</v>
      </c>
      <c r="AL1829" t="str">
        <f t="shared" si="115"/>
        <v>Interior TFLs</v>
      </c>
    </row>
    <row r="1830" spans="1:38">
      <c r="A1830">
        <v>24</v>
      </c>
      <c r="B1830">
        <v>40</v>
      </c>
      <c r="E1830">
        <v>38896</v>
      </c>
      <c r="F1830">
        <v>8065872</v>
      </c>
      <c r="I1830">
        <v>6896</v>
      </c>
      <c r="J1830">
        <v>7630960</v>
      </c>
      <c r="M1830">
        <v>6096</v>
      </c>
      <c r="N1830">
        <v>6942080</v>
      </c>
      <c r="Q1830">
        <v>7824</v>
      </c>
      <c r="R1830">
        <v>6442064</v>
      </c>
      <c r="U1830">
        <v>17200</v>
      </c>
      <c r="V1830">
        <v>5737072</v>
      </c>
      <c r="Y1830">
        <v>30464</v>
      </c>
      <c r="Z1830">
        <v>5456768</v>
      </c>
      <c r="AC1830">
        <v>41504</v>
      </c>
      <c r="AD1830">
        <v>4753200</v>
      </c>
      <c r="AG1830">
        <v>23024</v>
      </c>
      <c r="AH1830">
        <v>3964544</v>
      </c>
      <c r="AI1830">
        <f t="shared" si="112"/>
        <v>2023</v>
      </c>
      <c r="AJ1830" t="str">
        <f t="shared" si="113"/>
        <v>Interior TFLs</v>
      </c>
      <c r="AK1830" t="str">
        <f t="shared" si="114"/>
        <v>InteriorTFLs</v>
      </c>
      <c r="AL1830" t="str">
        <f t="shared" si="115"/>
        <v>Interior TFLs</v>
      </c>
    </row>
    <row r="1831" spans="1:38">
      <c r="A1831">
        <v>24</v>
      </c>
      <c r="B1831">
        <v>40</v>
      </c>
      <c r="E1831">
        <v>19344</v>
      </c>
      <c r="F1831">
        <v>579808</v>
      </c>
      <c r="I1831">
        <v>9856</v>
      </c>
      <c r="J1831">
        <v>602064</v>
      </c>
      <c r="M1831">
        <v>12992</v>
      </c>
      <c r="N1831">
        <v>640096</v>
      </c>
      <c r="Q1831">
        <v>26320</v>
      </c>
      <c r="R1831">
        <v>559392</v>
      </c>
      <c r="U1831">
        <v>29008</v>
      </c>
      <c r="V1831">
        <v>602432</v>
      </c>
      <c r="Y1831">
        <v>12688</v>
      </c>
      <c r="Z1831">
        <v>530256</v>
      </c>
      <c r="AC1831">
        <v>26848</v>
      </c>
      <c r="AD1831">
        <v>343664</v>
      </c>
      <c r="AG1831">
        <v>23792</v>
      </c>
      <c r="AH1831">
        <v>417248</v>
      </c>
      <c r="AI1831">
        <f t="shared" si="112"/>
        <v>2023</v>
      </c>
      <c r="AJ1831" t="str">
        <f t="shared" si="113"/>
        <v>Interior TFLs</v>
      </c>
      <c r="AK1831" t="str">
        <f t="shared" si="114"/>
        <v>InteriorTFLs</v>
      </c>
      <c r="AL1831" t="str">
        <f t="shared" si="115"/>
        <v>Interior TFLs</v>
      </c>
    </row>
    <row r="1832" spans="1:38">
      <c r="A1832">
        <v>24</v>
      </c>
      <c r="B1832">
        <v>40</v>
      </c>
      <c r="E1832">
        <v>27920</v>
      </c>
      <c r="F1832">
        <v>3539072</v>
      </c>
      <c r="I1832">
        <v>2896</v>
      </c>
      <c r="J1832">
        <v>2944784</v>
      </c>
      <c r="M1832">
        <v>12816</v>
      </c>
      <c r="N1832">
        <v>2930224</v>
      </c>
      <c r="Q1832">
        <v>14304</v>
      </c>
      <c r="R1832">
        <v>2507472</v>
      </c>
      <c r="U1832">
        <v>21120</v>
      </c>
      <c r="V1832">
        <v>2397088</v>
      </c>
      <c r="Y1832">
        <v>22560</v>
      </c>
      <c r="Z1832">
        <v>2204160</v>
      </c>
      <c r="AC1832">
        <v>51200</v>
      </c>
      <c r="AD1832">
        <v>1044240</v>
      </c>
      <c r="AG1832">
        <v>36896</v>
      </c>
      <c r="AH1832">
        <v>649136</v>
      </c>
      <c r="AI1832">
        <f t="shared" si="112"/>
        <v>2023</v>
      </c>
      <c r="AJ1832" t="str">
        <f t="shared" si="113"/>
        <v>Interior TFLs</v>
      </c>
      <c r="AK1832" t="str">
        <f t="shared" si="114"/>
        <v>InteriorTFLs</v>
      </c>
      <c r="AL1832" t="str">
        <f t="shared" si="115"/>
        <v>Interior TFLs</v>
      </c>
    </row>
    <row r="1833" spans="1:38">
      <c r="A1833">
        <v>24</v>
      </c>
      <c r="B1833">
        <v>40</v>
      </c>
      <c r="E1833">
        <v>18784</v>
      </c>
      <c r="F1833">
        <v>1983168</v>
      </c>
      <c r="I1833">
        <v>480</v>
      </c>
      <c r="J1833">
        <v>1783984</v>
      </c>
      <c r="M1833">
        <v>2880</v>
      </c>
      <c r="N1833">
        <v>1739824</v>
      </c>
      <c r="Q1833">
        <v>1248</v>
      </c>
      <c r="R1833">
        <v>1711840</v>
      </c>
      <c r="U1833">
        <v>9024</v>
      </c>
      <c r="V1833">
        <v>1559136</v>
      </c>
      <c r="Y1833">
        <v>8400</v>
      </c>
      <c r="Z1833">
        <v>1539408</v>
      </c>
      <c r="AC1833">
        <v>73600</v>
      </c>
      <c r="AD1833">
        <v>810672</v>
      </c>
      <c r="AG1833">
        <v>63216</v>
      </c>
      <c r="AH1833">
        <v>246912</v>
      </c>
      <c r="AI1833">
        <f t="shared" si="112"/>
        <v>2023</v>
      </c>
      <c r="AJ1833" t="str">
        <f t="shared" si="113"/>
        <v>Interior TFLs</v>
      </c>
      <c r="AK1833" t="str">
        <f t="shared" si="114"/>
        <v>InteriorTFLs</v>
      </c>
      <c r="AL1833" t="str">
        <f t="shared" si="115"/>
        <v>Interior TFLs</v>
      </c>
    </row>
    <row r="1834" spans="1:38">
      <c r="A1834">
        <v>24</v>
      </c>
      <c r="B1834">
        <v>40</v>
      </c>
      <c r="E1834">
        <v>104336</v>
      </c>
      <c r="F1834">
        <v>9387680</v>
      </c>
      <c r="I1834">
        <v>23456</v>
      </c>
      <c r="J1834">
        <v>8491520</v>
      </c>
      <c r="M1834">
        <v>41136</v>
      </c>
      <c r="N1834">
        <v>7916144</v>
      </c>
      <c r="Q1834">
        <v>49088</v>
      </c>
      <c r="R1834">
        <v>7638768</v>
      </c>
      <c r="U1834">
        <v>67712</v>
      </c>
      <c r="V1834">
        <v>7320784</v>
      </c>
      <c r="Y1834">
        <v>87616</v>
      </c>
      <c r="Z1834">
        <v>7255808</v>
      </c>
      <c r="AC1834">
        <v>118976</v>
      </c>
      <c r="AD1834">
        <v>4711168</v>
      </c>
      <c r="AG1834">
        <v>85408</v>
      </c>
      <c r="AH1834">
        <v>3754704</v>
      </c>
      <c r="AI1834">
        <f t="shared" si="112"/>
        <v>2023</v>
      </c>
      <c r="AJ1834" t="str">
        <f t="shared" si="113"/>
        <v>Interior TFLs</v>
      </c>
      <c r="AK1834" t="str">
        <f t="shared" si="114"/>
        <v>InteriorTFLs</v>
      </c>
      <c r="AL1834" t="str">
        <f t="shared" si="115"/>
        <v>Interior TFLs</v>
      </c>
    </row>
    <row r="1835" spans="1:38">
      <c r="A1835">
        <v>24</v>
      </c>
      <c r="B1835">
        <v>40</v>
      </c>
      <c r="E1835">
        <v>17056</v>
      </c>
      <c r="F1835">
        <v>2812272</v>
      </c>
      <c r="I1835">
        <v>1072</v>
      </c>
      <c r="J1835">
        <v>2651376</v>
      </c>
      <c r="M1835">
        <v>6768</v>
      </c>
      <c r="N1835">
        <v>2420128</v>
      </c>
      <c r="Q1835">
        <v>6480</v>
      </c>
      <c r="R1835">
        <v>2304272</v>
      </c>
      <c r="U1835">
        <v>10992</v>
      </c>
      <c r="V1835">
        <v>2189824</v>
      </c>
      <c r="Y1835">
        <v>13632</v>
      </c>
      <c r="Z1835">
        <v>2097680</v>
      </c>
      <c r="AC1835">
        <v>71520</v>
      </c>
      <c r="AD1835">
        <v>1375280</v>
      </c>
      <c r="AG1835">
        <v>92896</v>
      </c>
      <c r="AH1835">
        <v>827232</v>
      </c>
      <c r="AI1835">
        <f t="shared" si="112"/>
        <v>2023</v>
      </c>
      <c r="AJ1835" t="str">
        <f t="shared" si="113"/>
        <v>Interior TFLs</v>
      </c>
      <c r="AK1835" t="str">
        <f t="shared" si="114"/>
        <v>InteriorTFLs</v>
      </c>
      <c r="AL1835" t="str">
        <f t="shared" si="115"/>
        <v>Interior TFLs</v>
      </c>
    </row>
    <row r="1836" spans="1:38">
      <c r="A1836">
        <v>24</v>
      </c>
      <c r="B1836">
        <v>41</v>
      </c>
      <c r="E1836">
        <v>0</v>
      </c>
      <c r="F1836">
        <v>0</v>
      </c>
      <c r="I1836">
        <v>0</v>
      </c>
      <c r="J1836">
        <v>0</v>
      </c>
      <c r="M1836">
        <v>0</v>
      </c>
      <c r="N1836">
        <v>0</v>
      </c>
      <c r="Q1836">
        <v>0</v>
      </c>
      <c r="R1836">
        <v>0</v>
      </c>
      <c r="U1836">
        <v>0</v>
      </c>
      <c r="V1836">
        <v>0</v>
      </c>
      <c r="Y1836">
        <v>0</v>
      </c>
      <c r="Z1836">
        <v>0</v>
      </c>
      <c r="AC1836">
        <v>0</v>
      </c>
      <c r="AD1836">
        <v>0</v>
      </c>
      <c r="AG1836">
        <v>0</v>
      </c>
      <c r="AH1836">
        <v>0</v>
      </c>
      <c r="AI1836">
        <f t="shared" si="112"/>
        <v>2023</v>
      </c>
      <c r="AJ1836" t="str">
        <f t="shared" si="113"/>
        <v>Coast TFLs</v>
      </c>
      <c r="AK1836" t="str">
        <f t="shared" si="114"/>
        <v>CoastTFLs</v>
      </c>
      <c r="AL1836" t="str">
        <f t="shared" si="115"/>
        <v>Coast TFLs</v>
      </c>
    </row>
    <row r="1837" spans="1:38">
      <c r="A1837">
        <v>24</v>
      </c>
      <c r="B1837">
        <v>41</v>
      </c>
      <c r="E1837">
        <v>0</v>
      </c>
      <c r="F1837">
        <v>0</v>
      </c>
      <c r="I1837">
        <v>0</v>
      </c>
      <c r="J1837">
        <v>2864</v>
      </c>
      <c r="M1837">
        <v>0</v>
      </c>
      <c r="N1837">
        <v>1136</v>
      </c>
      <c r="Q1837">
        <v>0</v>
      </c>
      <c r="R1837">
        <v>224</v>
      </c>
      <c r="U1837">
        <v>0</v>
      </c>
      <c r="V1837">
        <v>144</v>
      </c>
      <c r="Y1837">
        <v>0</v>
      </c>
      <c r="Z1837">
        <v>144</v>
      </c>
      <c r="AC1837">
        <v>0</v>
      </c>
      <c r="AD1837">
        <v>0</v>
      </c>
      <c r="AG1837">
        <v>0</v>
      </c>
      <c r="AH1837">
        <v>0</v>
      </c>
      <c r="AI1837">
        <f t="shared" si="112"/>
        <v>2023</v>
      </c>
      <c r="AJ1837" t="str">
        <f t="shared" si="113"/>
        <v>Coast TFLs</v>
      </c>
      <c r="AK1837" t="str">
        <f t="shared" si="114"/>
        <v>CoastTFLs</v>
      </c>
      <c r="AL1837" t="str">
        <f t="shared" si="115"/>
        <v>Coast TFLs</v>
      </c>
    </row>
    <row r="1838" spans="1:38">
      <c r="A1838">
        <v>24</v>
      </c>
      <c r="B1838">
        <v>41</v>
      </c>
      <c r="E1838">
        <v>0</v>
      </c>
      <c r="F1838">
        <v>0</v>
      </c>
      <c r="I1838">
        <v>0</v>
      </c>
      <c r="J1838">
        <v>0</v>
      </c>
      <c r="M1838">
        <v>0</v>
      </c>
      <c r="N1838">
        <v>0</v>
      </c>
      <c r="Q1838">
        <v>0</v>
      </c>
      <c r="R1838">
        <v>0</v>
      </c>
      <c r="U1838">
        <v>0</v>
      </c>
      <c r="V1838">
        <v>0</v>
      </c>
      <c r="Y1838">
        <v>0</v>
      </c>
      <c r="Z1838">
        <v>0</v>
      </c>
      <c r="AC1838">
        <v>0</v>
      </c>
      <c r="AD1838">
        <v>0</v>
      </c>
      <c r="AG1838">
        <v>0</v>
      </c>
      <c r="AH1838">
        <v>0</v>
      </c>
      <c r="AI1838">
        <f t="shared" si="112"/>
        <v>2023</v>
      </c>
      <c r="AJ1838" t="str">
        <f t="shared" si="113"/>
        <v>Coast TFLs</v>
      </c>
      <c r="AK1838" t="str">
        <f t="shared" si="114"/>
        <v>CoastTFLs</v>
      </c>
      <c r="AL1838" t="str">
        <f t="shared" si="115"/>
        <v>Coast TFLs</v>
      </c>
    </row>
    <row r="1839" spans="1:38">
      <c r="A1839">
        <v>24</v>
      </c>
      <c r="B1839">
        <v>41</v>
      </c>
      <c r="E1839">
        <v>0</v>
      </c>
      <c r="F1839">
        <v>0</v>
      </c>
      <c r="I1839">
        <v>0</v>
      </c>
      <c r="J1839">
        <v>0</v>
      </c>
      <c r="M1839">
        <v>0</v>
      </c>
      <c r="N1839">
        <v>0</v>
      </c>
      <c r="Q1839">
        <v>0</v>
      </c>
      <c r="R1839">
        <v>0</v>
      </c>
      <c r="U1839">
        <v>0</v>
      </c>
      <c r="V1839">
        <v>17504</v>
      </c>
      <c r="Y1839">
        <v>0</v>
      </c>
      <c r="Z1839">
        <v>14416</v>
      </c>
      <c r="AC1839">
        <v>0</v>
      </c>
      <c r="AD1839">
        <v>4224</v>
      </c>
      <c r="AG1839">
        <v>0</v>
      </c>
      <c r="AH1839">
        <v>336</v>
      </c>
      <c r="AI1839">
        <f t="shared" si="112"/>
        <v>2023</v>
      </c>
      <c r="AJ1839" t="str">
        <f t="shared" si="113"/>
        <v>Coast TFLs</v>
      </c>
      <c r="AK1839" t="str">
        <f t="shared" si="114"/>
        <v>CoastTFLs</v>
      </c>
      <c r="AL1839" t="str">
        <f t="shared" si="115"/>
        <v>Coast TFLs</v>
      </c>
    </row>
    <row r="1840" spans="1:38">
      <c r="A1840">
        <v>24</v>
      </c>
      <c r="B1840">
        <v>41</v>
      </c>
      <c r="E1840">
        <v>0</v>
      </c>
      <c r="F1840">
        <v>0</v>
      </c>
      <c r="I1840">
        <v>0</v>
      </c>
      <c r="J1840">
        <v>0</v>
      </c>
      <c r="M1840">
        <v>0</v>
      </c>
      <c r="N1840">
        <v>0</v>
      </c>
      <c r="Q1840">
        <v>0</v>
      </c>
      <c r="R1840">
        <v>0</v>
      </c>
      <c r="U1840">
        <v>0</v>
      </c>
      <c r="V1840">
        <v>0</v>
      </c>
      <c r="Y1840">
        <v>0</v>
      </c>
      <c r="Z1840">
        <v>0</v>
      </c>
      <c r="AC1840">
        <v>0</v>
      </c>
      <c r="AD1840">
        <v>0</v>
      </c>
      <c r="AG1840">
        <v>0</v>
      </c>
      <c r="AH1840">
        <v>0</v>
      </c>
      <c r="AI1840">
        <f t="shared" si="112"/>
        <v>2023</v>
      </c>
      <c r="AJ1840" t="str">
        <f t="shared" si="113"/>
        <v>Coast TFLs</v>
      </c>
      <c r="AK1840" t="str">
        <f t="shared" si="114"/>
        <v>CoastTFLs</v>
      </c>
      <c r="AL1840" t="str">
        <f t="shared" si="115"/>
        <v>Coast TFLs</v>
      </c>
    </row>
    <row r="1841" spans="1:38">
      <c r="A1841">
        <v>24</v>
      </c>
      <c r="B1841">
        <v>41</v>
      </c>
      <c r="E1841">
        <v>0</v>
      </c>
      <c r="F1841">
        <v>0</v>
      </c>
      <c r="I1841">
        <v>0</v>
      </c>
      <c r="J1841">
        <v>0</v>
      </c>
      <c r="M1841">
        <v>0</v>
      </c>
      <c r="N1841">
        <v>0</v>
      </c>
      <c r="Q1841">
        <v>0</v>
      </c>
      <c r="R1841">
        <v>0</v>
      </c>
      <c r="U1841">
        <v>0</v>
      </c>
      <c r="V1841">
        <v>0</v>
      </c>
      <c r="Y1841">
        <v>0</v>
      </c>
      <c r="Z1841">
        <v>0</v>
      </c>
      <c r="AC1841">
        <v>0</v>
      </c>
      <c r="AD1841">
        <v>0</v>
      </c>
      <c r="AG1841">
        <v>0</v>
      </c>
      <c r="AH1841">
        <v>0</v>
      </c>
      <c r="AI1841">
        <f t="shared" si="112"/>
        <v>2023</v>
      </c>
      <c r="AJ1841" t="str">
        <f t="shared" si="113"/>
        <v>Coast TFLs</v>
      </c>
      <c r="AK1841" t="str">
        <f t="shared" si="114"/>
        <v>CoastTFLs</v>
      </c>
      <c r="AL1841" t="str">
        <f t="shared" si="115"/>
        <v>Coast TFLs</v>
      </c>
    </row>
    <row r="1842" spans="1:38">
      <c r="A1842">
        <v>24</v>
      </c>
      <c r="B1842">
        <v>41</v>
      </c>
      <c r="E1842">
        <v>0</v>
      </c>
      <c r="F1842">
        <v>0</v>
      </c>
      <c r="I1842">
        <v>0</v>
      </c>
      <c r="J1842">
        <v>4800</v>
      </c>
      <c r="M1842">
        <v>0</v>
      </c>
      <c r="N1842">
        <v>3888</v>
      </c>
      <c r="Q1842">
        <v>0</v>
      </c>
      <c r="R1842">
        <v>6224</v>
      </c>
      <c r="U1842">
        <v>3840</v>
      </c>
      <c r="V1842">
        <v>9072</v>
      </c>
      <c r="Y1842">
        <v>3008</v>
      </c>
      <c r="Z1842">
        <v>6336</v>
      </c>
      <c r="AC1842">
        <v>0</v>
      </c>
      <c r="AD1842">
        <v>2432</v>
      </c>
      <c r="AG1842">
        <v>0</v>
      </c>
      <c r="AH1842">
        <v>288</v>
      </c>
      <c r="AI1842">
        <f t="shared" si="112"/>
        <v>2023</v>
      </c>
      <c r="AJ1842" t="str">
        <f t="shared" si="113"/>
        <v>Coast TFLs</v>
      </c>
      <c r="AK1842" t="str">
        <f t="shared" si="114"/>
        <v>CoastTFLs</v>
      </c>
      <c r="AL1842" t="str">
        <f t="shared" si="115"/>
        <v>Coast TFLs</v>
      </c>
    </row>
    <row r="1843" spans="1:38">
      <c r="A1843">
        <v>24</v>
      </c>
      <c r="B1843">
        <v>41</v>
      </c>
      <c r="E1843">
        <v>0</v>
      </c>
      <c r="F1843">
        <v>0</v>
      </c>
      <c r="I1843">
        <v>0</v>
      </c>
      <c r="J1843">
        <v>0</v>
      </c>
      <c r="M1843">
        <v>0</v>
      </c>
      <c r="N1843">
        <v>0</v>
      </c>
      <c r="Q1843">
        <v>0</v>
      </c>
      <c r="R1843">
        <v>2768</v>
      </c>
      <c r="U1843">
        <v>0</v>
      </c>
      <c r="V1843">
        <v>0</v>
      </c>
      <c r="Y1843">
        <v>0</v>
      </c>
      <c r="Z1843">
        <v>0</v>
      </c>
      <c r="AC1843">
        <v>0</v>
      </c>
      <c r="AD1843">
        <v>0</v>
      </c>
      <c r="AG1843">
        <v>0</v>
      </c>
      <c r="AH1843">
        <v>0</v>
      </c>
      <c r="AI1843">
        <f t="shared" si="112"/>
        <v>2023</v>
      </c>
      <c r="AJ1843" t="str">
        <f t="shared" si="113"/>
        <v>Coast TFLs</v>
      </c>
      <c r="AK1843" t="str">
        <f t="shared" si="114"/>
        <v>CoastTFLs</v>
      </c>
      <c r="AL1843" t="str">
        <f t="shared" si="115"/>
        <v>Coast TFLs</v>
      </c>
    </row>
    <row r="1844" spans="1:38">
      <c r="A1844">
        <v>24</v>
      </c>
      <c r="B1844">
        <v>41</v>
      </c>
      <c r="E1844">
        <v>0</v>
      </c>
      <c r="F1844">
        <v>0</v>
      </c>
      <c r="I1844">
        <v>0</v>
      </c>
      <c r="J1844">
        <v>0</v>
      </c>
      <c r="M1844">
        <v>0</v>
      </c>
      <c r="N1844">
        <v>2160</v>
      </c>
      <c r="Q1844">
        <v>0</v>
      </c>
      <c r="R1844">
        <v>0</v>
      </c>
      <c r="U1844">
        <v>1616</v>
      </c>
      <c r="V1844">
        <v>1616</v>
      </c>
      <c r="Y1844">
        <v>0</v>
      </c>
      <c r="Z1844">
        <v>0</v>
      </c>
      <c r="AC1844">
        <v>0</v>
      </c>
      <c r="AD1844">
        <v>0</v>
      </c>
      <c r="AG1844">
        <v>0</v>
      </c>
      <c r="AH1844">
        <v>0</v>
      </c>
      <c r="AI1844">
        <f t="shared" si="112"/>
        <v>2023</v>
      </c>
      <c r="AJ1844" t="str">
        <f t="shared" si="113"/>
        <v>Coast TFLs</v>
      </c>
      <c r="AK1844" t="str">
        <f t="shared" si="114"/>
        <v>CoastTFLs</v>
      </c>
      <c r="AL1844" t="str">
        <f t="shared" si="115"/>
        <v>Coast TFLs</v>
      </c>
    </row>
    <row r="1845" spans="1:38">
      <c r="A1845">
        <v>24</v>
      </c>
      <c r="B1845">
        <v>41</v>
      </c>
      <c r="E1845">
        <v>0</v>
      </c>
      <c r="F1845">
        <v>0</v>
      </c>
      <c r="I1845">
        <v>0</v>
      </c>
      <c r="J1845">
        <v>0</v>
      </c>
      <c r="M1845">
        <v>0</v>
      </c>
      <c r="N1845">
        <v>0</v>
      </c>
      <c r="Q1845">
        <v>0</v>
      </c>
      <c r="R1845">
        <v>0</v>
      </c>
      <c r="U1845">
        <v>0</v>
      </c>
      <c r="V1845">
        <v>0</v>
      </c>
      <c r="Y1845">
        <v>0</v>
      </c>
      <c r="Z1845">
        <v>0</v>
      </c>
      <c r="AC1845">
        <v>0</v>
      </c>
      <c r="AD1845">
        <v>0</v>
      </c>
      <c r="AG1845">
        <v>0</v>
      </c>
      <c r="AH1845">
        <v>0</v>
      </c>
      <c r="AI1845">
        <f t="shared" si="112"/>
        <v>2023</v>
      </c>
      <c r="AJ1845" t="str">
        <f t="shared" si="113"/>
        <v>Coast TFLs</v>
      </c>
      <c r="AK1845" t="str">
        <f t="shared" si="114"/>
        <v>CoastTFLs</v>
      </c>
      <c r="AL1845" t="str">
        <f t="shared" si="115"/>
        <v>Coast TFLs</v>
      </c>
    </row>
    <row r="1846" spans="1:38">
      <c r="A1846">
        <v>24</v>
      </c>
      <c r="B1846">
        <v>41</v>
      </c>
      <c r="E1846">
        <v>0</v>
      </c>
      <c r="F1846">
        <v>0</v>
      </c>
      <c r="I1846">
        <v>0</v>
      </c>
      <c r="J1846">
        <v>0</v>
      </c>
      <c r="M1846">
        <v>0</v>
      </c>
      <c r="N1846">
        <v>0</v>
      </c>
      <c r="Q1846">
        <v>0</v>
      </c>
      <c r="R1846">
        <v>0</v>
      </c>
      <c r="U1846">
        <v>0</v>
      </c>
      <c r="V1846">
        <v>0</v>
      </c>
      <c r="Y1846">
        <v>0</v>
      </c>
      <c r="Z1846">
        <v>0</v>
      </c>
      <c r="AC1846">
        <v>0</v>
      </c>
      <c r="AD1846">
        <v>0</v>
      </c>
      <c r="AG1846">
        <v>0</v>
      </c>
      <c r="AH1846">
        <v>0</v>
      </c>
      <c r="AI1846">
        <f t="shared" si="112"/>
        <v>2023</v>
      </c>
      <c r="AJ1846" t="str">
        <f t="shared" si="113"/>
        <v>Coast TFLs</v>
      </c>
      <c r="AK1846" t="str">
        <f t="shared" si="114"/>
        <v>CoastTFLs</v>
      </c>
      <c r="AL1846" t="str">
        <f t="shared" si="115"/>
        <v>Coast TFLs</v>
      </c>
    </row>
    <row r="1847" spans="1:38">
      <c r="A1847">
        <v>24</v>
      </c>
      <c r="B1847">
        <v>41</v>
      </c>
      <c r="E1847">
        <v>0</v>
      </c>
      <c r="F1847">
        <v>0</v>
      </c>
      <c r="I1847">
        <v>0</v>
      </c>
      <c r="J1847">
        <v>0</v>
      </c>
      <c r="M1847">
        <v>0</v>
      </c>
      <c r="N1847">
        <v>0</v>
      </c>
      <c r="Q1847">
        <v>0</v>
      </c>
      <c r="R1847">
        <v>0</v>
      </c>
      <c r="U1847">
        <v>0</v>
      </c>
      <c r="V1847">
        <v>0</v>
      </c>
      <c r="Y1847">
        <v>0</v>
      </c>
      <c r="Z1847">
        <v>0</v>
      </c>
      <c r="AC1847">
        <v>0</v>
      </c>
      <c r="AD1847">
        <v>0</v>
      </c>
      <c r="AG1847">
        <v>0</v>
      </c>
      <c r="AH1847">
        <v>0</v>
      </c>
      <c r="AI1847">
        <f t="shared" si="112"/>
        <v>2023</v>
      </c>
      <c r="AJ1847" t="str">
        <f t="shared" si="113"/>
        <v>Coast TFLs</v>
      </c>
      <c r="AK1847" t="str">
        <f t="shared" si="114"/>
        <v>CoastTFLs</v>
      </c>
      <c r="AL1847" t="str">
        <f t="shared" si="115"/>
        <v>Coast TFLs</v>
      </c>
    </row>
    <row r="1848" spans="1:38">
      <c r="A1848">
        <v>24</v>
      </c>
      <c r="B1848">
        <v>41</v>
      </c>
      <c r="E1848">
        <v>0</v>
      </c>
      <c r="F1848">
        <v>0</v>
      </c>
      <c r="I1848">
        <v>0</v>
      </c>
      <c r="J1848">
        <v>0</v>
      </c>
      <c r="M1848">
        <v>0</v>
      </c>
      <c r="N1848">
        <v>0</v>
      </c>
      <c r="Q1848">
        <v>0</v>
      </c>
      <c r="R1848">
        <v>64</v>
      </c>
      <c r="U1848">
        <v>0</v>
      </c>
      <c r="V1848">
        <v>3728</v>
      </c>
      <c r="Y1848">
        <v>0</v>
      </c>
      <c r="Z1848">
        <v>0</v>
      </c>
      <c r="AC1848">
        <v>208</v>
      </c>
      <c r="AD1848">
        <v>208</v>
      </c>
      <c r="AG1848">
        <v>0</v>
      </c>
      <c r="AH1848">
        <v>0</v>
      </c>
      <c r="AI1848">
        <f t="shared" si="112"/>
        <v>2023</v>
      </c>
      <c r="AJ1848" t="str">
        <f t="shared" si="113"/>
        <v>Coast TFLs</v>
      </c>
      <c r="AK1848" t="str">
        <f t="shared" si="114"/>
        <v>CoastTFLs</v>
      </c>
      <c r="AL1848" t="str">
        <f t="shared" si="115"/>
        <v>Coast TFLs</v>
      </c>
    </row>
    <row r="1849" spans="1:38">
      <c r="A1849">
        <v>24</v>
      </c>
      <c r="B1849">
        <v>41</v>
      </c>
      <c r="E1849">
        <v>0</v>
      </c>
      <c r="F1849">
        <v>0</v>
      </c>
      <c r="I1849">
        <v>0</v>
      </c>
      <c r="J1849">
        <v>0</v>
      </c>
      <c r="M1849">
        <v>0</v>
      </c>
      <c r="N1849">
        <v>0</v>
      </c>
      <c r="Q1849">
        <v>0</v>
      </c>
      <c r="R1849">
        <v>0</v>
      </c>
      <c r="U1849">
        <v>0</v>
      </c>
      <c r="V1849">
        <v>0</v>
      </c>
      <c r="Y1849">
        <v>0</v>
      </c>
      <c r="Z1849">
        <v>0</v>
      </c>
      <c r="AC1849">
        <v>0</v>
      </c>
      <c r="AD1849">
        <v>0</v>
      </c>
      <c r="AG1849">
        <v>0</v>
      </c>
      <c r="AH1849">
        <v>0</v>
      </c>
      <c r="AI1849">
        <f t="shared" si="112"/>
        <v>2023</v>
      </c>
      <c r="AJ1849" t="str">
        <f t="shared" si="113"/>
        <v>Coast TFLs</v>
      </c>
      <c r="AK1849" t="str">
        <f t="shared" si="114"/>
        <v>CoastTFLs</v>
      </c>
      <c r="AL1849" t="str">
        <f t="shared" si="115"/>
        <v>Coast TFLs</v>
      </c>
    </row>
    <row r="1850" spans="1:38">
      <c r="A1850">
        <v>24</v>
      </c>
      <c r="B1850">
        <v>41</v>
      </c>
      <c r="E1850">
        <v>0</v>
      </c>
      <c r="F1850">
        <v>0</v>
      </c>
      <c r="I1850">
        <v>0</v>
      </c>
      <c r="J1850">
        <v>0</v>
      </c>
      <c r="M1850">
        <v>0</v>
      </c>
      <c r="N1850">
        <v>0</v>
      </c>
      <c r="Q1850">
        <v>0</v>
      </c>
      <c r="R1850">
        <v>0</v>
      </c>
      <c r="U1850">
        <v>0</v>
      </c>
      <c r="V1850">
        <v>0</v>
      </c>
      <c r="Y1850">
        <v>0</v>
      </c>
      <c r="Z1850">
        <v>0</v>
      </c>
      <c r="AC1850">
        <v>0</v>
      </c>
      <c r="AD1850">
        <v>0</v>
      </c>
      <c r="AG1850">
        <v>0</v>
      </c>
      <c r="AH1850">
        <v>0</v>
      </c>
      <c r="AI1850">
        <f t="shared" si="112"/>
        <v>2023</v>
      </c>
      <c r="AJ1850" t="str">
        <f t="shared" si="113"/>
        <v>Coast TFLs</v>
      </c>
      <c r="AK1850" t="str">
        <f t="shared" si="114"/>
        <v>CoastTFLs</v>
      </c>
      <c r="AL1850" t="str">
        <f t="shared" si="115"/>
        <v>Coast TFLs</v>
      </c>
    </row>
    <row r="1851" spans="1:38">
      <c r="A1851">
        <v>24</v>
      </c>
      <c r="B1851">
        <v>41</v>
      </c>
      <c r="E1851">
        <v>0</v>
      </c>
      <c r="F1851">
        <v>0</v>
      </c>
      <c r="I1851">
        <v>0</v>
      </c>
      <c r="J1851">
        <v>0</v>
      </c>
      <c r="M1851">
        <v>0</v>
      </c>
      <c r="N1851">
        <v>0</v>
      </c>
      <c r="Q1851">
        <v>0</v>
      </c>
      <c r="R1851">
        <v>0</v>
      </c>
      <c r="U1851">
        <v>0</v>
      </c>
      <c r="V1851">
        <v>0</v>
      </c>
      <c r="Y1851">
        <v>0</v>
      </c>
      <c r="Z1851">
        <v>0</v>
      </c>
      <c r="AC1851">
        <v>0</v>
      </c>
      <c r="AD1851">
        <v>0</v>
      </c>
      <c r="AG1851">
        <v>0</v>
      </c>
      <c r="AH1851">
        <v>0</v>
      </c>
      <c r="AI1851">
        <f t="shared" si="112"/>
        <v>2023</v>
      </c>
      <c r="AJ1851" t="str">
        <f t="shared" si="113"/>
        <v>Coast TFLs</v>
      </c>
      <c r="AK1851" t="str">
        <f t="shared" si="114"/>
        <v>CoastTFLs</v>
      </c>
      <c r="AL1851" t="str">
        <f t="shared" si="115"/>
        <v>Coast TFLs</v>
      </c>
    </row>
    <row r="1852" spans="1:38">
      <c r="A1852">
        <v>25</v>
      </c>
      <c r="B1852">
        <v>1</v>
      </c>
      <c r="E1852">
        <v>239184</v>
      </c>
      <c r="F1852">
        <v>57564528</v>
      </c>
      <c r="I1852">
        <v>29792</v>
      </c>
      <c r="J1852">
        <v>47356848</v>
      </c>
      <c r="M1852">
        <v>37200</v>
      </c>
      <c r="N1852">
        <v>46486416</v>
      </c>
      <c r="Q1852">
        <v>58976</v>
      </c>
      <c r="R1852">
        <v>45902752</v>
      </c>
      <c r="U1852">
        <v>58880</v>
      </c>
      <c r="V1852">
        <v>44500912</v>
      </c>
      <c r="Y1852">
        <v>123968</v>
      </c>
      <c r="Z1852">
        <v>43595728</v>
      </c>
      <c r="AC1852">
        <v>30704</v>
      </c>
      <c r="AD1852">
        <v>42018048</v>
      </c>
      <c r="AG1852">
        <v>18656</v>
      </c>
      <c r="AH1852">
        <v>41663936</v>
      </c>
      <c r="AI1852">
        <f t="shared" si="112"/>
        <v>2024</v>
      </c>
      <c r="AJ1852" t="str">
        <f t="shared" si="113"/>
        <v>Pine Units</v>
      </c>
      <c r="AK1852" t="str">
        <f t="shared" si="114"/>
        <v>100MileHouse</v>
      </c>
      <c r="AL1852" t="str">
        <f t="shared" si="115"/>
        <v>100 Mile House TSA</v>
      </c>
    </row>
    <row r="1853" spans="1:38">
      <c r="A1853">
        <v>25</v>
      </c>
      <c r="B1853">
        <v>2</v>
      </c>
      <c r="E1853">
        <v>27088</v>
      </c>
      <c r="F1853">
        <v>7231472</v>
      </c>
      <c r="I1853">
        <v>8768</v>
      </c>
      <c r="J1853">
        <v>7012160</v>
      </c>
      <c r="M1853">
        <v>12032</v>
      </c>
      <c r="N1853">
        <v>6576432</v>
      </c>
      <c r="Q1853">
        <v>20432</v>
      </c>
      <c r="R1853">
        <v>6350320</v>
      </c>
      <c r="U1853">
        <v>19648</v>
      </c>
      <c r="V1853">
        <v>6009408</v>
      </c>
      <c r="Y1853">
        <v>30400</v>
      </c>
      <c r="Z1853">
        <v>5752992</v>
      </c>
      <c r="AC1853">
        <v>95616</v>
      </c>
      <c r="AD1853">
        <v>4275648</v>
      </c>
      <c r="AG1853">
        <v>103488</v>
      </c>
      <c r="AH1853">
        <v>3603984</v>
      </c>
      <c r="AI1853">
        <f t="shared" si="112"/>
        <v>2024</v>
      </c>
      <c r="AJ1853" t="str">
        <f t="shared" si="113"/>
        <v>Pine Units</v>
      </c>
      <c r="AK1853" t="str">
        <f t="shared" si="114"/>
        <v>Arrow</v>
      </c>
      <c r="AL1853" t="str">
        <f t="shared" si="115"/>
        <v>Arrow TSA</v>
      </c>
    </row>
    <row r="1854" spans="1:38">
      <c r="A1854">
        <v>25</v>
      </c>
      <c r="B1854">
        <v>3</v>
      </c>
      <c r="E1854">
        <v>0</v>
      </c>
      <c r="F1854">
        <v>0</v>
      </c>
      <c r="I1854">
        <v>0</v>
      </c>
      <c r="J1854">
        <v>0</v>
      </c>
      <c r="M1854">
        <v>0</v>
      </c>
      <c r="N1854">
        <v>0</v>
      </c>
      <c r="Q1854">
        <v>0</v>
      </c>
      <c r="R1854">
        <v>0</v>
      </c>
      <c r="U1854">
        <v>0</v>
      </c>
      <c r="V1854">
        <v>0</v>
      </c>
      <c r="Y1854">
        <v>0</v>
      </c>
      <c r="Z1854">
        <v>0</v>
      </c>
      <c r="AC1854">
        <v>0</v>
      </c>
      <c r="AD1854">
        <v>0</v>
      </c>
      <c r="AG1854">
        <v>0</v>
      </c>
      <c r="AH1854">
        <v>0</v>
      </c>
      <c r="AI1854">
        <f t="shared" si="112"/>
        <v>2024</v>
      </c>
      <c r="AJ1854" t="str">
        <f t="shared" si="113"/>
        <v>Non-pine Units</v>
      </c>
      <c r="AK1854" t="str">
        <f t="shared" si="114"/>
        <v>Arrowsmith</v>
      </c>
      <c r="AL1854" t="str">
        <f t="shared" si="115"/>
        <v>Arrowsmith TSA</v>
      </c>
    </row>
    <row r="1855" spans="1:38">
      <c r="A1855">
        <v>25</v>
      </c>
      <c r="B1855">
        <v>4</v>
      </c>
      <c r="E1855">
        <v>90928</v>
      </c>
      <c r="F1855">
        <v>13046208</v>
      </c>
      <c r="I1855">
        <v>11232</v>
      </c>
      <c r="J1855">
        <v>12037472</v>
      </c>
      <c r="M1855">
        <v>19984</v>
      </c>
      <c r="N1855">
        <v>11225296</v>
      </c>
      <c r="Q1855">
        <v>23744</v>
      </c>
      <c r="R1855">
        <v>10793728</v>
      </c>
      <c r="U1855">
        <v>44032</v>
      </c>
      <c r="V1855">
        <v>10164048</v>
      </c>
      <c r="Y1855">
        <v>33328</v>
      </c>
      <c r="Z1855">
        <v>9684608</v>
      </c>
      <c r="AC1855">
        <v>272560</v>
      </c>
      <c r="AD1855">
        <v>6202528</v>
      </c>
      <c r="AG1855">
        <v>390144</v>
      </c>
      <c r="AH1855">
        <v>4438736</v>
      </c>
      <c r="AI1855">
        <f t="shared" si="112"/>
        <v>2024</v>
      </c>
      <c r="AJ1855" t="str">
        <f t="shared" si="113"/>
        <v>Pine Units</v>
      </c>
      <c r="AK1855" t="str">
        <f t="shared" si="114"/>
        <v>Boundary</v>
      </c>
      <c r="AL1855" t="str">
        <f t="shared" si="115"/>
        <v>Boundary TSA</v>
      </c>
    </row>
    <row r="1856" spans="1:38">
      <c r="A1856">
        <v>25</v>
      </c>
      <c r="B1856">
        <v>5</v>
      </c>
      <c r="E1856">
        <v>74144</v>
      </c>
      <c r="F1856">
        <v>11822336</v>
      </c>
      <c r="I1856">
        <v>8064</v>
      </c>
      <c r="J1856">
        <v>11116352</v>
      </c>
      <c r="M1856">
        <v>15904</v>
      </c>
      <c r="N1856">
        <v>10935072</v>
      </c>
      <c r="Q1856">
        <v>18688</v>
      </c>
      <c r="R1856">
        <v>10676992</v>
      </c>
      <c r="U1856">
        <v>19200</v>
      </c>
      <c r="V1856">
        <v>10141920</v>
      </c>
      <c r="Y1856">
        <v>15232</v>
      </c>
      <c r="Z1856">
        <v>9690432</v>
      </c>
      <c r="AC1856">
        <v>10496</v>
      </c>
      <c r="AD1856">
        <v>8984240</v>
      </c>
      <c r="AG1856">
        <v>11440</v>
      </c>
      <c r="AH1856">
        <v>8399888</v>
      </c>
      <c r="AI1856">
        <f t="shared" si="112"/>
        <v>2024</v>
      </c>
      <c r="AJ1856" t="str">
        <f t="shared" si="113"/>
        <v>Pine Units</v>
      </c>
      <c r="AK1856" t="str">
        <f t="shared" si="114"/>
        <v>Bulkley</v>
      </c>
      <c r="AL1856" t="str">
        <f t="shared" si="115"/>
        <v>Bulkley TSA</v>
      </c>
    </row>
    <row r="1857" spans="1:38">
      <c r="A1857">
        <v>25</v>
      </c>
      <c r="B1857">
        <v>6</v>
      </c>
      <c r="E1857">
        <v>11776</v>
      </c>
      <c r="F1857">
        <v>975632</v>
      </c>
      <c r="I1857">
        <v>0</v>
      </c>
      <c r="J1857">
        <v>352</v>
      </c>
      <c r="M1857">
        <v>0</v>
      </c>
      <c r="N1857">
        <v>352</v>
      </c>
      <c r="Q1857">
        <v>0</v>
      </c>
      <c r="R1857">
        <v>352</v>
      </c>
      <c r="U1857">
        <v>0</v>
      </c>
      <c r="V1857">
        <v>352</v>
      </c>
      <c r="Y1857">
        <v>144</v>
      </c>
      <c r="Z1857">
        <v>18640</v>
      </c>
      <c r="AC1857">
        <v>8128</v>
      </c>
      <c r="AD1857">
        <v>309472</v>
      </c>
      <c r="AG1857">
        <v>64608</v>
      </c>
      <c r="AH1857">
        <v>1085808</v>
      </c>
      <c r="AI1857">
        <f t="shared" si="112"/>
        <v>2024</v>
      </c>
      <c r="AJ1857" t="str">
        <f t="shared" si="113"/>
        <v>Non-pine Units</v>
      </c>
      <c r="AK1857" t="str">
        <f t="shared" si="114"/>
        <v>Cassiar</v>
      </c>
      <c r="AL1857" t="str">
        <f t="shared" si="115"/>
        <v>Cassiar TSA</v>
      </c>
    </row>
    <row r="1858" spans="1:38">
      <c r="A1858">
        <v>25</v>
      </c>
      <c r="B1858">
        <v>7</v>
      </c>
      <c r="E1858">
        <v>6912</v>
      </c>
      <c r="F1858">
        <v>511536</v>
      </c>
      <c r="I1858">
        <v>4512</v>
      </c>
      <c r="J1858">
        <v>494288</v>
      </c>
      <c r="M1858">
        <v>4544</v>
      </c>
      <c r="N1858">
        <v>490944</v>
      </c>
      <c r="Q1858">
        <v>7728</v>
      </c>
      <c r="R1858">
        <v>434240</v>
      </c>
      <c r="U1858">
        <v>4944</v>
      </c>
      <c r="V1858">
        <v>433072</v>
      </c>
      <c r="Y1858">
        <v>5456</v>
      </c>
      <c r="Z1858">
        <v>432016</v>
      </c>
      <c r="AC1858">
        <v>25920</v>
      </c>
      <c r="AD1858">
        <v>317360</v>
      </c>
      <c r="AG1858">
        <v>26000</v>
      </c>
      <c r="AH1858">
        <v>266720</v>
      </c>
      <c r="AI1858">
        <f t="shared" ref="AI1858:AI1921" si="116">A1858+1999</f>
        <v>2024</v>
      </c>
      <c r="AJ1858" t="str">
        <f t="shared" ref="AJ1858:AJ1921" si="117">VLOOKUP(B1858,$AO$2:$AS$42,4)</f>
        <v>Non-pine Units</v>
      </c>
      <c r="AK1858" t="str">
        <f t="shared" ref="AK1858:AK1921" si="118">VLOOKUP(B1858,$AO$2:$AT$42,2)</f>
        <v>Cranberry</v>
      </c>
      <c r="AL1858" t="str">
        <f t="shared" ref="AL1858:AL1921" si="119">VLOOKUP(B1858,$AO$2:$AT$42,3)</f>
        <v>Cranberry TSA</v>
      </c>
    </row>
    <row r="1859" spans="1:38">
      <c r="A1859">
        <v>25</v>
      </c>
      <c r="B1859">
        <v>8</v>
      </c>
      <c r="E1859">
        <v>193328</v>
      </c>
      <c r="F1859">
        <v>26798992</v>
      </c>
      <c r="I1859">
        <v>35744</v>
      </c>
      <c r="J1859">
        <v>23531808</v>
      </c>
      <c r="M1859">
        <v>51648</v>
      </c>
      <c r="N1859">
        <v>22537072</v>
      </c>
      <c r="Q1859">
        <v>71584</v>
      </c>
      <c r="R1859">
        <v>21522816</v>
      </c>
      <c r="U1859">
        <v>140912</v>
      </c>
      <c r="V1859">
        <v>20100624</v>
      </c>
      <c r="Y1859">
        <v>166304</v>
      </c>
      <c r="Z1859">
        <v>17843424</v>
      </c>
      <c r="AC1859">
        <v>663120</v>
      </c>
      <c r="AD1859">
        <v>12769728</v>
      </c>
      <c r="AG1859">
        <v>413296</v>
      </c>
      <c r="AH1859">
        <v>8182848</v>
      </c>
      <c r="AI1859">
        <f t="shared" si="116"/>
        <v>2024</v>
      </c>
      <c r="AJ1859" t="str">
        <f t="shared" si="117"/>
        <v>Pine Units</v>
      </c>
      <c r="AK1859" t="str">
        <f t="shared" si="118"/>
        <v>Cranbrook</v>
      </c>
      <c r="AL1859" t="str">
        <f t="shared" si="119"/>
        <v>Cranbrook TSA</v>
      </c>
    </row>
    <row r="1860" spans="1:38">
      <c r="A1860">
        <v>25</v>
      </c>
      <c r="B1860">
        <v>9</v>
      </c>
      <c r="E1860">
        <v>93760</v>
      </c>
      <c r="F1860">
        <v>10089248</v>
      </c>
      <c r="I1860">
        <v>24848</v>
      </c>
      <c r="J1860">
        <v>25903552</v>
      </c>
      <c r="M1860">
        <v>47168</v>
      </c>
      <c r="N1860">
        <v>25172720</v>
      </c>
      <c r="Q1860">
        <v>49584</v>
      </c>
      <c r="R1860">
        <v>24537248</v>
      </c>
      <c r="U1860">
        <v>52608</v>
      </c>
      <c r="V1860">
        <v>23107088</v>
      </c>
      <c r="Y1860">
        <v>42816</v>
      </c>
      <c r="Z1860">
        <v>22375488</v>
      </c>
      <c r="AC1860">
        <v>11984</v>
      </c>
      <c r="AD1860">
        <v>20907808</v>
      </c>
      <c r="AG1860">
        <v>48576</v>
      </c>
      <c r="AH1860">
        <v>17855072</v>
      </c>
      <c r="AI1860">
        <f t="shared" si="116"/>
        <v>2024</v>
      </c>
      <c r="AJ1860" t="str">
        <f t="shared" si="117"/>
        <v>Pine Units</v>
      </c>
      <c r="AK1860" t="str">
        <f t="shared" si="118"/>
        <v>DawsonCreek</v>
      </c>
      <c r="AL1860" t="str">
        <f t="shared" si="119"/>
        <v>Dawson Creek TSA</v>
      </c>
    </row>
    <row r="1861" spans="1:38">
      <c r="A1861">
        <v>25</v>
      </c>
      <c r="B1861">
        <v>10</v>
      </c>
      <c r="E1861">
        <v>0</v>
      </c>
      <c r="F1861">
        <v>0</v>
      </c>
      <c r="I1861">
        <v>0</v>
      </c>
      <c r="J1861">
        <v>0</v>
      </c>
      <c r="M1861">
        <v>0</v>
      </c>
      <c r="N1861">
        <v>0</v>
      </c>
      <c r="Q1861">
        <v>0</v>
      </c>
      <c r="R1861">
        <v>0</v>
      </c>
      <c r="U1861">
        <v>0</v>
      </c>
      <c r="V1861">
        <v>0</v>
      </c>
      <c r="Y1861">
        <v>0</v>
      </c>
      <c r="Z1861">
        <v>10096</v>
      </c>
      <c r="AC1861">
        <v>2224</v>
      </c>
      <c r="AD1861">
        <v>95728</v>
      </c>
      <c r="AG1861">
        <v>11024</v>
      </c>
      <c r="AH1861">
        <v>1222096</v>
      </c>
      <c r="AI1861">
        <f t="shared" si="116"/>
        <v>2024</v>
      </c>
      <c r="AJ1861" t="str">
        <f t="shared" si="117"/>
        <v>Non-pine Units</v>
      </c>
      <c r="AK1861" t="str">
        <f t="shared" si="118"/>
        <v>FortNelson</v>
      </c>
      <c r="AL1861" t="str">
        <f t="shared" si="119"/>
        <v>Fort Nelson TSA</v>
      </c>
    </row>
    <row r="1862" spans="1:38">
      <c r="A1862">
        <v>25</v>
      </c>
      <c r="B1862">
        <v>11</v>
      </c>
      <c r="E1862">
        <v>2880</v>
      </c>
      <c r="F1862">
        <v>241424</v>
      </c>
      <c r="I1862">
        <v>3968</v>
      </c>
      <c r="J1862">
        <v>509152</v>
      </c>
      <c r="M1862">
        <v>2944</v>
      </c>
      <c r="N1862">
        <v>486944</v>
      </c>
      <c r="Q1862">
        <v>3568</v>
      </c>
      <c r="R1862">
        <v>494688</v>
      </c>
      <c r="U1862">
        <v>2864</v>
      </c>
      <c r="V1862">
        <v>472784</v>
      </c>
      <c r="Y1862">
        <v>3936</v>
      </c>
      <c r="Z1862">
        <v>459584</v>
      </c>
      <c r="AC1862">
        <v>5184</v>
      </c>
      <c r="AD1862">
        <v>377856</v>
      </c>
      <c r="AG1862">
        <v>1696</v>
      </c>
      <c r="AH1862">
        <v>270528</v>
      </c>
      <c r="AI1862">
        <f t="shared" si="116"/>
        <v>2024</v>
      </c>
      <c r="AJ1862" t="str">
        <f t="shared" si="117"/>
        <v>Non-pine Units</v>
      </c>
      <c r="AK1862" t="str">
        <f t="shared" si="118"/>
        <v>Fraser</v>
      </c>
      <c r="AL1862" t="str">
        <f t="shared" si="119"/>
        <v>Fraser TSA</v>
      </c>
    </row>
    <row r="1863" spans="1:38">
      <c r="A1863">
        <v>25</v>
      </c>
      <c r="B1863">
        <v>12</v>
      </c>
      <c r="E1863">
        <v>520416</v>
      </c>
      <c r="F1863">
        <v>103639024</v>
      </c>
      <c r="I1863">
        <v>25024</v>
      </c>
      <c r="J1863">
        <v>98031840</v>
      </c>
      <c r="M1863">
        <v>68128</v>
      </c>
      <c r="N1863">
        <v>91987024</v>
      </c>
      <c r="Q1863">
        <v>90224</v>
      </c>
      <c r="R1863">
        <v>91103760</v>
      </c>
      <c r="U1863">
        <v>162048</v>
      </c>
      <c r="V1863">
        <v>82675536</v>
      </c>
      <c r="Y1863">
        <v>96960</v>
      </c>
      <c r="Z1863">
        <v>81901808</v>
      </c>
      <c r="AC1863">
        <v>23296</v>
      </c>
      <c r="AD1863">
        <v>80212656</v>
      </c>
      <c r="AG1863">
        <v>15072</v>
      </c>
      <c r="AH1863">
        <v>79079184</v>
      </c>
      <c r="AI1863">
        <f t="shared" si="116"/>
        <v>2024</v>
      </c>
      <c r="AJ1863" t="str">
        <f t="shared" si="117"/>
        <v>Pine Units</v>
      </c>
      <c r="AK1863" t="str">
        <f t="shared" si="118"/>
        <v>FtStJames</v>
      </c>
      <c r="AL1863" t="str">
        <f t="shared" si="119"/>
        <v>Ft. St. James Forest District</v>
      </c>
    </row>
    <row r="1864" spans="1:38">
      <c r="A1864">
        <v>25</v>
      </c>
      <c r="B1864">
        <v>13</v>
      </c>
      <c r="E1864">
        <v>25328</v>
      </c>
      <c r="F1864">
        <v>2782352</v>
      </c>
      <c r="I1864">
        <v>31664</v>
      </c>
      <c r="J1864">
        <v>14776640</v>
      </c>
      <c r="M1864">
        <v>60656</v>
      </c>
      <c r="N1864">
        <v>14853488</v>
      </c>
      <c r="Q1864">
        <v>119456</v>
      </c>
      <c r="R1864">
        <v>20871744</v>
      </c>
      <c r="U1864">
        <v>212912</v>
      </c>
      <c r="V1864">
        <v>26157568</v>
      </c>
      <c r="Y1864">
        <v>216848</v>
      </c>
      <c r="Z1864">
        <v>28712240</v>
      </c>
      <c r="AC1864">
        <v>143840</v>
      </c>
      <c r="AD1864">
        <v>16480528</v>
      </c>
      <c r="AG1864">
        <v>148144</v>
      </c>
      <c r="AH1864">
        <v>19609568</v>
      </c>
      <c r="AI1864">
        <f t="shared" si="116"/>
        <v>2024</v>
      </c>
      <c r="AJ1864" t="str">
        <f t="shared" si="117"/>
        <v>Non-pine Units</v>
      </c>
      <c r="AK1864" t="str">
        <f t="shared" si="118"/>
        <v>FtStJohn</v>
      </c>
      <c r="AL1864" t="str">
        <f t="shared" si="119"/>
        <v>Ft. St. John TSA</v>
      </c>
    </row>
    <row r="1865" spans="1:38">
      <c r="A1865">
        <v>25</v>
      </c>
      <c r="B1865">
        <v>14</v>
      </c>
      <c r="E1865">
        <v>28336</v>
      </c>
      <c r="F1865">
        <v>4427536</v>
      </c>
      <c r="I1865">
        <v>5984</v>
      </c>
      <c r="J1865">
        <v>4150720</v>
      </c>
      <c r="M1865">
        <v>10512</v>
      </c>
      <c r="N1865">
        <v>3891184</v>
      </c>
      <c r="Q1865">
        <v>13408</v>
      </c>
      <c r="R1865">
        <v>3640208</v>
      </c>
      <c r="U1865">
        <v>20288</v>
      </c>
      <c r="V1865">
        <v>3407520</v>
      </c>
      <c r="Y1865">
        <v>22928</v>
      </c>
      <c r="Z1865">
        <v>3271600</v>
      </c>
      <c r="AC1865">
        <v>56944</v>
      </c>
      <c r="AD1865">
        <v>2135184</v>
      </c>
      <c r="AG1865">
        <v>63136</v>
      </c>
      <c r="AH1865">
        <v>1684992</v>
      </c>
      <c r="AI1865">
        <f t="shared" si="116"/>
        <v>2024</v>
      </c>
      <c r="AJ1865" t="str">
        <f t="shared" si="117"/>
        <v>Pine Units</v>
      </c>
      <c r="AK1865" t="str">
        <f t="shared" si="118"/>
        <v>Golden</v>
      </c>
      <c r="AL1865" t="str">
        <f t="shared" si="119"/>
        <v>Golden TSA</v>
      </c>
    </row>
    <row r="1866" spans="1:38">
      <c r="A1866">
        <v>25</v>
      </c>
      <c r="B1866">
        <v>15</v>
      </c>
      <c r="E1866">
        <v>67376</v>
      </c>
      <c r="F1866">
        <v>9928224</v>
      </c>
      <c r="I1866">
        <v>12432</v>
      </c>
      <c r="J1866">
        <v>8854192</v>
      </c>
      <c r="M1866">
        <v>23344</v>
      </c>
      <c r="N1866">
        <v>8230528</v>
      </c>
      <c r="Q1866">
        <v>24272</v>
      </c>
      <c r="R1866">
        <v>7694784</v>
      </c>
      <c r="U1866">
        <v>41632</v>
      </c>
      <c r="V1866">
        <v>7346368</v>
      </c>
      <c r="Y1866">
        <v>48640</v>
      </c>
      <c r="Z1866">
        <v>6656144</v>
      </c>
      <c r="AC1866">
        <v>113696</v>
      </c>
      <c r="AD1866">
        <v>5376880</v>
      </c>
      <c r="AG1866">
        <v>157536</v>
      </c>
      <c r="AH1866">
        <v>3917936</v>
      </c>
      <c r="AI1866">
        <f t="shared" si="116"/>
        <v>2024</v>
      </c>
      <c r="AJ1866" t="str">
        <f t="shared" si="117"/>
        <v>Pine Units</v>
      </c>
      <c r="AK1866" t="str">
        <f t="shared" si="118"/>
        <v>Invermere</v>
      </c>
      <c r="AL1866" t="str">
        <f t="shared" si="119"/>
        <v>Invermere TSA</v>
      </c>
    </row>
    <row r="1867" spans="1:38">
      <c r="A1867">
        <v>25</v>
      </c>
      <c r="B1867">
        <v>16</v>
      </c>
      <c r="E1867">
        <v>608</v>
      </c>
      <c r="F1867">
        <v>25776</v>
      </c>
      <c r="I1867">
        <v>15696</v>
      </c>
      <c r="J1867">
        <v>294944</v>
      </c>
      <c r="M1867">
        <v>13440</v>
      </c>
      <c r="N1867">
        <v>305648</v>
      </c>
      <c r="Q1867">
        <v>18752</v>
      </c>
      <c r="R1867">
        <v>262848</v>
      </c>
      <c r="U1867">
        <v>4544</v>
      </c>
      <c r="V1867">
        <v>307552</v>
      </c>
      <c r="Y1867">
        <v>11280</v>
      </c>
      <c r="Z1867">
        <v>321088</v>
      </c>
      <c r="AC1867">
        <v>6752</v>
      </c>
      <c r="AD1867">
        <v>194192</v>
      </c>
      <c r="AG1867">
        <v>5632</v>
      </c>
      <c r="AH1867">
        <v>204528</v>
      </c>
      <c r="AI1867">
        <f t="shared" si="116"/>
        <v>2024</v>
      </c>
      <c r="AJ1867" t="str">
        <f t="shared" si="117"/>
        <v>Non-pine Units</v>
      </c>
      <c r="AK1867" t="str">
        <f t="shared" si="118"/>
        <v>Kalum</v>
      </c>
      <c r="AL1867" t="str">
        <f t="shared" si="119"/>
        <v>Kalum TSA</v>
      </c>
    </row>
    <row r="1868" spans="1:38">
      <c r="A1868">
        <v>25</v>
      </c>
      <c r="B1868">
        <v>17</v>
      </c>
      <c r="E1868">
        <v>258064</v>
      </c>
      <c r="F1868">
        <v>53608528</v>
      </c>
      <c r="I1868">
        <v>37328</v>
      </c>
      <c r="J1868">
        <v>46914688</v>
      </c>
      <c r="M1868">
        <v>45952</v>
      </c>
      <c r="N1868">
        <v>45761232</v>
      </c>
      <c r="Q1868">
        <v>63648</v>
      </c>
      <c r="R1868">
        <v>44002720</v>
      </c>
      <c r="U1868">
        <v>105872</v>
      </c>
      <c r="V1868">
        <v>41034480</v>
      </c>
      <c r="Y1868">
        <v>153440</v>
      </c>
      <c r="Z1868">
        <v>38442352</v>
      </c>
      <c r="AC1868">
        <v>260208</v>
      </c>
      <c r="AD1868">
        <v>32291040</v>
      </c>
      <c r="AG1868">
        <v>160336</v>
      </c>
      <c r="AH1868">
        <v>30133744</v>
      </c>
      <c r="AI1868">
        <f t="shared" si="116"/>
        <v>2024</v>
      </c>
      <c r="AJ1868" t="str">
        <f t="shared" si="117"/>
        <v>Pine Units</v>
      </c>
      <c r="AK1868" t="str">
        <f t="shared" si="118"/>
        <v>Kamloops</v>
      </c>
      <c r="AL1868" t="str">
        <f t="shared" si="119"/>
        <v>Kamloops TSA</v>
      </c>
    </row>
    <row r="1869" spans="1:38">
      <c r="A1869">
        <v>25</v>
      </c>
      <c r="B1869">
        <v>18</v>
      </c>
      <c r="E1869">
        <v>0</v>
      </c>
      <c r="F1869">
        <v>0</v>
      </c>
      <c r="I1869">
        <v>0</v>
      </c>
      <c r="J1869">
        <v>0</v>
      </c>
      <c r="M1869">
        <v>0</v>
      </c>
      <c r="N1869">
        <v>0</v>
      </c>
      <c r="Q1869">
        <v>0</v>
      </c>
      <c r="R1869">
        <v>16</v>
      </c>
      <c r="U1869">
        <v>16</v>
      </c>
      <c r="V1869">
        <v>48</v>
      </c>
      <c r="Y1869">
        <v>0</v>
      </c>
      <c r="Z1869">
        <v>0</v>
      </c>
      <c r="AC1869">
        <v>0</v>
      </c>
      <c r="AD1869">
        <v>0</v>
      </c>
      <c r="AG1869">
        <v>0</v>
      </c>
      <c r="AH1869">
        <v>16</v>
      </c>
      <c r="AI1869">
        <f t="shared" si="116"/>
        <v>2024</v>
      </c>
      <c r="AJ1869" t="str">
        <f t="shared" si="117"/>
        <v>Non-pine Units</v>
      </c>
      <c r="AK1869" t="str">
        <f t="shared" si="118"/>
        <v>Kingcome</v>
      </c>
      <c r="AL1869" t="str">
        <f t="shared" si="119"/>
        <v>Kingcome TSA</v>
      </c>
    </row>
    <row r="1870" spans="1:38">
      <c r="A1870">
        <v>25</v>
      </c>
      <c r="B1870">
        <v>19</v>
      </c>
      <c r="E1870">
        <v>47824</v>
      </c>
      <c r="F1870">
        <v>2347184</v>
      </c>
      <c r="I1870">
        <v>11744</v>
      </c>
      <c r="J1870">
        <v>2471616</v>
      </c>
      <c r="M1870">
        <v>12944</v>
      </c>
      <c r="N1870">
        <v>2398208</v>
      </c>
      <c r="Q1870">
        <v>20176</v>
      </c>
      <c r="R1870">
        <v>2332064</v>
      </c>
      <c r="U1870">
        <v>16160</v>
      </c>
      <c r="V1870">
        <v>2218384</v>
      </c>
      <c r="Y1870">
        <v>21552</v>
      </c>
      <c r="Z1870">
        <v>2199488</v>
      </c>
      <c r="AC1870">
        <v>48304</v>
      </c>
      <c r="AD1870">
        <v>1750112</v>
      </c>
      <c r="AG1870">
        <v>36496</v>
      </c>
      <c r="AH1870">
        <v>1715520</v>
      </c>
      <c r="AI1870">
        <f t="shared" si="116"/>
        <v>2024</v>
      </c>
      <c r="AJ1870" t="str">
        <f t="shared" si="117"/>
        <v>Non-pine Units</v>
      </c>
      <c r="AK1870" t="str">
        <f t="shared" si="118"/>
        <v>Kispiox</v>
      </c>
      <c r="AL1870" t="str">
        <f t="shared" si="119"/>
        <v>Kispiox TSA</v>
      </c>
    </row>
    <row r="1871" spans="1:38">
      <c r="A1871">
        <v>25</v>
      </c>
      <c r="B1871">
        <v>20</v>
      </c>
      <c r="E1871">
        <v>65088</v>
      </c>
      <c r="F1871">
        <v>11381600</v>
      </c>
      <c r="I1871">
        <v>11024</v>
      </c>
      <c r="J1871">
        <v>10729008</v>
      </c>
      <c r="M1871">
        <v>15344</v>
      </c>
      <c r="N1871">
        <v>10119856</v>
      </c>
      <c r="Q1871">
        <v>37312</v>
      </c>
      <c r="R1871">
        <v>9580368</v>
      </c>
      <c r="U1871">
        <v>40384</v>
      </c>
      <c r="V1871">
        <v>9041808</v>
      </c>
      <c r="Y1871">
        <v>48688</v>
      </c>
      <c r="Z1871">
        <v>8254208</v>
      </c>
      <c r="AC1871">
        <v>171072</v>
      </c>
      <c r="AD1871">
        <v>4950592</v>
      </c>
      <c r="AG1871">
        <v>149504</v>
      </c>
      <c r="AH1871">
        <v>3915424</v>
      </c>
      <c r="AI1871">
        <f t="shared" si="116"/>
        <v>2024</v>
      </c>
      <c r="AJ1871" t="str">
        <f t="shared" si="117"/>
        <v>Pine Units</v>
      </c>
      <c r="AK1871" t="str">
        <f t="shared" si="118"/>
        <v>KootenayLake</v>
      </c>
      <c r="AL1871" t="str">
        <f t="shared" si="119"/>
        <v>Kootenay Lake TSA</v>
      </c>
    </row>
    <row r="1872" spans="1:38">
      <c r="A1872">
        <v>25</v>
      </c>
      <c r="B1872">
        <v>21</v>
      </c>
      <c r="E1872">
        <v>259728</v>
      </c>
      <c r="F1872">
        <v>65610448</v>
      </c>
      <c r="I1872">
        <v>10944</v>
      </c>
      <c r="J1872">
        <v>60250976</v>
      </c>
      <c r="M1872">
        <v>21824</v>
      </c>
      <c r="N1872">
        <v>58439504</v>
      </c>
      <c r="Q1872">
        <v>16624</v>
      </c>
      <c r="R1872">
        <v>57426800</v>
      </c>
      <c r="U1872">
        <v>49248</v>
      </c>
      <c r="V1872">
        <v>53964128</v>
      </c>
      <c r="Y1872">
        <v>40432</v>
      </c>
      <c r="Z1872">
        <v>54282976</v>
      </c>
      <c r="AC1872">
        <v>2192</v>
      </c>
      <c r="AD1872">
        <v>54515504</v>
      </c>
      <c r="AG1872">
        <v>3632</v>
      </c>
      <c r="AH1872">
        <v>54154928</v>
      </c>
      <c r="AI1872">
        <f t="shared" si="116"/>
        <v>2024</v>
      </c>
      <c r="AJ1872" t="str">
        <f t="shared" si="117"/>
        <v>Pine Units</v>
      </c>
      <c r="AK1872" t="str">
        <f t="shared" si="118"/>
        <v>Lakes</v>
      </c>
      <c r="AL1872" t="str">
        <f t="shared" si="119"/>
        <v>Lakes TSA</v>
      </c>
    </row>
    <row r="1873" spans="1:38">
      <c r="A1873">
        <v>25</v>
      </c>
      <c r="B1873">
        <v>22</v>
      </c>
      <c r="E1873">
        <v>97616</v>
      </c>
      <c r="F1873">
        <v>13742832</v>
      </c>
      <c r="I1873">
        <v>14128</v>
      </c>
      <c r="J1873">
        <v>15894384</v>
      </c>
      <c r="M1873">
        <v>13488</v>
      </c>
      <c r="N1873">
        <v>15968688</v>
      </c>
      <c r="Q1873">
        <v>21360</v>
      </c>
      <c r="R1873">
        <v>15600656</v>
      </c>
      <c r="U1873">
        <v>51280</v>
      </c>
      <c r="V1873">
        <v>14231744</v>
      </c>
      <c r="Y1873">
        <v>93984</v>
      </c>
      <c r="Z1873">
        <v>12502640</v>
      </c>
      <c r="AC1873">
        <v>124704</v>
      </c>
      <c r="AD1873">
        <v>8952848</v>
      </c>
      <c r="AG1873">
        <v>79248</v>
      </c>
      <c r="AH1873">
        <v>6359824</v>
      </c>
      <c r="AI1873">
        <f t="shared" si="116"/>
        <v>2024</v>
      </c>
      <c r="AJ1873" t="str">
        <f t="shared" si="117"/>
        <v>Pine Units</v>
      </c>
      <c r="AK1873" t="str">
        <f t="shared" si="118"/>
        <v>Lillooet</v>
      </c>
      <c r="AL1873" t="str">
        <f t="shared" si="119"/>
        <v>Lillooet TSA</v>
      </c>
    </row>
    <row r="1874" spans="1:38">
      <c r="A1874">
        <v>25</v>
      </c>
      <c r="B1874">
        <v>23</v>
      </c>
      <c r="E1874">
        <v>617024</v>
      </c>
      <c r="F1874">
        <v>74454144</v>
      </c>
      <c r="I1874">
        <v>60928</v>
      </c>
      <c r="J1874">
        <v>91143008</v>
      </c>
      <c r="M1874">
        <v>130096</v>
      </c>
      <c r="N1874">
        <v>87875392</v>
      </c>
      <c r="Q1874">
        <v>176688</v>
      </c>
      <c r="R1874">
        <v>86234480</v>
      </c>
      <c r="U1874">
        <v>226240</v>
      </c>
      <c r="V1874">
        <v>80063920</v>
      </c>
      <c r="Y1874">
        <v>115696</v>
      </c>
      <c r="Z1874">
        <v>83878464</v>
      </c>
      <c r="AC1874">
        <v>20848</v>
      </c>
      <c r="AD1874">
        <v>86749296</v>
      </c>
      <c r="AG1874">
        <v>64560</v>
      </c>
      <c r="AH1874">
        <v>78990144</v>
      </c>
      <c r="AI1874">
        <f t="shared" si="116"/>
        <v>2024</v>
      </c>
      <c r="AJ1874" t="str">
        <f t="shared" si="117"/>
        <v>Pine Units</v>
      </c>
      <c r="AK1874" t="str">
        <f t="shared" si="118"/>
        <v>Mackenzie</v>
      </c>
      <c r="AL1874" t="str">
        <f t="shared" si="119"/>
        <v>Mackenzie TSA</v>
      </c>
    </row>
    <row r="1875" spans="1:38">
      <c r="A1875">
        <v>25</v>
      </c>
      <c r="B1875">
        <v>24</v>
      </c>
      <c r="E1875">
        <v>349216</v>
      </c>
      <c r="F1875">
        <v>61029184</v>
      </c>
      <c r="I1875">
        <v>27360</v>
      </c>
      <c r="J1875">
        <v>52352592</v>
      </c>
      <c r="M1875">
        <v>39344</v>
      </c>
      <c r="N1875">
        <v>50735280</v>
      </c>
      <c r="Q1875">
        <v>38480</v>
      </c>
      <c r="R1875">
        <v>49138448</v>
      </c>
      <c r="U1875">
        <v>100896</v>
      </c>
      <c r="V1875">
        <v>43641632</v>
      </c>
      <c r="Y1875">
        <v>156352</v>
      </c>
      <c r="Z1875">
        <v>37765664</v>
      </c>
      <c r="AC1875">
        <v>462192</v>
      </c>
      <c r="AD1875">
        <v>29799296</v>
      </c>
      <c r="AG1875">
        <v>182144</v>
      </c>
      <c r="AH1875">
        <v>20024224</v>
      </c>
      <c r="AI1875">
        <f t="shared" si="116"/>
        <v>2024</v>
      </c>
      <c r="AJ1875" t="str">
        <f t="shared" si="117"/>
        <v>Pine Units</v>
      </c>
      <c r="AK1875" t="str">
        <f t="shared" si="118"/>
        <v>Merritt</v>
      </c>
      <c r="AL1875" t="str">
        <f t="shared" si="119"/>
        <v>Merritt TSA</v>
      </c>
    </row>
    <row r="1876" spans="1:38">
      <c r="A1876">
        <v>25</v>
      </c>
      <c r="B1876">
        <v>25</v>
      </c>
      <c r="E1876">
        <v>0</v>
      </c>
      <c r="F1876">
        <v>0</v>
      </c>
      <c r="I1876">
        <v>400</v>
      </c>
      <c r="J1876">
        <v>48496</v>
      </c>
      <c r="M1876">
        <v>256</v>
      </c>
      <c r="N1876">
        <v>48560</v>
      </c>
      <c r="Q1876">
        <v>3248</v>
      </c>
      <c r="R1876">
        <v>89536</v>
      </c>
      <c r="U1876">
        <v>3440</v>
      </c>
      <c r="V1876">
        <v>118656</v>
      </c>
      <c r="Y1876">
        <v>3424</v>
      </c>
      <c r="Z1876">
        <v>84928</v>
      </c>
      <c r="AC1876">
        <v>2720</v>
      </c>
      <c r="AD1876">
        <v>32480</v>
      </c>
      <c r="AG1876">
        <v>3216</v>
      </c>
      <c r="AH1876">
        <v>40880</v>
      </c>
      <c r="AI1876">
        <f t="shared" si="116"/>
        <v>2024</v>
      </c>
      <c r="AJ1876" t="str">
        <f t="shared" si="117"/>
        <v>Non-pine Units</v>
      </c>
      <c r="AK1876" t="str">
        <f t="shared" si="118"/>
        <v>MidCoast</v>
      </c>
      <c r="AL1876" t="str">
        <f t="shared" si="119"/>
        <v>Mid Coast TSA</v>
      </c>
    </row>
    <row r="1877" spans="1:38">
      <c r="A1877">
        <v>25</v>
      </c>
      <c r="B1877">
        <v>26</v>
      </c>
      <c r="E1877">
        <v>264448</v>
      </c>
      <c r="F1877">
        <v>50802608</v>
      </c>
      <c r="I1877">
        <v>10640</v>
      </c>
      <c r="J1877">
        <v>46766016</v>
      </c>
      <c r="M1877">
        <v>33520</v>
      </c>
      <c r="N1877">
        <v>44764960</v>
      </c>
      <c r="Q1877">
        <v>56464</v>
      </c>
      <c r="R1877">
        <v>42505568</v>
      </c>
      <c r="U1877">
        <v>49776</v>
      </c>
      <c r="V1877">
        <v>40375312</v>
      </c>
      <c r="Y1877">
        <v>35696</v>
      </c>
      <c r="Z1877">
        <v>37754224</v>
      </c>
      <c r="AC1877">
        <v>10704</v>
      </c>
      <c r="AD1877">
        <v>36453456</v>
      </c>
      <c r="AG1877">
        <v>7264</v>
      </c>
      <c r="AH1877">
        <v>35630320</v>
      </c>
      <c r="AI1877">
        <f t="shared" si="116"/>
        <v>2024</v>
      </c>
      <c r="AJ1877" t="str">
        <f t="shared" si="117"/>
        <v>Pine Units</v>
      </c>
      <c r="AK1877" t="str">
        <f t="shared" si="118"/>
        <v>Morice</v>
      </c>
      <c r="AL1877" t="str">
        <f t="shared" si="119"/>
        <v>Morice TSA</v>
      </c>
    </row>
    <row r="1878" spans="1:38">
      <c r="A1878">
        <v>25</v>
      </c>
      <c r="B1878">
        <v>27</v>
      </c>
      <c r="E1878">
        <v>21328</v>
      </c>
      <c r="F1878">
        <v>1051712</v>
      </c>
      <c r="I1878">
        <v>9424</v>
      </c>
      <c r="J1878">
        <v>682192</v>
      </c>
      <c r="M1878">
        <v>7888</v>
      </c>
      <c r="N1878">
        <v>689824</v>
      </c>
      <c r="Q1878">
        <v>11376</v>
      </c>
      <c r="R1878">
        <v>655328</v>
      </c>
      <c r="U1878">
        <v>7168</v>
      </c>
      <c r="V1878">
        <v>609296</v>
      </c>
      <c r="Y1878">
        <v>21824</v>
      </c>
      <c r="Z1878">
        <v>742496</v>
      </c>
      <c r="AC1878">
        <v>41200</v>
      </c>
      <c r="AD1878">
        <v>444144</v>
      </c>
      <c r="AG1878">
        <v>43120</v>
      </c>
      <c r="AH1878">
        <v>415264</v>
      </c>
      <c r="AI1878">
        <f t="shared" si="116"/>
        <v>2024</v>
      </c>
      <c r="AJ1878" t="str">
        <f t="shared" si="117"/>
        <v>Non-pine Units</v>
      </c>
      <c r="AK1878" t="str">
        <f t="shared" si="118"/>
        <v>Nass</v>
      </c>
      <c r="AL1878" t="str">
        <f t="shared" si="119"/>
        <v>Nass TSA</v>
      </c>
    </row>
    <row r="1879" spans="1:38">
      <c r="A1879">
        <v>25</v>
      </c>
      <c r="B1879">
        <v>28</v>
      </c>
      <c r="E1879">
        <v>0</v>
      </c>
      <c r="F1879">
        <v>0</v>
      </c>
      <c r="I1879">
        <v>0</v>
      </c>
      <c r="J1879">
        <v>0</v>
      </c>
      <c r="M1879">
        <v>0</v>
      </c>
      <c r="N1879">
        <v>0</v>
      </c>
      <c r="Q1879">
        <v>0</v>
      </c>
      <c r="R1879">
        <v>0</v>
      </c>
      <c r="U1879">
        <v>0</v>
      </c>
      <c r="V1879">
        <v>0</v>
      </c>
      <c r="Y1879">
        <v>0</v>
      </c>
      <c r="Z1879">
        <v>0</v>
      </c>
      <c r="AC1879">
        <v>0</v>
      </c>
      <c r="AD1879">
        <v>0</v>
      </c>
      <c r="AG1879">
        <v>0</v>
      </c>
      <c r="AH1879">
        <v>0</v>
      </c>
      <c r="AI1879">
        <f t="shared" si="116"/>
        <v>2024</v>
      </c>
      <c r="AJ1879" t="str">
        <f t="shared" si="117"/>
        <v>Non-pine Units</v>
      </c>
      <c r="AK1879" t="str">
        <f t="shared" si="118"/>
        <v>NorthCoast</v>
      </c>
      <c r="AL1879" t="str">
        <f t="shared" si="119"/>
        <v>North Coast TSA</v>
      </c>
    </row>
    <row r="1880" spans="1:38">
      <c r="A1880">
        <v>25</v>
      </c>
      <c r="B1880">
        <v>29</v>
      </c>
      <c r="E1880">
        <v>336528</v>
      </c>
      <c r="F1880">
        <v>51526656</v>
      </c>
      <c r="I1880">
        <v>46832</v>
      </c>
      <c r="J1880">
        <v>44716976</v>
      </c>
      <c r="M1880">
        <v>47984</v>
      </c>
      <c r="N1880">
        <v>42529536</v>
      </c>
      <c r="Q1880">
        <v>80432</v>
      </c>
      <c r="R1880">
        <v>40797280</v>
      </c>
      <c r="U1880">
        <v>114928</v>
      </c>
      <c r="V1880">
        <v>36120672</v>
      </c>
      <c r="Y1880">
        <v>151520</v>
      </c>
      <c r="Z1880">
        <v>32500352</v>
      </c>
      <c r="AC1880">
        <v>520336</v>
      </c>
      <c r="AD1880">
        <v>22812432</v>
      </c>
      <c r="AG1880">
        <v>485024</v>
      </c>
      <c r="AH1880">
        <v>15847584</v>
      </c>
      <c r="AI1880">
        <f t="shared" si="116"/>
        <v>2024</v>
      </c>
      <c r="AJ1880" t="str">
        <f t="shared" si="117"/>
        <v>Pine Units</v>
      </c>
      <c r="AK1880" t="str">
        <f t="shared" si="118"/>
        <v>Okanagan</v>
      </c>
      <c r="AL1880" t="str">
        <f t="shared" si="119"/>
        <v>Okanagan TSA</v>
      </c>
    </row>
    <row r="1881" spans="1:38">
      <c r="A1881">
        <v>25</v>
      </c>
      <c r="B1881">
        <v>30</v>
      </c>
      <c r="E1881">
        <v>293648</v>
      </c>
      <c r="F1881">
        <v>74218080</v>
      </c>
      <c r="I1881">
        <v>39872</v>
      </c>
      <c r="J1881">
        <v>60386112</v>
      </c>
      <c r="M1881">
        <v>40016</v>
      </c>
      <c r="N1881">
        <v>56540704</v>
      </c>
      <c r="Q1881">
        <v>71296</v>
      </c>
      <c r="R1881">
        <v>54775024</v>
      </c>
      <c r="U1881">
        <v>123504</v>
      </c>
      <c r="V1881">
        <v>50312608</v>
      </c>
      <c r="Y1881">
        <v>113200</v>
      </c>
      <c r="Z1881">
        <v>49697264</v>
      </c>
      <c r="AC1881">
        <v>15040</v>
      </c>
      <c r="AD1881">
        <v>49656608</v>
      </c>
      <c r="AG1881">
        <v>17152</v>
      </c>
      <c r="AH1881">
        <v>49276160</v>
      </c>
      <c r="AI1881">
        <f t="shared" si="116"/>
        <v>2024</v>
      </c>
      <c r="AJ1881" t="str">
        <f t="shared" si="117"/>
        <v>Pine Units</v>
      </c>
      <c r="AK1881" t="str">
        <f t="shared" si="118"/>
        <v>PrinceGeorge</v>
      </c>
      <c r="AL1881" t="str">
        <f t="shared" si="119"/>
        <v>Prince George Forest District</v>
      </c>
    </row>
    <row r="1882" spans="1:38">
      <c r="A1882">
        <v>25</v>
      </c>
      <c r="B1882">
        <v>31</v>
      </c>
      <c r="E1882">
        <v>0</v>
      </c>
      <c r="F1882">
        <v>0</v>
      </c>
      <c r="I1882">
        <v>0</v>
      </c>
      <c r="J1882">
        <v>0</v>
      </c>
      <c r="M1882">
        <v>0</v>
      </c>
      <c r="N1882">
        <v>0</v>
      </c>
      <c r="Q1882">
        <v>0</v>
      </c>
      <c r="R1882">
        <v>0</v>
      </c>
      <c r="U1882">
        <v>0</v>
      </c>
      <c r="V1882">
        <v>0</v>
      </c>
      <c r="Y1882">
        <v>0</v>
      </c>
      <c r="Z1882">
        <v>0</v>
      </c>
      <c r="AC1882">
        <v>0</v>
      </c>
      <c r="AD1882">
        <v>0</v>
      </c>
      <c r="AG1882">
        <v>0</v>
      </c>
      <c r="AH1882">
        <v>0</v>
      </c>
      <c r="AI1882">
        <f t="shared" si="116"/>
        <v>2024</v>
      </c>
      <c r="AJ1882" t="str">
        <f t="shared" si="117"/>
        <v>Non-pine Units</v>
      </c>
      <c r="AK1882" t="str">
        <f t="shared" si="118"/>
        <v>QueenCharlotte</v>
      </c>
      <c r="AL1882" t="str">
        <f t="shared" si="119"/>
        <v>Queen Charlotte TSA</v>
      </c>
    </row>
    <row r="1883" spans="1:38">
      <c r="A1883">
        <v>25</v>
      </c>
      <c r="B1883">
        <v>32</v>
      </c>
      <c r="E1883">
        <v>334704</v>
      </c>
      <c r="F1883">
        <v>107401072</v>
      </c>
      <c r="I1883">
        <v>11680</v>
      </c>
      <c r="J1883">
        <v>92162480</v>
      </c>
      <c r="M1883">
        <v>7408</v>
      </c>
      <c r="N1883">
        <v>91521184</v>
      </c>
      <c r="Q1883">
        <v>16832</v>
      </c>
      <c r="R1883">
        <v>91563424</v>
      </c>
      <c r="U1883">
        <v>30400</v>
      </c>
      <c r="V1883">
        <v>90089984</v>
      </c>
      <c r="Y1883">
        <v>41024</v>
      </c>
      <c r="Z1883">
        <v>90220112</v>
      </c>
      <c r="AC1883">
        <v>2064</v>
      </c>
      <c r="AD1883">
        <v>89768112</v>
      </c>
      <c r="AG1883">
        <v>3008</v>
      </c>
      <c r="AH1883">
        <v>89695312</v>
      </c>
      <c r="AI1883">
        <f t="shared" si="116"/>
        <v>2024</v>
      </c>
      <c r="AJ1883" t="str">
        <f t="shared" si="117"/>
        <v>Pine Units</v>
      </c>
      <c r="AK1883" t="str">
        <f t="shared" si="118"/>
        <v>Quesnel</v>
      </c>
      <c r="AL1883" t="str">
        <f t="shared" si="119"/>
        <v>Quesnel TSA</v>
      </c>
    </row>
    <row r="1884" spans="1:38">
      <c r="A1884">
        <v>25</v>
      </c>
      <c r="B1884">
        <v>33</v>
      </c>
      <c r="E1884">
        <v>3792</v>
      </c>
      <c r="F1884">
        <v>138016</v>
      </c>
      <c r="I1884">
        <v>160</v>
      </c>
      <c r="J1884">
        <v>158560</v>
      </c>
      <c r="M1884">
        <v>2112</v>
      </c>
      <c r="N1884">
        <v>148880</v>
      </c>
      <c r="Q1884">
        <v>1744</v>
      </c>
      <c r="R1884">
        <v>145216</v>
      </c>
      <c r="U1884">
        <v>1552</v>
      </c>
      <c r="V1884">
        <v>130704</v>
      </c>
      <c r="Y1884">
        <v>1088</v>
      </c>
      <c r="Z1884">
        <v>127056</v>
      </c>
      <c r="AC1884">
        <v>3280</v>
      </c>
      <c r="AD1884">
        <v>48992</v>
      </c>
      <c r="AG1884">
        <v>1856</v>
      </c>
      <c r="AH1884">
        <v>38464</v>
      </c>
      <c r="AI1884">
        <f t="shared" si="116"/>
        <v>2024</v>
      </c>
      <c r="AJ1884" t="str">
        <f t="shared" si="117"/>
        <v>Non-pine Units</v>
      </c>
      <c r="AK1884" t="str">
        <f t="shared" si="118"/>
        <v>Revelstoke</v>
      </c>
      <c r="AL1884" t="str">
        <f t="shared" si="119"/>
        <v>Revelstoke TSA</v>
      </c>
    </row>
    <row r="1885" spans="1:38">
      <c r="A1885">
        <v>25</v>
      </c>
      <c r="B1885">
        <v>34</v>
      </c>
      <c r="E1885">
        <v>34640</v>
      </c>
      <c r="F1885">
        <v>5698464</v>
      </c>
      <c r="I1885">
        <v>5840</v>
      </c>
      <c r="J1885">
        <v>5060064</v>
      </c>
      <c r="M1885">
        <v>6432</v>
      </c>
      <c r="N1885">
        <v>4840112</v>
      </c>
      <c r="Q1885">
        <v>19920</v>
      </c>
      <c r="R1885">
        <v>4650512</v>
      </c>
      <c r="U1885">
        <v>19168</v>
      </c>
      <c r="V1885">
        <v>4300224</v>
      </c>
      <c r="Y1885">
        <v>20480</v>
      </c>
      <c r="Z1885">
        <v>3953456</v>
      </c>
      <c r="AC1885">
        <v>15616</v>
      </c>
      <c r="AD1885">
        <v>3086688</v>
      </c>
      <c r="AG1885">
        <v>5264</v>
      </c>
      <c r="AH1885">
        <v>3245184</v>
      </c>
      <c r="AI1885">
        <f t="shared" si="116"/>
        <v>2024</v>
      </c>
      <c r="AJ1885" t="str">
        <f t="shared" si="117"/>
        <v>Pine Units</v>
      </c>
      <c r="AK1885" t="str">
        <f t="shared" si="118"/>
        <v>RobsonValley</v>
      </c>
      <c r="AL1885" t="str">
        <f t="shared" si="119"/>
        <v>Robson Valley TSA</v>
      </c>
    </row>
    <row r="1886" spans="1:38">
      <c r="A1886">
        <v>25</v>
      </c>
      <c r="B1886">
        <v>35</v>
      </c>
      <c r="E1886">
        <v>512</v>
      </c>
      <c r="F1886">
        <v>61344</v>
      </c>
      <c r="I1886">
        <v>2592</v>
      </c>
      <c r="J1886">
        <v>522112</v>
      </c>
      <c r="M1886">
        <v>2720</v>
      </c>
      <c r="N1886">
        <v>556896</v>
      </c>
      <c r="Q1886">
        <v>2928</v>
      </c>
      <c r="R1886">
        <v>554416</v>
      </c>
      <c r="U1886">
        <v>7440</v>
      </c>
      <c r="V1886">
        <v>518544</v>
      </c>
      <c r="Y1886">
        <v>6816</v>
      </c>
      <c r="Z1886">
        <v>506080</v>
      </c>
      <c r="AC1886">
        <v>5760</v>
      </c>
      <c r="AD1886">
        <v>383216</v>
      </c>
      <c r="AG1886">
        <v>2912</v>
      </c>
      <c r="AH1886">
        <v>350912</v>
      </c>
      <c r="AI1886">
        <f t="shared" si="116"/>
        <v>2024</v>
      </c>
      <c r="AJ1886" t="str">
        <f t="shared" si="117"/>
        <v>Non-pine Units</v>
      </c>
      <c r="AK1886" t="str">
        <f t="shared" si="118"/>
        <v>Soo</v>
      </c>
      <c r="AL1886" t="str">
        <f t="shared" si="119"/>
        <v>Soo TSA</v>
      </c>
    </row>
    <row r="1887" spans="1:38">
      <c r="A1887">
        <v>25</v>
      </c>
      <c r="B1887">
        <v>36</v>
      </c>
      <c r="E1887">
        <v>0</v>
      </c>
      <c r="F1887">
        <v>0</v>
      </c>
      <c r="I1887">
        <v>0</v>
      </c>
      <c r="J1887">
        <v>0</v>
      </c>
      <c r="M1887">
        <v>0</v>
      </c>
      <c r="N1887">
        <v>0</v>
      </c>
      <c r="Q1887">
        <v>0</v>
      </c>
      <c r="R1887">
        <v>96</v>
      </c>
      <c r="U1887">
        <v>48</v>
      </c>
      <c r="V1887">
        <v>800</v>
      </c>
      <c r="Y1887">
        <v>0</v>
      </c>
      <c r="Z1887">
        <v>832</v>
      </c>
      <c r="AC1887">
        <v>0</v>
      </c>
      <c r="AD1887">
        <v>176</v>
      </c>
      <c r="AG1887">
        <v>64</v>
      </c>
      <c r="AH1887">
        <v>224</v>
      </c>
      <c r="AI1887">
        <f t="shared" si="116"/>
        <v>2024</v>
      </c>
      <c r="AJ1887" t="str">
        <f t="shared" si="117"/>
        <v>Non-pine Units</v>
      </c>
      <c r="AK1887" t="str">
        <f t="shared" si="118"/>
        <v>Strathcona</v>
      </c>
      <c r="AL1887" t="str">
        <f t="shared" si="119"/>
        <v>Strathcona TSA</v>
      </c>
    </row>
    <row r="1888" spans="1:38">
      <c r="A1888">
        <v>25</v>
      </c>
      <c r="B1888">
        <v>37</v>
      </c>
      <c r="E1888">
        <v>0</v>
      </c>
      <c r="F1888">
        <v>0</v>
      </c>
      <c r="I1888">
        <v>48</v>
      </c>
      <c r="J1888">
        <v>18912</v>
      </c>
      <c r="M1888">
        <v>112</v>
      </c>
      <c r="N1888">
        <v>21216</v>
      </c>
      <c r="Q1888">
        <v>7056</v>
      </c>
      <c r="R1888">
        <v>86096</v>
      </c>
      <c r="U1888">
        <v>7456</v>
      </c>
      <c r="V1888">
        <v>112672</v>
      </c>
      <c r="Y1888">
        <v>5056</v>
      </c>
      <c r="Z1888">
        <v>77920</v>
      </c>
      <c r="AC1888">
        <v>8960</v>
      </c>
      <c r="AD1888">
        <v>61744</v>
      </c>
      <c r="AG1888">
        <v>15136</v>
      </c>
      <c r="AH1888">
        <v>92096</v>
      </c>
      <c r="AI1888">
        <f t="shared" si="116"/>
        <v>2024</v>
      </c>
      <c r="AJ1888" t="str">
        <f t="shared" si="117"/>
        <v>Non-pine Units</v>
      </c>
      <c r="AK1888" t="str">
        <f t="shared" si="118"/>
        <v>SunshineCoast</v>
      </c>
      <c r="AL1888" t="str">
        <f t="shared" si="119"/>
        <v>Sunshine Coast TSA</v>
      </c>
    </row>
    <row r="1889" spans="1:38">
      <c r="A1889">
        <v>25</v>
      </c>
      <c r="B1889">
        <v>38</v>
      </c>
      <c r="E1889">
        <v>289952</v>
      </c>
      <c r="F1889">
        <v>93908992</v>
      </c>
      <c r="I1889">
        <v>10112</v>
      </c>
      <c r="J1889">
        <v>79428496</v>
      </c>
      <c r="M1889">
        <v>3184</v>
      </c>
      <c r="N1889">
        <v>75596688</v>
      </c>
      <c r="Q1889">
        <v>19136</v>
      </c>
      <c r="R1889">
        <v>75010352</v>
      </c>
      <c r="U1889">
        <v>41248</v>
      </c>
      <c r="V1889">
        <v>71030880</v>
      </c>
      <c r="Y1889">
        <v>25216</v>
      </c>
      <c r="Z1889">
        <v>71306352</v>
      </c>
      <c r="AC1889">
        <v>2064</v>
      </c>
      <c r="AD1889">
        <v>71650704</v>
      </c>
      <c r="AG1889">
        <v>2816</v>
      </c>
      <c r="AH1889">
        <v>71358432</v>
      </c>
      <c r="AI1889">
        <f t="shared" si="116"/>
        <v>2024</v>
      </c>
      <c r="AJ1889" t="str">
        <f t="shared" si="117"/>
        <v>Pine Units</v>
      </c>
      <c r="AK1889" t="str">
        <f t="shared" si="118"/>
        <v>Vanderhoof</v>
      </c>
      <c r="AL1889" t="str">
        <f t="shared" si="119"/>
        <v>Vanderhoof Forest District</v>
      </c>
    </row>
    <row r="1890" spans="1:38">
      <c r="A1890">
        <v>25</v>
      </c>
      <c r="B1890">
        <v>39</v>
      </c>
      <c r="E1890">
        <v>668624</v>
      </c>
      <c r="F1890">
        <v>134640896</v>
      </c>
      <c r="I1890">
        <v>35312</v>
      </c>
      <c r="J1890">
        <v>114391392</v>
      </c>
      <c r="M1890">
        <v>46496</v>
      </c>
      <c r="N1890">
        <v>111901152</v>
      </c>
      <c r="Q1890">
        <v>62480</v>
      </c>
      <c r="R1890">
        <v>112383952</v>
      </c>
      <c r="U1890">
        <v>129616</v>
      </c>
      <c r="V1890">
        <v>97614096</v>
      </c>
      <c r="Y1890">
        <v>203936</v>
      </c>
      <c r="Z1890">
        <v>94153008</v>
      </c>
      <c r="AC1890">
        <v>144240</v>
      </c>
      <c r="AD1890">
        <v>88657520</v>
      </c>
      <c r="AG1890">
        <v>181888</v>
      </c>
      <c r="AH1890">
        <v>87715552</v>
      </c>
      <c r="AI1890">
        <f t="shared" si="116"/>
        <v>2024</v>
      </c>
      <c r="AJ1890" t="str">
        <f t="shared" si="117"/>
        <v>Pine Units</v>
      </c>
      <c r="AK1890" t="str">
        <f t="shared" si="118"/>
        <v>WilliamsLake</v>
      </c>
      <c r="AL1890" t="str">
        <f t="shared" si="119"/>
        <v>Williams Lake TSA</v>
      </c>
    </row>
    <row r="1891" spans="1:38">
      <c r="A1891">
        <v>25</v>
      </c>
      <c r="B1891">
        <v>40</v>
      </c>
      <c r="E1891">
        <v>2832</v>
      </c>
      <c r="F1891">
        <v>1778320</v>
      </c>
      <c r="I1891">
        <v>64</v>
      </c>
      <c r="J1891">
        <v>1665152</v>
      </c>
      <c r="M1891">
        <v>208</v>
      </c>
      <c r="N1891">
        <v>1583200</v>
      </c>
      <c r="Q1891">
        <v>496</v>
      </c>
      <c r="R1891">
        <v>1563760</v>
      </c>
      <c r="U1891">
        <v>384</v>
      </c>
      <c r="V1891">
        <v>1523856</v>
      </c>
      <c r="Y1891">
        <v>688</v>
      </c>
      <c r="Z1891">
        <v>1564816</v>
      </c>
      <c r="AC1891">
        <v>32</v>
      </c>
      <c r="AD1891">
        <v>1554512</v>
      </c>
      <c r="AG1891">
        <v>16</v>
      </c>
      <c r="AH1891">
        <v>1451136</v>
      </c>
      <c r="AI1891">
        <f t="shared" si="116"/>
        <v>2024</v>
      </c>
      <c r="AJ1891" t="str">
        <f t="shared" si="117"/>
        <v>Interior TFLs</v>
      </c>
      <c r="AK1891" t="str">
        <f t="shared" si="118"/>
        <v>InteriorTFLs</v>
      </c>
      <c r="AL1891" t="str">
        <f t="shared" si="119"/>
        <v>Interior TFLs</v>
      </c>
    </row>
    <row r="1892" spans="1:38">
      <c r="A1892">
        <v>25</v>
      </c>
      <c r="B1892">
        <v>40</v>
      </c>
      <c r="E1892">
        <v>0</v>
      </c>
      <c r="F1892">
        <v>48</v>
      </c>
      <c r="I1892">
        <v>32</v>
      </c>
      <c r="J1892">
        <v>1296</v>
      </c>
      <c r="M1892">
        <v>0</v>
      </c>
      <c r="N1892">
        <v>944</v>
      </c>
      <c r="Q1892">
        <v>48</v>
      </c>
      <c r="R1892">
        <v>1456</v>
      </c>
      <c r="U1892">
        <v>48</v>
      </c>
      <c r="V1892">
        <v>1184</v>
      </c>
      <c r="Y1892">
        <v>48</v>
      </c>
      <c r="Z1892">
        <v>1648</v>
      </c>
      <c r="AC1892">
        <v>32</v>
      </c>
      <c r="AD1892">
        <v>480</v>
      </c>
      <c r="AG1892">
        <v>16</v>
      </c>
      <c r="AH1892">
        <v>400</v>
      </c>
      <c r="AI1892">
        <f t="shared" si="116"/>
        <v>2024</v>
      </c>
      <c r="AJ1892" t="str">
        <f t="shared" si="117"/>
        <v>Interior TFLs</v>
      </c>
      <c r="AK1892" t="str">
        <f t="shared" si="118"/>
        <v>InteriorTFLs</v>
      </c>
      <c r="AL1892" t="str">
        <f t="shared" si="119"/>
        <v>Interior TFLs</v>
      </c>
    </row>
    <row r="1893" spans="1:38">
      <c r="A1893">
        <v>25</v>
      </c>
      <c r="B1893">
        <v>40</v>
      </c>
      <c r="E1893">
        <v>6448</v>
      </c>
      <c r="F1893">
        <v>3401520</v>
      </c>
      <c r="I1893">
        <v>480</v>
      </c>
      <c r="J1893">
        <v>3058704</v>
      </c>
      <c r="M1893">
        <v>400</v>
      </c>
      <c r="N1893">
        <v>2888816</v>
      </c>
      <c r="Q1893">
        <v>704</v>
      </c>
      <c r="R1893">
        <v>2841744</v>
      </c>
      <c r="U1893">
        <v>1520</v>
      </c>
      <c r="V1893">
        <v>2652128</v>
      </c>
      <c r="Y1893">
        <v>3360</v>
      </c>
      <c r="Z1893">
        <v>2609824</v>
      </c>
      <c r="AC1893">
        <v>368</v>
      </c>
      <c r="AD1893">
        <v>2573696</v>
      </c>
      <c r="AG1893">
        <v>48</v>
      </c>
      <c r="AH1893">
        <v>2489776</v>
      </c>
      <c r="AI1893">
        <f t="shared" si="116"/>
        <v>2024</v>
      </c>
      <c r="AJ1893" t="str">
        <f t="shared" si="117"/>
        <v>Interior TFLs</v>
      </c>
      <c r="AK1893" t="str">
        <f t="shared" si="118"/>
        <v>InteriorTFLs</v>
      </c>
      <c r="AL1893" t="str">
        <f t="shared" si="119"/>
        <v>Interior TFLs</v>
      </c>
    </row>
    <row r="1894" spans="1:38">
      <c r="A1894">
        <v>25</v>
      </c>
      <c r="B1894">
        <v>40</v>
      </c>
      <c r="E1894">
        <v>4640</v>
      </c>
      <c r="F1894">
        <v>1354432</v>
      </c>
      <c r="I1894">
        <v>1472</v>
      </c>
      <c r="J1894">
        <v>1063712</v>
      </c>
      <c r="M1894">
        <v>3232</v>
      </c>
      <c r="N1894">
        <v>1079648</v>
      </c>
      <c r="Q1894">
        <v>4560</v>
      </c>
      <c r="R1894">
        <v>1034528</v>
      </c>
      <c r="U1894">
        <v>5888</v>
      </c>
      <c r="V1894">
        <v>987248</v>
      </c>
      <c r="Y1894">
        <v>12864</v>
      </c>
      <c r="Z1894">
        <v>943632</v>
      </c>
      <c r="AC1894">
        <v>2368</v>
      </c>
      <c r="AD1894">
        <v>835904</v>
      </c>
      <c r="AG1894">
        <v>128</v>
      </c>
      <c r="AH1894">
        <v>769920</v>
      </c>
      <c r="AI1894">
        <f t="shared" si="116"/>
        <v>2024</v>
      </c>
      <c r="AJ1894" t="str">
        <f t="shared" si="117"/>
        <v>Interior TFLs</v>
      </c>
      <c r="AK1894" t="str">
        <f t="shared" si="118"/>
        <v>InteriorTFLs</v>
      </c>
      <c r="AL1894" t="str">
        <f t="shared" si="119"/>
        <v>Interior TFLs</v>
      </c>
    </row>
    <row r="1895" spans="1:38">
      <c r="A1895">
        <v>25</v>
      </c>
      <c r="B1895">
        <v>40</v>
      </c>
      <c r="E1895">
        <v>11120</v>
      </c>
      <c r="F1895">
        <v>2607040</v>
      </c>
      <c r="I1895">
        <v>704</v>
      </c>
      <c r="J1895">
        <v>2384032</v>
      </c>
      <c r="M1895">
        <v>1568</v>
      </c>
      <c r="N1895">
        <v>2155072</v>
      </c>
      <c r="Q1895">
        <v>4512</v>
      </c>
      <c r="R1895">
        <v>2008608</v>
      </c>
      <c r="U1895">
        <v>3904</v>
      </c>
      <c r="V1895">
        <v>1829904</v>
      </c>
      <c r="Y1895">
        <v>6864</v>
      </c>
      <c r="Z1895">
        <v>1808912</v>
      </c>
      <c r="AC1895">
        <v>3424</v>
      </c>
      <c r="AD1895">
        <v>1567760</v>
      </c>
      <c r="AG1895">
        <v>144</v>
      </c>
      <c r="AH1895">
        <v>1453344</v>
      </c>
      <c r="AI1895">
        <f t="shared" si="116"/>
        <v>2024</v>
      </c>
      <c r="AJ1895" t="str">
        <f t="shared" si="117"/>
        <v>Interior TFLs</v>
      </c>
      <c r="AK1895" t="str">
        <f t="shared" si="118"/>
        <v>InteriorTFLs</v>
      </c>
      <c r="AL1895" t="str">
        <f t="shared" si="119"/>
        <v>Interior TFLs</v>
      </c>
    </row>
    <row r="1896" spans="1:38">
      <c r="A1896">
        <v>25</v>
      </c>
      <c r="B1896">
        <v>40</v>
      </c>
      <c r="E1896">
        <v>12640</v>
      </c>
      <c r="F1896">
        <v>3638656</v>
      </c>
      <c r="I1896">
        <v>352</v>
      </c>
      <c r="J1896">
        <v>3448608</v>
      </c>
      <c r="M1896">
        <v>3520</v>
      </c>
      <c r="N1896">
        <v>3231616</v>
      </c>
      <c r="Q1896">
        <v>832</v>
      </c>
      <c r="R1896">
        <v>3178064</v>
      </c>
      <c r="U1896">
        <v>2592</v>
      </c>
      <c r="V1896">
        <v>2815536</v>
      </c>
      <c r="Y1896">
        <v>2928</v>
      </c>
      <c r="Z1896">
        <v>2913120</v>
      </c>
      <c r="AC1896">
        <v>704</v>
      </c>
      <c r="AD1896">
        <v>2899888</v>
      </c>
      <c r="AG1896">
        <v>208</v>
      </c>
      <c r="AH1896">
        <v>2817072</v>
      </c>
      <c r="AI1896">
        <f t="shared" si="116"/>
        <v>2024</v>
      </c>
      <c r="AJ1896" t="str">
        <f t="shared" si="117"/>
        <v>Interior TFLs</v>
      </c>
      <c r="AK1896" t="str">
        <f t="shared" si="118"/>
        <v>InteriorTFLs</v>
      </c>
      <c r="AL1896" t="str">
        <f t="shared" si="119"/>
        <v>Interior TFLs</v>
      </c>
    </row>
    <row r="1897" spans="1:38">
      <c r="A1897">
        <v>25</v>
      </c>
      <c r="B1897">
        <v>40</v>
      </c>
      <c r="E1897">
        <v>480</v>
      </c>
      <c r="F1897">
        <v>4752</v>
      </c>
      <c r="I1897">
        <v>0</v>
      </c>
      <c r="J1897">
        <v>33440</v>
      </c>
      <c r="M1897">
        <v>1136</v>
      </c>
      <c r="N1897">
        <v>36000</v>
      </c>
      <c r="Q1897">
        <v>336</v>
      </c>
      <c r="R1897">
        <v>28672</v>
      </c>
      <c r="U1897">
        <v>2400</v>
      </c>
      <c r="V1897">
        <v>37056</v>
      </c>
      <c r="Y1897">
        <v>784</v>
      </c>
      <c r="Z1897">
        <v>32544</v>
      </c>
      <c r="AC1897">
        <v>400</v>
      </c>
      <c r="AD1897">
        <v>9360</v>
      </c>
      <c r="AG1897">
        <v>672</v>
      </c>
      <c r="AH1897">
        <v>8944</v>
      </c>
      <c r="AI1897">
        <f t="shared" si="116"/>
        <v>2024</v>
      </c>
      <c r="AJ1897" t="str">
        <f t="shared" si="117"/>
        <v>Interior TFLs</v>
      </c>
      <c r="AK1897" t="str">
        <f t="shared" si="118"/>
        <v>InteriorTFLs</v>
      </c>
      <c r="AL1897" t="str">
        <f t="shared" si="119"/>
        <v>Interior TFLs</v>
      </c>
    </row>
    <row r="1898" spans="1:38">
      <c r="A1898">
        <v>25</v>
      </c>
      <c r="B1898">
        <v>40</v>
      </c>
      <c r="E1898">
        <v>2256</v>
      </c>
      <c r="F1898">
        <v>161024</v>
      </c>
      <c r="I1898">
        <v>656</v>
      </c>
      <c r="J1898">
        <v>146192</v>
      </c>
      <c r="M1898">
        <v>768</v>
      </c>
      <c r="N1898">
        <v>138352</v>
      </c>
      <c r="Q1898">
        <v>240</v>
      </c>
      <c r="R1898">
        <v>140128</v>
      </c>
      <c r="U1898">
        <v>0</v>
      </c>
      <c r="V1898">
        <v>154272</v>
      </c>
      <c r="Y1898">
        <v>1056</v>
      </c>
      <c r="Z1898">
        <v>129424</v>
      </c>
      <c r="AC1898">
        <v>3808</v>
      </c>
      <c r="AD1898">
        <v>88880</v>
      </c>
      <c r="AG1898">
        <v>848</v>
      </c>
      <c r="AH1898">
        <v>71904</v>
      </c>
      <c r="AI1898">
        <f t="shared" si="116"/>
        <v>2024</v>
      </c>
      <c r="AJ1898" t="str">
        <f t="shared" si="117"/>
        <v>Interior TFLs</v>
      </c>
      <c r="AK1898" t="str">
        <f t="shared" si="118"/>
        <v>InteriorTFLs</v>
      </c>
      <c r="AL1898" t="str">
        <f t="shared" si="119"/>
        <v>Interior TFLs</v>
      </c>
    </row>
    <row r="1899" spans="1:38">
      <c r="A1899">
        <v>25</v>
      </c>
      <c r="B1899">
        <v>40</v>
      </c>
      <c r="E1899">
        <v>0</v>
      </c>
      <c r="F1899">
        <v>0</v>
      </c>
      <c r="I1899">
        <v>1392</v>
      </c>
      <c r="J1899">
        <v>41088</v>
      </c>
      <c r="M1899">
        <v>2432</v>
      </c>
      <c r="N1899">
        <v>46448</v>
      </c>
      <c r="Q1899">
        <v>3104</v>
      </c>
      <c r="R1899">
        <v>44608</v>
      </c>
      <c r="U1899">
        <v>256</v>
      </c>
      <c r="V1899">
        <v>82592</v>
      </c>
      <c r="Y1899">
        <v>6352</v>
      </c>
      <c r="Z1899">
        <v>66288</v>
      </c>
      <c r="AC1899">
        <v>272</v>
      </c>
      <c r="AD1899">
        <v>42720</v>
      </c>
      <c r="AG1899">
        <v>976</v>
      </c>
      <c r="AH1899">
        <v>44576</v>
      </c>
      <c r="AI1899">
        <f t="shared" si="116"/>
        <v>2024</v>
      </c>
      <c r="AJ1899" t="str">
        <f t="shared" si="117"/>
        <v>Interior TFLs</v>
      </c>
      <c r="AK1899" t="str">
        <f t="shared" si="118"/>
        <v>InteriorTFLs</v>
      </c>
      <c r="AL1899" t="str">
        <f t="shared" si="119"/>
        <v>Interior TFLs</v>
      </c>
    </row>
    <row r="1900" spans="1:38">
      <c r="A1900">
        <v>25</v>
      </c>
      <c r="B1900">
        <v>40</v>
      </c>
      <c r="E1900">
        <v>26832</v>
      </c>
      <c r="F1900">
        <v>15767888</v>
      </c>
      <c r="I1900">
        <v>992</v>
      </c>
      <c r="J1900">
        <v>15237024</v>
      </c>
      <c r="M1900">
        <v>3504</v>
      </c>
      <c r="N1900">
        <v>14674224</v>
      </c>
      <c r="Q1900">
        <v>12144</v>
      </c>
      <c r="R1900">
        <v>14255856</v>
      </c>
      <c r="U1900">
        <v>11616</v>
      </c>
      <c r="V1900">
        <v>13475728</v>
      </c>
      <c r="Y1900">
        <v>23120</v>
      </c>
      <c r="Z1900">
        <v>13587504</v>
      </c>
      <c r="AC1900">
        <v>416</v>
      </c>
      <c r="AD1900">
        <v>13301920</v>
      </c>
      <c r="AG1900">
        <v>1008</v>
      </c>
      <c r="AH1900">
        <v>12974912</v>
      </c>
      <c r="AI1900">
        <f t="shared" si="116"/>
        <v>2024</v>
      </c>
      <c r="AJ1900" t="str">
        <f t="shared" si="117"/>
        <v>Interior TFLs</v>
      </c>
      <c r="AK1900" t="str">
        <f t="shared" si="118"/>
        <v>InteriorTFLs</v>
      </c>
      <c r="AL1900" t="str">
        <f t="shared" si="119"/>
        <v>Interior TFLs</v>
      </c>
    </row>
    <row r="1901" spans="1:38">
      <c r="A1901">
        <v>25</v>
      </c>
      <c r="B1901">
        <v>40</v>
      </c>
      <c r="E1901">
        <v>19200</v>
      </c>
      <c r="F1901">
        <v>4999520</v>
      </c>
      <c r="I1901">
        <v>2336</v>
      </c>
      <c r="J1901">
        <v>4723984</v>
      </c>
      <c r="M1901">
        <v>6080</v>
      </c>
      <c r="N1901">
        <v>4108528</v>
      </c>
      <c r="Q1901">
        <v>6240</v>
      </c>
      <c r="R1901">
        <v>3842464</v>
      </c>
      <c r="U1901">
        <v>9872</v>
      </c>
      <c r="V1901">
        <v>3553424</v>
      </c>
      <c r="Y1901">
        <v>14832</v>
      </c>
      <c r="Z1901">
        <v>3296656</v>
      </c>
      <c r="AC1901">
        <v>8000</v>
      </c>
      <c r="AD1901">
        <v>2902672</v>
      </c>
      <c r="AG1901">
        <v>7200</v>
      </c>
      <c r="AH1901">
        <v>2838144</v>
      </c>
      <c r="AI1901">
        <f t="shared" si="116"/>
        <v>2024</v>
      </c>
      <c r="AJ1901" t="str">
        <f t="shared" si="117"/>
        <v>Interior TFLs</v>
      </c>
      <c r="AK1901" t="str">
        <f t="shared" si="118"/>
        <v>InteriorTFLs</v>
      </c>
      <c r="AL1901" t="str">
        <f t="shared" si="119"/>
        <v>Interior TFLs</v>
      </c>
    </row>
    <row r="1902" spans="1:38">
      <c r="A1902">
        <v>25</v>
      </c>
      <c r="B1902">
        <v>40</v>
      </c>
      <c r="E1902">
        <v>130928</v>
      </c>
      <c r="F1902">
        <v>17534560</v>
      </c>
      <c r="I1902">
        <v>22560</v>
      </c>
      <c r="J1902">
        <v>23374272</v>
      </c>
      <c r="M1902">
        <v>46096</v>
      </c>
      <c r="N1902">
        <v>22599808</v>
      </c>
      <c r="Q1902">
        <v>37136</v>
      </c>
      <c r="R1902">
        <v>22280480</v>
      </c>
      <c r="U1902">
        <v>73216</v>
      </c>
      <c r="V1902">
        <v>20345984</v>
      </c>
      <c r="Y1902">
        <v>50208</v>
      </c>
      <c r="Z1902">
        <v>19946048</v>
      </c>
      <c r="AC1902">
        <v>6208</v>
      </c>
      <c r="AD1902">
        <v>20978096</v>
      </c>
      <c r="AG1902">
        <v>8816</v>
      </c>
      <c r="AH1902">
        <v>18371872</v>
      </c>
      <c r="AI1902">
        <f t="shared" si="116"/>
        <v>2024</v>
      </c>
      <c r="AJ1902" t="str">
        <f t="shared" si="117"/>
        <v>Interior TFLs</v>
      </c>
      <c r="AK1902" t="str">
        <f t="shared" si="118"/>
        <v>InteriorTFLs</v>
      </c>
      <c r="AL1902" t="str">
        <f t="shared" si="119"/>
        <v>Interior TFLs</v>
      </c>
    </row>
    <row r="1903" spans="1:38">
      <c r="A1903">
        <v>25</v>
      </c>
      <c r="B1903">
        <v>40</v>
      </c>
      <c r="E1903">
        <v>5136</v>
      </c>
      <c r="F1903">
        <v>1009424</v>
      </c>
      <c r="I1903">
        <v>672</v>
      </c>
      <c r="J1903">
        <v>901408</v>
      </c>
      <c r="M1903">
        <v>2240</v>
      </c>
      <c r="N1903">
        <v>871696</v>
      </c>
      <c r="Q1903">
        <v>2400</v>
      </c>
      <c r="R1903">
        <v>838064</v>
      </c>
      <c r="U1903">
        <v>2960</v>
      </c>
      <c r="V1903">
        <v>832208</v>
      </c>
      <c r="Y1903">
        <v>4064</v>
      </c>
      <c r="Z1903">
        <v>810896</v>
      </c>
      <c r="AC1903">
        <v>8464</v>
      </c>
      <c r="AD1903">
        <v>683392</v>
      </c>
      <c r="AG1903">
        <v>10208</v>
      </c>
      <c r="AH1903">
        <v>620864</v>
      </c>
      <c r="AI1903">
        <f t="shared" si="116"/>
        <v>2024</v>
      </c>
      <c r="AJ1903" t="str">
        <f t="shared" si="117"/>
        <v>Interior TFLs</v>
      </c>
      <c r="AK1903" t="str">
        <f t="shared" si="118"/>
        <v>InteriorTFLs</v>
      </c>
      <c r="AL1903" t="str">
        <f t="shared" si="119"/>
        <v>Interior TFLs</v>
      </c>
    </row>
    <row r="1904" spans="1:38">
      <c r="A1904">
        <v>25</v>
      </c>
      <c r="B1904">
        <v>40</v>
      </c>
      <c r="E1904">
        <v>36480</v>
      </c>
      <c r="F1904">
        <v>8102352</v>
      </c>
      <c r="I1904">
        <v>3600</v>
      </c>
      <c r="J1904">
        <v>7634560</v>
      </c>
      <c r="M1904">
        <v>10432</v>
      </c>
      <c r="N1904">
        <v>6952512</v>
      </c>
      <c r="Q1904">
        <v>7088</v>
      </c>
      <c r="R1904">
        <v>6449152</v>
      </c>
      <c r="U1904">
        <v>17456</v>
      </c>
      <c r="V1904">
        <v>5754528</v>
      </c>
      <c r="Y1904">
        <v>24880</v>
      </c>
      <c r="Z1904">
        <v>5481648</v>
      </c>
      <c r="AC1904">
        <v>43584</v>
      </c>
      <c r="AD1904">
        <v>4796784</v>
      </c>
      <c r="AG1904">
        <v>16784</v>
      </c>
      <c r="AH1904">
        <v>3981328</v>
      </c>
      <c r="AI1904">
        <f t="shared" si="116"/>
        <v>2024</v>
      </c>
      <c r="AJ1904" t="str">
        <f t="shared" si="117"/>
        <v>Interior TFLs</v>
      </c>
      <c r="AK1904" t="str">
        <f t="shared" si="118"/>
        <v>InteriorTFLs</v>
      </c>
      <c r="AL1904" t="str">
        <f t="shared" si="119"/>
        <v>Interior TFLs</v>
      </c>
    </row>
    <row r="1905" spans="1:38">
      <c r="A1905">
        <v>25</v>
      </c>
      <c r="B1905">
        <v>40</v>
      </c>
      <c r="E1905">
        <v>23824</v>
      </c>
      <c r="F1905">
        <v>3562896</v>
      </c>
      <c r="I1905">
        <v>3856</v>
      </c>
      <c r="J1905">
        <v>2948640</v>
      </c>
      <c r="M1905">
        <v>7136</v>
      </c>
      <c r="N1905">
        <v>2937360</v>
      </c>
      <c r="Q1905">
        <v>18800</v>
      </c>
      <c r="R1905">
        <v>2526272</v>
      </c>
      <c r="U1905">
        <v>18736</v>
      </c>
      <c r="V1905">
        <v>2415824</v>
      </c>
      <c r="Y1905">
        <v>19536</v>
      </c>
      <c r="Z1905">
        <v>2223696</v>
      </c>
      <c r="AC1905">
        <v>40176</v>
      </c>
      <c r="AD1905">
        <v>1084416</v>
      </c>
      <c r="AG1905">
        <v>21600</v>
      </c>
      <c r="AH1905">
        <v>670736</v>
      </c>
      <c r="AI1905">
        <f t="shared" si="116"/>
        <v>2024</v>
      </c>
      <c r="AJ1905" t="str">
        <f t="shared" si="117"/>
        <v>Interior TFLs</v>
      </c>
      <c r="AK1905" t="str">
        <f t="shared" si="118"/>
        <v>InteriorTFLs</v>
      </c>
      <c r="AL1905" t="str">
        <f t="shared" si="119"/>
        <v>Interior TFLs</v>
      </c>
    </row>
    <row r="1906" spans="1:38">
      <c r="A1906">
        <v>25</v>
      </c>
      <c r="B1906">
        <v>40</v>
      </c>
      <c r="E1906">
        <v>17248</v>
      </c>
      <c r="F1906">
        <v>597056</v>
      </c>
      <c r="I1906">
        <v>7536</v>
      </c>
      <c r="J1906">
        <v>609600</v>
      </c>
      <c r="M1906">
        <v>8080</v>
      </c>
      <c r="N1906">
        <v>648176</v>
      </c>
      <c r="Q1906">
        <v>23600</v>
      </c>
      <c r="R1906">
        <v>582992</v>
      </c>
      <c r="U1906">
        <v>17536</v>
      </c>
      <c r="V1906">
        <v>619968</v>
      </c>
      <c r="Y1906">
        <v>15264</v>
      </c>
      <c r="Z1906">
        <v>545520</v>
      </c>
      <c r="AC1906">
        <v>29808</v>
      </c>
      <c r="AD1906">
        <v>373472</v>
      </c>
      <c r="AG1906">
        <v>22976</v>
      </c>
      <c r="AH1906">
        <v>440224</v>
      </c>
      <c r="AI1906">
        <f t="shared" si="116"/>
        <v>2024</v>
      </c>
      <c r="AJ1906" t="str">
        <f t="shared" si="117"/>
        <v>Interior TFLs</v>
      </c>
      <c r="AK1906" t="str">
        <f t="shared" si="118"/>
        <v>InteriorTFLs</v>
      </c>
      <c r="AL1906" t="str">
        <f t="shared" si="119"/>
        <v>Interior TFLs</v>
      </c>
    </row>
    <row r="1907" spans="1:38">
      <c r="A1907">
        <v>25</v>
      </c>
      <c r="B1907">
        <v>40</v>
      </c>
      <c r="E1907">
        <v>14368</v>
      </c>
      <c r="F1907">
        <v>1997536</v>
      </c>
      <c r="I1907">
        <v>528</v>
      </c>
      <c r="J1907">
        <v>1784512</v>
      </c>
      <c r="M1907">
        <v>1072</v>
      </c>
      <c r="N1907">
        <v>1740896</v>
      </c>
      <c r="Q1907">
        <v>640</v>
      </c>
      <c r="R1907">
        <v>1712480</v>
      </c>
      <c r="U1907">
        <v>5392</v>
      </c>
      <c r="V1907">
        <v>1564528</v>
      </c>
      <c r="Y1907">
        <v>5488</v>
      </c>
      <c r="Z1907">
        <v>1544896</v>
      </c>
      <c r="AC1907">
        <v>49296</v>
      </c>
      <c r="AD1907">
        <v>859968</v>
      </c>
      <c r="AG1907">
        <v>70512</v>
      </c>
      <c r="AH1907">
        <v>317424</v>
      </c>
      <c r="AI1907">
        <f t="shared" si="116"/>
        <v>2024</v>
      </c>
      <c r="AJ1907" t="str">
        <f t="shared" si="117"/>
        <v>Interior TFLs</v>
      </c>
      <c r="AK1907" t="str">
        <f t="shared" si="118"/>
        <v>InteriorTFLs</v>
      </c>
      <c r="AL1907" t="str">
        <f t="shared" si="119"/>
        <v>Interior TFLs</v>
      </c>
    </row>
    <row r="1908" spans="1:38">
      <c r="A1908">
        <v>25</v>
      </c>
      <c r="B1908">
        <v>40</v>
      </c>
      <c r="E1908">
        <v>16112</v>
      </c>
      <c r="F1908">
        <v>2828384</v>
      </c>
      <c r="I1908">
        <v>1504</v>
      </c>
      <c r="J1908">
        <v>2652880</v>
      </c>
      <c r="M1908">
        <v>7072</v>
      </c>
      <c r="N1908">
        <v>2427200</v>
      </c>
      <c r="Q1908">
        <v>7760</v>
      </c>
      <c r="R1908">
        <v>2312032</v>
      </c>
      <c r="U1908">
        <v>10576</v>
      </c>
      <c r="V1908">
        <v>2200400</v>
      </c>
      <c r="Y1908">
        <v>8944</v>
      </c>
      <c r="Z1908">
        <v>2106624</v>
      </c>
      <c r="AC1908">
        <v>63056</v>
      </c>
      <c r="AD1908">
        <v>1438336</v>
      </c>
      <c r="AG1908">
        <v>96720</v>
      </c>
      <c r="AH1908">
        <v>923952</v>
      </c>
      <c r="AI1908">
        <f t="shared" si="116"/>
        <v>2024</v>
      </c>
      <c r="AJ1908" t="str">
        <f t="shared" si="117"/>
        <v>Interior TFLs</v>
      </c>
      <c r="AK1908" t="str">
        <f t="shared" si="118"/>
        <v>InteriorTFLs</v>
      </c>
      <c r="AL1908" t="str">
        <f t="shared" si="119"/>
        <v>Interior TFLs</v>
      </c>
    </row>
    <row r="1909" spans="1:38">
      <c r="A1909">
        <v>25</v>
      </c>
      <c r="B1909">
        <v>40</v>
      </c>
      <c r="E1909">
        <v>80336</v>
      </c>
      <c r="F1909">
        <v>9468016</v>
      </c>
      <c r="I1909">
        <v>21760</v>
      </c>
      <c r="J1909">
        <v>8513280</v>
      </c>
      <c r="M1909">
        <v>39424</v>
      </c>
      <c r="N1909">
        <v>7955568</v>
      </c>
      <c r="Q1909">
        <v>42928</v>
      </c>
      <c r="R1909">
        <v>7681696</v>
      </c>
      <c r="U1909">
        <v>47344</v>
      </c>
      <c r="V1909">
        <v>7368128</v>
      </c>
      <c r="Y1909">
        <v>66752</v>
      </c>
      <c r="Z1909">
        <v>7322560</v>
      </c>
      <c r="AC1909">
        <v>121696</v>
      </c>
      <c r="AD1909">
        <v>4832864</v>
      </c>
      <c r="AG1909">
        <v>103328</v>
      </c>
      <c r="AH1909">
        <v>3858032</v>
      </c>
      <c r="AI1909">
        <f t="shared" si="116"/>
        <v>2024</v>
      </c>
      <c r="AJ1909" t="str">
        <f t="shared" si="117"/>
        <v>Interior TFLs</v>
      </c>
      <c r="AK1909" t="str">
        <f t="shared" si="118"/>
        <v>InteriorTFLs</v>
      </c>
      <c r="AL1909" t="str">
        <f t="shared" si="119"/>
        <v>Interior TFLs</v>
      </c>
    </row>
    <row r="1910" spans="1:38">
      <c r="A1910">
        <v>25</v>
      </c>
      <c r="B1910">
        <v>41</v>
      </c>
      <c r="E1910">
        <v>0</v>
      </c>
      <c r="F1910">
        <v>0</v>
      </c>
      <c r="I1910">
        <v>0</v>
      </c>
      <c r="J1910">
        <v>0</v>
      </c>
      <c r="M1910">
        <v>0</v>
      </c>
      <c r="N1910">
        <v>0</v>
      </c>
      <c r="Q1910">
        <v>0</v>
      </c>
      <c r="R1910">
        <v>0</v>
      </c>
      <c r="U1910">
        <v>0</v>
      </c>
      <c r="V1910">
        <v>0</v>
      </c>
      <c r="Y1910">
        <v>0</v>
      </c>
      <c r="Z1910">
        <v>0</v>
      </c>
      <c r="AC1910">
        <v>0</v>
      </c>
      <c r="AD1910">
        <v>0</v>
      </c>
      <c r="AG1910">
        <v>0</v>
      </c>
      <c r="AH1910">
        <v>0</v>
      </c>
      <c r="AI1910">
        <f t="shared" si="116"/>
        <v>2024</v>
      </c>
      <c r="AJ1910" t="str">
        <f t="shared" si="117"/>
        <v>Coast TFLs</v>
      </c>
      <c r="AK1910" t="str">
        <f t="shared" si="118"/>
        <v>CoastTFLs</v>
      </c>
      <c r="AL1910" t="str">
        <f t="shared" si="119"/>
        <v>Coast TFLs</v>
      </c>
    </row>
    <row r="1911" spans="1:38">
      <c r="A1911">
        <v>25</v>
      </c>
      <c r="B1911">
        <v>41</v>
      </c>
      <c r="E1911">
        <v>0</v>
      </c>
      <c r="F1911">
        <v>0</v>
      </c>
      <c r="I1911">
        <v>0</v>
      </c>
      <c r="J1911">
        <v>2864</v>
      </c>
      <c r="M1911">
        <v>144</v>
      </c>
      <c r="N1911">
        <v>1280</v>
      </c>
      <c r="Q1911">
        <v>0</v>
      </c>
      <c r="R1911">
        <v>224</v>
      </c>
      <c r="U1911">
        <v>0</v>
      </c>
      <c r="V1911">
        <v>144</v>
      </c>
      <c r="Y1911">
        <v>0</v>
      </c>
      <c r="Z1911">
        <v>144</v>
      </c>
      <c r="AC1911">
        <v>0</v>
      </c>
      <c r="AD1911">
        <v>0</v>
      </c>
      <c r="AG1911">
        <v>0</v>
      </c>
      <c r="AH1911">
        <v>0</v>
      </c>
      <c r="AI1911">
        <f t="shared" si="116"/>
        <v>2024</v>
      </c>
      <c r="AJ1911" t="str">
        <f t="shared" si="117"/>
        <v>Coast TFLs</v>
      </c>
      <c r="AK1911" t="str">
        <f t="shared" si="118"/>
        <v>CoastTFLs</v>
      </c>
      <c r="AL1911" t="str">
        <f t="shared" si="119"/>
        <v>Coast TFLs</v>
      </c>
    </row>
    <row r="1912" spans="1:38">
      <c r="A1912">
        <v>25</v>
      </c>
      <c r="B1912">
        <v>41</v>
      </c>
      <c r="E1912">
        <v>0</v>
      </c>
      <c r="F1912">
        <v>0</v>
      </c>
      <c r="I1912">
        <v>0</v>
      </c>
      <c r="J1912">
        <v>0</v>
      </c>
      <c r="M1912">
        <v>0</v>
      </c>
      <c r="N1912">
        <v>0</v>
      </c>
      <c r="Q1912">
        <v>0</v>
      </c>
      <c r="R1912">
        <v>0</v>
      </c>
      <c r="U1912">
        <v>0</v>
      </c>
      <c r="V1912">
        <v>0</v>
      </c>
      <c r="Y1912">
        <v>0</v>
      </c>
      <c r="Z1912">
        <v>0</v>
      </c>
      <c r="AC1912">
        <v>0</v>
      </c>
      <c r="AD1912">
        <v>0</v>
      </c>
      <c r="AG1912">
        <v>0</v>
      </c>
      <c r="AH1912">
        <v>0</v>
      </c>
      <c r="AI1912">
        <f t="shared" si="116"/>
        <v>2024</v>
      </c>
      <c r="AJ1912" t="str">
        <f t="shared" si="117"/>
        <v>Coast TFLs</v>
      </c>
      <c r="AK1912" t="str">
        <f t="shared" si="118"/>
        <v>CoastTFLs</v>
      </c>
      <c r="AL1912" t="str">
        <f t="shared" si="119"/>
        <v>Coast TFLs</v>
      </c>
    </row>
    <row r="1913" spans="1:38">
      <c r="A1913">
        <v>25</v>
      </c>
      <c r="B1913">
        <v>41</v>
      </c>
      <c r="E1913">
        <v>0</v>
      </c>
      <c r="F1913">
        <v>0</v>
      </c>
      <c r="I1913">
        <v>0</v>
      </c>
      <c r="J1913">
        <v>0</v>
      </c>
      <c r="M1913">
        <v>0</v>
      </c>
      <c r="N1913">
        <v>0</v>
      </c>
      <c r="Q1913">
        <v>0</v>
      </c>
      <c r="R1913">
        <v>0</v>
      </c>
      <c r="U1913">
        <v>1280</v>
      </c>
      <c r="V1913">
        <v>18784</v>
      </c>
      <c r="Y1913">
        <v>0</v>
      </c>
      <c r="Z1913">
        <v>14416</v>
      </c>
      <c r="AC1913">
        <v>816</v>
      </c>
      <c r="AD1913">
        <v>5040</v>
      </c>
      <c r="AG1913">
        <v>0</v>
      </c>
      <c r="AH1913">
        <v>336</v>
      </c>
      <c r="AI1913">
        <f t="shared" si="116"/>
        <v>2024</v>
      </c>
      <c r="AJ1913" t="str">
        <f t="shared" si="117"/>
        <v>Coast TFLs</v>
      </c>
      <c r="AK1913" t="str">
        <f t="shared" si="118"/>
        <v>CoastTFLs</v>
      </c>
      <c r="AL1913" t="str">
        <f t="shared" si="119"/>
        <v>Coast TFLs</v>
      </c>
    </row>
    <row r="1914" spans="1:38">
      <c r="A1914">
        <v>25</v>
      </c>
      <c r="B1914">
        <v>41</v>
      </c>
      <c r="E1914">
        <v>0</v>
      </c>
      <c r="F1914">
        <v>0</v>
      </c>
      <c r="I1914">
        <v>0</v>
      </c>
      <c r="J1914">
        <v>0</v>
      </c>
      <c r="M1914">
        <v>0</v>
      </c>
      <c r="N1914">
        <v>0</v>
      </c>
      <c r="Q1914">
        <v>0</v>
      </c>
      <c r="R1914">
        <v>0</v>
      </c>
      <c r="U1914">
        <v>0</v>
      </c>
      <c r="V1914">
        <v>0</v>
      </c>
      <c r="Y1914">
        <v>0</v>
      </c>
      <c r="Z1914">
        <v>0</v>
      </c>
      <c r="AC1914">
        <v>0</v>
      </c>
      <c r="AD1914">
        <v>0</v>
      </c>
      <c r="AG1914">
        <v>0</v>
      </c>
      <c r="AH1914">
        <v>0</v>
      </c>
      <c r="AI1914">
        <f t="shared" si="116"/>
        <v>2024</v>
      </c>
      <c r="AJ1914" t="str">
        <f t="shared" si="117"/>
        <v>Coast TFLs</v>
      </c>
      <c r="AK1914" t="str">
        <f t="shared" si="118"/>
        <v>CoastTFLs</v>
      </c>
      <c r="AL1914" t="str">
        <f t="shared" si="119"/>
        <v>Coast TFLs</v>
      </c>
    </row>
    <row r="1915" spans="1:38">
      <c r="A1915">
        <v>25</v>
      </c>
      <c r="B1915">
        <v>41</v>
      </c>
      <c r="E1915">
        <v>0</v>
      </c>
      <c r="F1915">
        <v>0</v>
      </c>
      <c r="I1915">
        <v>0</v>
      </c>
      <c r="J1915">
        <v>0</v>
      </c>
      <c r="M1915">
        <v>0</v>
      </c>
      <c r="N1915">
        <v>0</v>
      </c>
      <c r="Q1915">
        <v>0</v>
      </c>
      <c r="R1915">
        <v>0</v>
      </c>
      <c r="U1915">
        <v>0</v>
      </c>
      <c r="V1915">
        <v>0</v>
      </c>
      <c r="Y1915">
        <v>0</v>
      </c>
      <c r="Z1915">
        <v>0</v>
      </c>
      <c r="AC1915">
        <v>0</v>
      </c>
      <c r="AD1915">
        <v>0</v>
      </c>
      <c r="AG1915">
        <v>0</v>
      </c>
      <c r="AH1915">
        <v>0</v>
      </c>
      <c r="AI1915">
        <f t="shared" si="116"/>
        <v>2024</v>
      </c>
      <c r="AJ1915" t="str">
        <f t="shared" si="117"/>
        <v>Coast TFLs</v>
      </c>
      <c r="AK1915" t="str">
        <f t="shared" si="118"/>
        <v>CoastTFLs</v>
      </c>
      <c r="AL1915" t="str">
        <f t="shared" si="119"/>
        <v>Coast TFLs</v>
      </c>
    </row>
    <row r="1916" spans="1:38">
      <c r="A1916">
        <v>25</v>
      </c>
      <c r="B1916">
        <v>41</v>
      </c>
      <c r="E1916">
        <v>0</v>
      </c>
      <c r="F1916">
        <v>0</v>
      </c>
      <c r="I1916">
        <v>0</v>
      </c>
      <c r="J1916">
        <v>4800</v>
      </c>
      <c r="M1916">
        <v>0</v>
      </c>
      <c r="N1916">
        <v>3888</v>
      </c>
      <c r="Q1916">
        <v>0</v>
      </c>
      <c r="R1916">
        <v>6224</v>
      </c>
      <c r="U1916">
        <v>1952</v>
      </c>
      <c r="V1916">
        <v>11024</v>
      </c>
      <c r="Y1916">
        <v>0</v>
      </c>
      <c r="Z1916">
        <v>6336</v>
      </c>
      <c r="AC1916">
        <v>0</v>
      </c>
      <c r="AD1916">
        <v>2432</v>
      </c>
      <c r="AG1916">
        <v>0</v>
      </c>
      <c r="AH1916">
        <v>288</v>
      </c>
      <c r="AI1916">
        <f t="shared" si="116"/>
        <v>2024</v>
      </c>
      <c r="AJ1916" t="str">
        <f t="shared" si="117"/>
        <v>Coast TFLs</v>
      </c>
      <c r="AK1916" t="str">
        <f t="shared" si="118"/>
        <v>CoastTFLs</v>
      </c>
      <c r="AL1916" t="str">
        <f t="shared" si="119"/>
        <v>Coast TFLs</v>
      </c>
    </row>
    <row r="1917" spans="1:38">
      <c r="A1917">
        <v>25</v>
      </c>
      <c r="B1917">
        <v>41</v>
      </c>
      <c r="E1917">
        <v>0</v>
      </c>
      <c r="F1917">
        <v>0</v>
      </c>
      <c r="I1917">
        <v>0</v>
      </c>
      <c r="J1917">
        <v>0</v>
      </c>
      <c r="M1917">
        <v>0</v>
      </c>
      <c r="N1917">
        <v>0</v>
      </c>
      <c r="Q1917">
        <v>0</v>
      </c>
      <c r="R1917">
        <v>2768</v>
      </c>
      <c r="U1917">
        <v>0</v>
      </c>
      <c r="V1917">
        <v>0</v>
      </c>
      <c r="Y1917">
        <v>0</v>
      </c>
      <c r="Z1917">
        <v>0</v>
      </c>
      <c r="AC1917">
        <v>0</v>
      </c>
      <c r="AD1917">
        <v>0</v>
      </c>
      <c r="AG1917">
        <v>0</v>
      </c>
      <c r="AH1917">
        <v>0</v>
      </c>
      <c r="AI1917">
        <f t="shared" si="116"/>
        <v>2024</v>
      </c>
      <c r="AJ1917" t="str">
        <f t="shared" si="117"/>
        <v>Coast TFLs</v>
      </c>
      <c r="AK1917" t="str">
        <f t="shared" si="118"/>
        <v>CoastTFLs</v>
      </c>
      <c r="AL1917" t="str">
        <f t="shared" si="119"/>
        <v>Coast TFLs</v>
      </c>
    </row>
    <row r="1918" spans="1:38">
      <c r="A1918">
        <v>25</v>
      </c>
      <c r="B1918">
        <v>41</v>
      </c>
      <c r="E1918">
        <v>0</v>
      </c>
      <c r="F1918">
        <v>0</v>
      </c>
      <c r="I1918">
        <v>0</v>
      </c>
      <c r="J1918">
        <v>0</v>
      </c>
      <c r="M1918">
        <v>0</v>
      </c>
      <c r="N1918">
        <v>2160</v>
      </c>
      <c r="Q1918">
        <v>0</v>
      </c>
      <c r="R1918">
        <v>0</v>
      </c>
      <c r="U1918">
        <v>1616</v>
      </c>
      <c r="V1918">
        <v>3232</v>
      </c>
      <c r="Y1918">
        <v>0</v>
      </c>
      <c r="Z1918">
        <v>0</v>
      </c>
      <c r="AC1918">
        <v>0</v>
      </c>
      <c r="AD1918">
        <v>0</v>
      </c>
      <c r="AG1918">
        <v>0</v>
      </c>
      <c r="AH1918">
        <v>0</v>
      </c>
      <c r="AI1918">
        <f t="shared" si="116"/>
        <v>2024</v>
      </c>
      <c r="AJ1918" t="str">
        <f t="shared" si="117"/>
        <v>Coast TFLs</v>
      </c>
      <c r="AK1918" t="str">
        <f t="shared" si="118"/>
        <v>CoastTFLs</v>
      </c>
      <c r="AL1918" t="str">
        <f t="shared" si="119"/>
        <v>Coast TFLs</v>
      </c>
    </row>
    <row r="1919" spans="1:38">
      <c r="A1919">
        <v>25</v>
      </c>
      <c r="B1919">
        <v>41</v>
      </c>
      <c r="E1919">
        <v>0</v>
      </c>
      <c r="F1919">
        <v>0</v>
      </c>
      <c r="I1919">
        <v>0</v>
      </c>
      <c r="J1919">
        <v>0</v>
      </c>
      <c r="M1919">
        <v>0</v>
      </c>
      <c r="N1919">
        <v>0</v>
      </c>
      <c r="Q1919">
        <v>0</v>
      </c>
      <c r="R1919">
        <v>0</v>
      </c>
      <c r="U1919">
        <v>0</v>
      </c>
      <c r="V1919">
        <v>0</v>
      </c>
      <c r="Y1919">
        <v>0</v>
      </c>
      <c r="Z1919">
        <v>0</v>
      </c>
      <c r="AC1919">
        <v>0</v>
      </c>
      <c r="AD1919">
        <v>0</v>
      </c>
      <c r="AG1919">
        <v>0</v>
      </c>
      <c r="AH1919">
        <v>0</v>
      </c>
      <c r="AI1919">
        <f t="shared" si="116"/>
        <v>2024</v>
      </c>
      <c r="AJ1919" t="str">
        <f t="shared" si="117"/>
        <v>Coast TFLs</v>
      </c>
      <c r="AK1919" t="str">
        <f t="shared" si="118"/>
        <v>CoastTFLs</v>
      </c>
      <c r="AL1919" t="str">
        <f t="shared" si="119"/>
        <v>Coast TFLs</v>
      </c>
    </row>
    <row r="1920" spans="1:38">
      <c r="A1920">
        <v>25</v>
      </c>
      <c r="B1920">
        <v>41</v>
      </c>
      <c r="E1920">
        <v>0</v>
      </c>
      <c r="F1920">
        <v>0</v>
      </c>
      <c r="I1920">
        <v>0</v>
      </c>
      <c r="J1920">
        <v>0</v>
      </c>
      <c r="M1920">
        <v>0</v>
      </c>
      <c r="N1920">
        <v>0</v>
      </c>
      <c r="Q1920">
        <v>0</v>
      </c>
      <c r="R1920">
        <v>0</v>
      </c>
      <c r="U1920">
        <v>0</v>
      </c>
      <c r="V1920">
        <v>0</v>
      </c>
      <c r="Y1920">
        <v>0</v>
      </c>
      <c r="Z1920">
        <v>0</v>
      </c>
      <c r="AC1920">
        <v>0</v>
      </c>
      <c r="AD1920">
        <v>0</v>
      </c>
      <c r="AG1920">
        <v>0</v>
      </c>
      <c r="AH1920">
        <v>0</v>
      </c>
      <c r="AI1920">
        <f t="shared" si="116"/>
        <v>2024</v>
      </c>
      <c r="AJ1920" t="str">
        <f t="shared" si="117"/>
        <v>Coast TFLs</v>
      </c>
      <c r="AK1920" t="str">
        <f t="shared" si="118"/>
        <v>CoastTFLs</v>
      </c>
      <c r="AL1920" t="str">
        <f t="shared" si="119"/>
        <v>Coast TFLs</v>
      </c>
    </row>
    <row r="1921" spans="1:38">
      <c r="A1921">
        <v>25</v>
      </c>
      <c r="B1921">
        <v>41</v>
      </c>
      <c r="E1921">
        <v>0</v>
      </c>
      <c r="F1921">
        <v>0</v>
      </c>
      <c r="I1921">
        <v>0</v>
      </c>
      <c r="J1921">
        <v>0</v>
      </c>
      <c r="M1921">
        <v>0</v>
      </c>
      <c r="N1921">
        <v>0</v>
      </c>
      <c r="Q1921">
        <v>0</v>
      </c>
      <c r="R1921">
        <v>0</v>
      </c>
      <c r="U1921">
        <v>0</v>
      </c>
      <c r="V1921">
        <v>0</v>
      </c>
      <c r="Y1921">
        <v>0</v>
      </c>
      <c r="Z1921">
        <v>0</v>
      </c>
      <c r="AC1921">
        <v>0</v>
      </c>
      <c r="AD1921">
        <v>0</v>
      </c>
      <c r="AG1921">
        <v>0</v>
      </c>
      <c r="AH1921">
        <v>0</v>
      </c>
      <c r="AI1921">
        <f t="shared" si="116"/>
        <v>2024</v>
      </c>
      <c r="AJ1921" t="str">
        <f t="shared" si="117"/>
        <v>Coast TFLs</v>
      </c>
      <c r="AK1921" t="str">
        <f t="shared" si="118"/>
        <v>CoastTFLs</v>
      </c>
      <c r="AL1921" t="str">
        <f t="shared" si="119"/>
        <v>Coast TFLs</v>
      </c>
    </row>
    <row r="1922" spans="1:38">
      <c r="A1922">
        <v>25</v>
      </c>
      <c r="B1922">
        <v>41</v>
      </c>
      <c r="E1922">
        <v>0</v>
      </c>
      <c r="F1922">
        <v>0</v>
      </c>
      <c r="I1922">
        <v>0</v>
      </c>
      <c r="J1922">
        <v>0</v>
      </c>
      <c r="M1922">
        <v>0</v>
      </c>
      <c r="N1922">
        <v>0</v>
      </c>
      <c r="Q1922">
        <v>0</v>
      </c>
      <c r="R1922">
        <v>64</v>
      </c>
      <c r="U1922">
        <v>0</v>
      </c>
      <c r="V1922">
        <v>3728</v>
      </c>
      <c r="Y1922">
        <v>0</v>
      </c>
      <c r="Z1922">
        <v>0</v>
      </c>
      <c r="AC1922">
        <v>0</v>
      </c>
      <c r="AD1922">
        <v>208</v>
      </c>
      <c r="AG1922">
        <v>0</v>
      </c>
      <c r="AH1922">
        <v>0</v>
      </c>
      <c r="AI1922">
        <f t="shared" ref="AI1922:AI1985" si="120">A1922+1999</f>
        <v>2024</v>
      </c>
      <c r="AJ1922" t="str">
        <f t="shared" ref="AJ1922:AJ1985" si="121">VLOOKUP(B1922,$AO$2:$AS$42,4)</f>
        <v>Coast TFLs</v>
      </c>
      <c r="AK1922" t="str">
        <f t="shared" ref="AK1922:AK1985" si="122">VLOOKUP(B1922,$AO$2:$AT$42,2)</f>
        <v>CoastTFLs</v>
      </c>
      <c r="AL1922" t="str">
        <f t="shared" ref="AL1922:AL1985" si="123">VLOOKUP(B1922,$AO$2:$AT$42,3)</f>
        <v>Coast TFLs</v>
      </c>
    </row>
    <row r="1923" spans="1:38">
      <c r="A1923">
        <v>25</v>
      </c>
      <c r="B1923">
        <v>41</v>
      </c>
      <c r="E1923">
        <v>0</v>
      </c>
      <c r="F1923">
        <v>0</v>
      </c>
      <c r="I1923">
        <v>0</v>
      </c>
      <c r="J1923">
        <v>0</v>
      </c>
      <c r="M1923">
        <v>0</v>
      </c>
      <c r="N1923">
        <v>0</v>
      </c>
      <c r="Q1923">
        <v>0</v>
      </c>
      <c r="R1923">
        <v>0</v>
      </c>
      <c r="U1923">
        <v>0</v>
      </c>
      <c r="V1923">
        <v>0</v>
      </c>
      <c r="Y1923">
        <v>0</v>
      </c>
      <c r="Z1923">
        <v>0</v>
      </c>
      <c r="AC1923">
        <v>0</v>
      </c>
      <c r="AD1923">
        <v>0</v>
      </c>
      <c r="AG1923">
        <v>0</v>
      </c>
      <c r="AH1923">
        <v>0</v>
      </c>
      <c r="AI1923">
        <f t="shared" si="120"/>
        <v>2024</v>
      </c>
      <c r="AJ1923" t="str">
        <f t="shared" si="121"/>
        <v>Coast TFLs</v>
      </c>
      <c r="AK1923" t="str">
        <f t="shared" si="122"/>
        <v>CoastTFLs</v>
      </c>
      <c r="AL1923" t="str">
        <f t="shared" si="123"/>
        <v>Coast TFLs</v>
      </c>
    </row>
    <row r="1924" spans="1:38">
      <c r="A1924">
        <v>25</v>
      </c>
      <c r="B1924">
        <v>41</v>
      </c>
      <c r="E1924">
        <v>0</v>
      </c>
      <c r="F1924">
        <v>0</v>
      </c>
      <c r="I1924">
        <v>0</v>
      </c>
      <c r="J1924">
        <v>0</v>
      </c>
      <c r="M1924">
        <v>0</v>
      </c>
      <c r="N1924">
        <v>0</v>
      </c>
      <c r="Q1924">
        <v>0</v>
      </c>
      <c r="R1924">
        <v>0</v>
      </c>
      <c r="U1924">
        <v>0</v>
      </c>
      <c r="V1924">
        <v>0</v>
      </c>
      <c r="Y1924">
        <v>0</v>
      </c>
      <c r="Z1924">
        <v>0</v>
      </c>
      <c r="AC1924">
        <v>0</v>
      </c>
      <c r="AD1924">
        <v>0</v>
      </c>
      <c r="AG1924">
        <v>0</v>
      </c>
      <c r="AH1924">
        <v>0</v>
      </c>
      <c r="AI1924">
        <f t="shared" si="120"/>
        <v>2024</v>
      </c>
      <c r="AJ1924" t="str">
        <f t="shared" si="121"/>
        <v>Coast TFLs</v>
      </c>
      <c r="AK1924" t="str">
        <f t="shared" si="122"/>
        <v>CoastTFLs</v>
      </c>
      <c r="AL1924" t="str">
        <f t="shared" si="123"/>
        <v>Coast TFLs</v>
      </c>
    </row>
    <row r="1925" spans="1:38">
      <c r="A1925">
        <v>25</v>
      </c>
      <c r="B1925">
        <v>41</v>
      </c>
      <c r="E1925">
        <v>0</v>
      </c>
      <c r="F1925">
        <v>0</v>
      </c>
      <c r="I1925">
        <v>0</v>
      </c>
      <c r="J1925">
        <v>0</v>
      </c>
      <c r="M1925">
        <v>0</v>
      </c>
      <c r="N1925">
        <v>0</v>
      </c>
      <c r="Q1925">
        <v>0</v>
      </c>
      <c r="R1925">
        <v>0</v>
      </c>
      <c r="U1925">
        <v>0</v>
      </c>
      <c r="V1925">
        <v>0</v>
      </c>
      <c r="Y1925">
        <v>0</v>
      </c>
      <c r="Z1925">
        <v>0</v>
      </c>
      <c r="AC1925">
        <v>0</v>
      </c>
      <c r="AD1925">
        <v>0</v>
      </c>
      <c r="AG1925">
        <v>0</v>
      </c>
      <c r="AH1925">
        <v>0</v>
      </c>
      <c r="AI1925">
        <f t="shared" si="120"/>
        <v>2024</v>
      </c>
      <c r="AJ1925" t="str">
        <f t="shared" si="121"/>
        <v>Coast TFLs</v>
      </c>
      <c r="AK1925" t="str">
        <f t="shared" si="122"/>
        <v>CoastTFLs</v>
      </c>
      <c r="AL1925" t="str">
        <f t="shared" si="123"/>
        <v>Coast TFLs</v>
      </c>
    </row>
    <row r="1926" spans="1:38">
      <c r="A1926">
        <v>26</v>
      </c>
      <c r="B1926">
        <v>1</v>
      </c>
      <c r="Q1926">
        <v>0</v>
      </c>
      <c r="R1926">
        <v>45902752</v>
      </c>
      <c r="U1926">
        <v>0</v>
      </c>
      <c r="V1926">
        <v>44500912</v>
      </c>
      <c r="Y1926">
        <v>0</v>
      </c>
      <c r="Z1926">
        <v>43595728</v>
      </c>
      <c r="AC1926">
        <v>0</v>
      </c>
      <c r="AD1926">
        <v>42018048</v>
      </c>
      <c r="AG1926">
        <v>0</v>
      </c>
      <c r="AH1926">
        <v>41663936</v>
      </c>
      <c r="AI1926">
        <f t="shared" si="120"/>
        <v>2025</v>
      </c>
      <c r="AJ1926" t="str">
        <f t="shared" si="121"/>
        <v>Pine Units</v>
      </c>
      <c r="AK1926" t="str">
        <f t="shared" si="122"/>
        <v>100MileHouse</v>
      </c>
      <c r="AL1926" t="str">
        <f t="shared" si="123"/>
        <v>100 Mile House TSA</v>
      </c>
    </row>
    <row r="1927" spans="1:38">
      <c r="A1927">
        <v>26</v>
      </c>
      <c r="B1927">
        <v>2</v>
      </c>
      <c r="Q1927">
        <v>0</v>
      </c>
      <c r="R1927">
        <v>6350320</v>
      </c>
      <c r="U1927">
        <v>0</v>
      </c>
      <c r="V1927">
        <v>6009408</v>
      </c>
      <c r="Y1927">
        <v>0</v>
      </c>
      <c r="Z1927">
        <v>5752992</v>
      </c>
      <c r="AC1927">
        <v>0</v>
      </c>
      <c r="AD1927">
        <v>4275648</v>
      </c>
      <c r="AG1927">
        <v>0</v>
      </c>
      <c r="AH1927">
        <v>3603984</v>
      </c>
      <c r="AI1927">
        <f t="shared" si="120"/>
        <v>2025</v>
      </c>
      <c r="AJ1927" t="str">
        <f t="shared" si="121"/>
        <v>Pine Units</v>
      </c>
      <c r="AK1927" t="str">
        <f t="shared" si="122"/>
        <v>Arrow</v>
      </c>
      <c r="AL1927" t="str">
        <f t="shared" si="123"/>
        <v>Arrow TSA</v>
      </c>
    </row>
    <row r="1928" spans="1:38">
      <c r="A1928">
        <v>26</v>
      </c>
      <c r="B1928">
        <v>3</v>
      </c>
      <c r="Q1928">
        <v>0</v>
      </c>
      <c r="R1928">
        <v>0</v>
      </c>
      <c r="U1928">
        <v>0</v>
      </c>
      <c r="V1928">
        <v>0</v>
      </c>
      <c r="Y1928">
        <v>0</v>
      </c>
      <c r="Z1928">
        <v>0</v>
      </c>
      <c r="AC1928">
        <v>0</v>
      </c>
      <c r="AD1928">
        <v>0</v>
      </c>
      <c r="AG1928">
        <v>0</v>
      </c>
      <c r="AH1928">
        <v>0</v>
      </c>
      <c r="AI1928">
        <f t="shared" si="120"/>
        <v>2025</v>
      </c>
      <c r="AJ1928" t="str">
        <f t="shared" si="121"/>
        <v>Non-pine Units</v>
      </c>
      <c r="AK1928" t="str">
        <f t="shared" si="122"/>
        <v>Arrowsmith</v>
      </c>
      <c r="AL1928" t="str">
        <f t="shared" si="123"/>
        <v>Arrowsmith TSA</v>
      </c>
    </row>
    <row r="1929" spans="1:38">
      <c r="A1929">
        <v>26</v>
      </c>
      <c r="B1929">
        <v>4</v>
      </c>
      <c r="Q1929">
        <v>0</v>
      </c>
      <c r="R1929">
        <v>10793728</v>
      </c>
      <c r="U1929">
        <v>0</v>
      </c>
      <c r="V1929">
        <v>10164048</v>
      </c>
      <c r="Y1929">
        <v>0</v>
      </c>
      <c r="Z1929">
        <v>9684608</v>
      </c>
      <c r="AC1929">
        <v>0</v>
      </c>
      <c r="AD1929">
        <v>6202528</v>
      </c>
      <c r="AG1929">
        <v>0</v>
      </c>
      <c r="AH1929">
        <v>4438736</v>
      </c>
      <c r="AI1929">
        <f t="shared" si="120"/>
        <v>2025</v>
      </c>
      <c r="AJ1929" t="str">
        <f t="shared" si="121"/>
        <v>Pine Units</v>
      </c>
      <c r="AK1929" t="str">
        <f t="shared" si="122"/>
        <v>Boundary</v>
      </c>
      <c r="AL1929" t="str">
        <f t="shared" si="123"/>
        <v>Boundary TSA</v>
      </c>
    </row>
    <row r="1930" spans="1:38">
      <c r="A1930">
        <v>26</v>
      </c>
      <c r="B1930">
        <v>5</v>
      </c>
      <c r="Q1930">
        <v>0</v>
      </c>
      <c r="R1930">
        <v>10676992</v>
      </c>
      <c r="U1930">
        <v>0</v>
      </c>
      <c r="V1930">
        <v>10141920</v>
      </c>
      <c r="Y1930">
        <v>0</v>
      </c>
      <c r="Z1930">
        <v>9690432</v>
      </c>
      <c r="AC1930">
        <v>0</v>
      </c>
      <c r="AD1930">
        <v>8984240</v>
      </c>
      <c r="AG1930">
        <v>0</v>
      </c>
      <c r="AH1930">
        <v>8399888</v>
      </c>
      <c r="AI1930">
        <f t="shared" si="120"/>
        <v>2025</v>
      </c>
      <c r="AJ1930" t="str">
        <f t="shared" si="121"/>
        <v>Pine Units</v>
      </c>
      <c r="AK1930" t="str">
        <f t="shared" si="122"/>
        <v>Bulkley</v>
      </c>
      <c r="AL1930" t="str">
        <f t="shared" si="123"/>
        <v>Bulkley TSA</v>
      </c>
    </row>
    <row r="1931" spans="1:38">
      <c r="A1931">
        <v>26</v>
      </c>
      <c r="B1931">
        <v>6</v>
      </c>
      <c r="Q1931">
        <v>0</v>
      </c>
      <c r="R1931">
        <v>352</v>
      </c>
      <c r="U1931">
        <v>0</v>
      </c>
      <c r="V1931">
        <v>352</v>
      </c>
      <c r="Y1931">
        <v>0</v>
      </c>
      <c r="Z1931">
        <v>18640</v>
      </c>
      <c r="AC1931">
        <v>0</v>
      </c>
      <c r="AD1931">
        <v>309472</v>
      </c>
      <c r="AG1931">
        <v>0</v>
      </c>
      <c r="AH1931">
        <v>1085808</v>
      </c>
      <c r="AI1931">
        <f t="shared" si="120"/>
        <v>2025</v>
      </c>
      <c r="AJ1931" t="str">
        <f t="shared" si="121"/>
        <v>Non-pine Units</v>
      </c>
      <c r="AK1931" t="str">
        <f t="shared" si="122"/>
        <v>Cassiar</v>
      </c>
      <c r="AL1931" t="str">
        <f t="shared" si="123"/>
        <v>Cassiar TSA</v>
      </c>
    </row>
    <row r="1932" spans="1:38">
      <c r="A1932">
        <v>26</v>
      </c>
      <c r="B1932">
        <v>7</v>
      </c>
      <c r="Q1932">
        <v>0</v>
      </c>
      <c r="R1932">
        <v>434240</v>
      </c>
      <c r="U1932">
        <v>0</v>
      </c>
      <c r="V1932">
        <v>433072</v>
      </c>
      <c r="Y1932">
        <v>0</v>
      </c>
      <c r="Z1932">
        <v>432016</v>
      </c>
      <c r="AC1932">
        <v>0</v>
      </c>
      <c r="AD1932">
        <v>317360</v>
      </c>
      <c r="AG1932">
        <v>0</v>
      </c>
      <c r="AH1932">
        <v>266720</v>
      </c>
      <c r="AI1932">
        <f t="shared" si="120"/>
        <v>2025</v>
      </c>
      <c r="AJ1932" t="str">
        <f t="shared" si="121"/>
        <v>Non-pine Units</v>
      </c>
      <c r="AK1932" t="str">
        <f t="shared" si="122"/>
        <v>Cranberry</v>
      </c>
      <c r="AL1932" t="str">
        <f t="shared" si="123"/>
        <v>Cranberry TSA</v>
      </c>
    </row>
    <row r="1933" spans="1:38">
      <c r="A1933">
        <v>26</v>
      </c>
      <c r="B1933">
        <v>8</v>
      </c>
      <c r="Q1933">
        <v>0</v>
      </c>
      <c r="R1933">
        <v>21522816</v>
      </c>
      <c r="U1933">
        <v>0</v>
      </c>
      <c r="V1933">
        <v>20100624</v>
      </c>
      <c r="Y1933">
        <v>0</v>
      </c>
      <c r="Z1933">
        <v>17843424</v>
      </c>
      <c r="AC1933">
        <v>0</v>
      </c>
      <c r="AD1933">
        <v>12769728</v>
      </c>
      <c r="AG1933">
        <v>0</v>
      </c>
      <c r="AH1933">
        <v>8182848</v>
      </c>
      <c r="AI1933">
        <f t="shared" si="120"/>
        <v>2025</v>
      </c>
      <c r="AJ1933" t="str">
        <f t="shared" si="121"/>
        <v>Pine Units</v>
      </c>
      <c r="AK1933" t="str">
        <f t="shared" si="122"/>
        <v>Cranbrook</v>
      </c>
      <c r="AL1933" t="str">
        <f t="shared" si="123"/>
        <v>Cranbrook TSA</v>
      </c>
    </row>
    <row r="1934" spans="1:38">
      <c r="A1934">
        <v>26</v>
      </c>
      <c r="B1934">
        <v>9</v>
      </c>
      <c r="Q1934">
        <v>0</v>
      </c>
      <c r="R1934">
        <v>24537248</v>
      </c>
      <c r="U1934">
        <v>0</v>
      </c>
      <c r="V1934">
        <v>23107088</v>
      </c>
      <c r="Y1934">
        <v>0</v>
      </c>
      <c r="Z1934">
        <v>22375488</v>
      </c>
      <c r="AC1934">
        <v>0</v>
      </c>
      <c r="AD1934">
        <v>20907808</v>
      </c>
      <c r="AG1934">
        <v>0</v>
      </c>
      <c r="AH1934">
        <v>17855072</v>
      </c>
      <c r="AI1934">
        <f t="shared" si="120"/>
        <v>2025</v>
      </c>
      <c r="AJ1934" t="str">
        <f t="shared" si="121"/>
        <v>Pine Units</v>
      </c>
      <c r="AK1934" t="str">
        <f t="shared" si="122"/>
        <v>DawsonCreek</v>
      </c>
      <c r="AL1934" t="str">
        <f t="shared" si="123"/>
        <v>Dawson Creek TSA</v>
      </c>
    </row>
    <row r="1935" spans="1:38">
      <c r="A1935">
        <v>26</v>
      </c>
      <c r="B1935">
        <v>10</v>
      </c>
      <c r="Q1935">
        <v>0</v>
      </c>
      <c r="R1935">
        <v>0</v>
      </c>
      <c r="U1935">
        <v>0</v>
      </c>
      <c r="V1935">
        <v>0</v>
      </c>
      <c r="Y1935">
        <v>0</v>
      </c>
      <c r="Z1935">
        <v>10096</v>
      </c>
      <c r="AC1935">
        <v>0</v>
      </c>
      <c r="AD1935">
        <v>95728</v>
      </c>
      <c r="AG1935">
        <v>0</v>
      </c>
      <c r="AH1935">
        <v>1222096</v>
      </c>
      <c r="AI1935">
        <f t="shared" si="120"/>
        <v>2025</v>
      </c>
      <c r="AJ1935" t="str">
        <f t="shared" si="121"/>
        <v>Non-pine Units</v>
      </c>
      <c r="AK1935" t="str">
        <f t="shared" si="122"/>
        <v>FortNelson</v>
      </c>
      <c r="AL1935" t="str">
        <f t="shared" si="123"/>
        <v>Fort Nelson TSA</v>
      </c>
    </row>
    <row r="1936" spans="1:38">
      <c r="A1936">
        <v>26</v>
      </c>
      <c r="B1936">
        <v>11</v>
      </c>
      <c r="Q1936">
        <v>0</v>
      </c>
      <c r="R1936">
        <v>494688</v>
      </c>
      <c r="U1936">
        <v>0</v>
      </c>
      <c r="V1936">
        <v>472784</v>
      </c>
      <c r="Y1936">
        <v>0</v>
      </c>
      <c r="Z1936">
        <v>459584</v>
      </c>
      <c r="AC1936">
        <v>0</v>
      </c>
      <c r="AD1936">
        <v>377856</v>
      </c>
      <c r="AG1936">
        <v>0</v>
      </c>
      <c r="AH1936">
        <v>270528</v>
      </c>
      <c r="AI1936">
        <f t="shared" si="120"/>
        <v>2025</v>
      </c>
      <c r="AJ1936" t="str">
        <f t="shared" si="121"/>
        <v>Non-pine Units</v>
      </c>
      <c r="AK1936" t="str">
        <f t="shared" si="122"/>
        <v>Fraser</v>
      </c>
      <c r="AL1936" t="str">
        <f t="shared" si="123"/>
        <v>Fraser TSA</v>
      </c>
    </row>
    <row r="1937" spans="1:38">
      <c r="A1937">
        <v>26</v>
      </c>
      <c r="B1937">
        <v>12</v>
      </c>
      <c r="Q1937">
        <v>0</v>
      </c>
      <c r="R1937">
        <v>91103760</v>
      </c>
      <c r="U1937">
        <v>0</v>
      </c>
      <c r="V1937">
        <v>82675536</v>
      </c>
      <c r="Y1937">
        <v>0</v>
      </c>
      <c r="Z1937">
        <v>81901808</v>
      </c>
      <c r="AC1937">
        <v>0</v>
      </c>
      <c r="AD1937">
        <v>80212656</v>
      </c>
      <c r="AG1937">
        <v>0</v>
      </c>
      <c r="AH1937">
        <v>79079184</v>
      </c>
      <c r="AI1937">
        <f t="shared" si="120"/>
        <v>2025</v>
      </c>
      <c r="AJ1937" t="str">
        <f t="shared" si="121"/>
        <v>Pine Units</v>
      </c>
      <c r="AK1937" t="str">
        <f t="shared" si="122"/>
        <v>FtStJames</v>
      </c>
      <c r="AL1937" t="str">
        <f t="shared" si="123"/>
        <v>Ft. St. James Forest District</v>
      </c>
    </row>
    <row r="1938" spans="1:38">
      <c r="A1938">
        <v>26</v>
      </c>
      <c r="B1938">
        <v>13</v>
      </c>
      <c r="Q1938">
        <v>0</v>
      </c>
      <c r="R1938">
        <v>20871744</v>
      </c>
      <c r="U1938">
        <v>0</v>
      </c>
      <c r="V1938">
        <v>26157568</v>
      </c>
      <c r="Y1938">
        <v>0</v>
      </c>
      <c r="Z1938">
        <v>28712240</v>
      </c>
      <c r="AC1938">
        <v>0</v>
      </c>
      <c r="AD1938">
        <v>16480528</v>
      </c>
      <c r="AG1938">
        <v>0</v>
      </c>
      <c r="AH1938">
        <v>19609568</v>
      </c>
      <c r="AI1938">
        <f t="shared" si="120"/>
        <v>2025</v>
      </c>
      <c r="AJ1938" t="str">
        <f t="shared" si="121"/>
        <v>Non-pine Units</v>
      </c>
      <c r="AK1938" t="str">
        <f t="shared" si="122"/>
        <v>FtStJohn</v>
      </c>
      <c r="AL1938" t="str">
        <f t="shared" si="123"/>
        <v>Ft. St. John TSA</v>
      </c>
    </row>
    <row r="1939" spans="1:38">
      <c r="A1939">
        <v>26</v>
      </c>
      <c r="B1939">
        <v>14</v>
      </c>
      <c r="Q1939">
        <v>0</v>
      </c>
      <c r="R1939">
        <v>3640208</v>
      </c>
      <c r="U1939">
        <v>0</v>
      </c>
      <c r="V1939">
        <v>3407520</v>
      </c>
      <c r="Y1939">
        <v>0</v>
      </c>
      <c r="Z1939">
        <v>3271600</v>
      </c>
      <c r="AC1939">
        <v>0</v>
      </c>
      <c r="AD1939">
        <v>2135184</v>
      </c>
      <c r="AG1939">
        <v>0</v>
      </c>
      <c r="AH1939">
        <v>1684992</v>
      </c>
      <c r="AI1939">
        <f t="shared" si="120"/>
        <v>2025</v>
      </c>
      <c r="AJ1939" t="str">
        <f t="shared" si="121"/>
        <v>Pine Units</v>
      </c>
      <c r="AK1939" t="str">
        <f t="shared" si="122"/>
        <v>Golden</v>
      </c>
      <c r="AL1939" t="str">
        <f t="shared" si="123"/>
        <v>Golden TSA</v>
      </c>
    </row>
    <row r="1940" spans="1:38">
      <c r="A1940">
        <v>26</v>
      </c>
      <c r="B1940">
        <v>15</v>
      </c>
      <c r="Q1940">
        <v>0</v>
      </c>
      <c r="R1940">
        <v>7694784</v>
      </c>
      <c r="U1940">
        <v>0</v>
      </c>
      <c r="V1940">
        <v>7346368</v>
      </c>
      <c r="Y1940">
        <v>0</v>
      </c>
      <c r="Z1940">
        <v>6656144</v>
      </c>
      <c r="AC1940">
        <v>0</v>
      </c>
      <c r="AD1940">
        <v>5376880</v>
      </c>
      <c r="AG1940">
        <v>0</v>
      </c>
      <c r="AH1940">
        <v>3917936</v>
      </c>
      <c r="AI1940">
        <f t="shared" si="120"/>
        <v>2025</v>
      </c>
      <c r="AJ1940" t="str">
        <f t="shared" si="121"/>
        <v>Pine Units</v>
      </c>
      <c r="AK1940" t="str">
        <f t="shared" si="122"/>
        <v>Invermere</v>
      </c>
      <c r="AL1940" t="str">
        <f t="shared" si="123"/>
        <v>Invermere TSA</v>
      </c>
    </row>
    <row r="1941" spans="1:38">
      <c r="A1941">
        <v>26</v>
      </c>
      <c r="B1941">
        <v>16</v>
      </c>
      <c r="Q1941">
        <v>0</v>
      </c>
      <c r="R1941">
        <v>262848</v>
      </c>
      <c r="U1941">
        <v>0</v>
      </c>
      <c r="V1941">
        <v>307552</v>
      </c>
      <c r="Y1941">
        <v>0</v>
      </c>
      <c r="Z1941">
        <v>321088</v>
      </c>
      <c r="AC1941">
        <v>0</v>
      </c>
      <c r="AD1941">
        <v>194192</v>
      </c>
      <c r="AG1941">
        <v>0</v>
      </c>
      <c r="AH1941">
        <v>204528</v>
      </c>
      <c r="AI1941">
        <f t="shared" si="120"/>
        <v>2025</v>
      </c>
      <c r="AJ1941" t="str">
        <f t="shared" si="121"/>
        <v>Non-pine Units</v>
      </c>
      <c r="AK1941" t="str">
        <f t="shared" si="122"/>
        <v>Kalum</v>
      </c>
      <c r="AL1941" t="str">
        <f t="shared" si="123"/>
        <v>Kalum TSA</v>
      </c>
    </row>
    <row r="1942" spans="1:38">
      <c r="A1942">
        <v>26</v>
      </c>
      <c r="B1942">
        <v>17</v>
      </c>
      <c r="Q1942">
        <v>0</v>
      </c>
      <c r="R1942">
        <v>44002720</v>
      </c>
      <c r="U1942">
        <v>0</v>
      </c>
      <c r="V1942">
        <v>41034480</v>
      </c>
      <c r="Y1942">
        <v>0</v>
      </c>
      <c r="Z1942">
        <v>38442352</v>
      </c>
      <c r="AC1942">
        <v>0</v>
      </c>
      <c r="AD1942">
        <v>32291040</v>
      </c>
      <c r="AG1942">
        <v>0</v>
      </c>
      <c r="AH1942">
        <v>30133744</v>
      </c>
      <c r="AI1942">
        <f t="shared" si="120"/>
        <v>2025</v>
      </c>
      <c r="AJ1942" t="str">
        <f t="shared" si="121"/>
        <v>Pine Units</v>
      </c>
      <c r="AK1942" t="str">
        <f t="shared" si="122"/>
        <v>Kamloops</v>
      </c>
      <c r="AL1942" t="str">
        <f t="shared" si="123"/>
        <v>Kamloops TSA</v>
      </c>
    </row>
    <row r="1943" spans="1:38">
      <c r="A1943">
        <v>26</v>
      </c>
      <c r="B1943">
        <v>18</v>
      </c>
      <c r="Q1943">
        <v>0</v>
      </c>
      <c r="R1943">
        <v>16</v>
      </c>
      <c r="U1943">
        <v>0</v>
      </c>
      <c r="V1943">
        <v>48</v>
      </c>
      <c r="Y1943">
        <v>0</v>
      </c>
      <c r="Z1943">
        <v>0</v>
      </c>
      <c r="AC1943">
        <v>0</v>
      </c>
      <c r="AD1943">
        <v>0</v>
      </c>
      <c r="AG1943">
        <v>0</v>
      </c>
      <c r="AH1943">
        <v>16</v>
      </c>
      <c r="AI1943">
        <f t="shared" si="120"/>
        <v>2025</v>
      </c>
      <c r="AJ1943" t="str">
        <f t="shared" si="121"/>
        <v>Non-pine Units</v>
      </c>
      <c r="AK1943" t="str">
        <f t="shared" si="122"/>
        <v>Kingcome</v>
      </c>
      <c r="AL1943" t="str">
        <f t="shared" si="123"/>
        <v>Kingcome TSA</v>
      </c>
    </row>
    <row r="1944" spans="1:38">
      <c r="A1944">
        <v>26</v>
      </c>
      <c r="B1944">
        <v>19</v>
      </c>
      <c r="Q1944">
        <v>0</v>
      </c>
      <c r="R1944">
        <v>2332064</v>
      </c>
      <c r="U1944">
        <v>0</v>
      </c>
      <c r="V1944">
        <v>2218384</v>
      </c>
      <c r="Y1944">
        <v>0</v>
      </c>
      <c r="Z1944">
        <v>2199488</v>
      </c>
      <c r="AC1944">
        <v>0</v>
      </c>
      <c r="AD1944">
        <v>1750112</v>
      </c>
      <c r="AG1944">
        <v>0</v>
      </c>
      <c r="AH1944">
        <v>1715520</v>
      </c>
      <c r="AI1944">
        <f t="shared" si="120"/>
        <v>2025</v>
      </c>
      <c r="AJ1944" t="str">
        <f t="shared" si="121"/>
        <v>Non-pine Units</v>
      </c>
      <c r="AK1944" t="str">
        <f t="shared" si="122"/>
        <v>Kispiox</v>
      </c>
      <c r="AL1944" t="str">
        <f t="shared" si="123"/>
        <v>Kispiox TSA</v>
      </c>
    </row>
    <row r="1945" spans="1:38">
      <c r="A1945">
        <v>26</v>
      </c>
      <c r="B1945">
        <v>20</v>
      </c>
      <c r="Q1945">
        <v>0</v>
      </c>
      <c r="R1945">
        <v>9580368</v>
      </c>
      <c r="U1945">
        <v>0</v>
      </c>
      <c r="V1945">
        <v>9041808</v>
      </c>
      <c r="Y1945">
        <v>0</v>
      </c>
      <c r="Z1945">
        <v>8254208</v>
      </c>
      <c r="AC1945">
        <v>0</v>
      </c>
      <c r="AD1945">
        <v>4950592</v>
      </c>
      <c r="AG1945">
        <v>0</v>
      </c>
      <c r="AH1945">
        <v>3915424</v>
      </c>
      <c r="AI1945">
        <f t="shared" si="120"/>
        <v>2025</v>
      </c>
      <c r="AJ1945" t="str">
        <f t="shared" si="121"/>
        <v>Pine Units</v>
      </c>
      <c r="AK1945" t="str">
        <f t="shared" si="122"/>
        <v>KootenayLake</v>
      </c>
      <c r="AL1945" t="str">
        <f t="shared" si="123"/>
        <v>Kootenay Lake TSA</v>
      </c>
    </row>
    <row r="1946" spans="1:38">
      <c r="A1946">
        <v>26</v>
      </c>
      <c r="B1946">
        <v>21</v>
      </c>
      <c r="Q1946">
        <v>0</v>
      </c>
      <c r="R1946">
        <v>57426800</v>
      </c>
      <c r="U1946">
        <v>0</v>
      </c>
      <c r="V1946">
        <v>53964128</v>
      </c>
      <c r="Y1946">
        <v>0</v>
      </c>
      <c r="Z1946">
        <v>54282976</v>
      </c>
      <c r="AC1946">
        <v>0</v>
      </c>
      <c r="AD1946">
        <v>54515504</v>
      </c>
      <c r="AG1946">
        <v>0</v>
      </c>
      <c r="AH1946">
        <v>54154928</v>
      </c>
      <c r="AI1946">
        <f t="shared" si="120"/>
        <v>2025</v>
      </c>
      <c r="AJ1946" t="str">
        <f t="shared" si="121"/>
        <v>Pine Units</v>
      </c>
      <c r="AK1946" t="str">
        <f t="shared" si="122"/>
        <v>Lakes</v>
      </c>
      <c r="AL1946" t="str">
        <f t="shared" si="123"/>
        <v>Lakes TSA</v>
      </c>
    </row>
    <row r="1947" spans="1:38">
      <c r="A1947">
        <v>26</v>
      </c>
      <c r="B1947">
        <v>22</v>
      </c>
      <c r="Q1947">
        <v>0</v>
      </c>
      <c r="R1947">
        <v>15600656</v>
      </c>
      <c r="U1947">
        <v>0</v>
      </c>
      <c r="V1947">
        <v>14231744</v>
      </c>
      <c r="Y1947">
        <v>0</v>
      </c>
      <c r="Z1947">
        <v>12502640</v>
      </c>
      <c r="AC1947">
        <v>0</v>
      </c>
      <c r="AD1947">
        <v>8952848</v>
      </c>
      <c r="AG1947">
        <v>0</v>
      </c>
      <c r="AH1947">
        <v>6359824</v>
      </c>
      <c r="AI1947">
        <f t="shared" si="120"/>
        <v>2025</v>
      </c>
      <c r="AJ1947" t="str">
        <f t="shared" si="121"/>
        <v>Pine Units</v>
      </c>
      <c r="AK1947" t="str">
        <f t="shared" si="122"/>
        <v>Lillooet</v>
      </c>
      <c r="AL1947" t="str">
        <f t="shared" si="123"/>
        <v>Lillooet TSA</v>
      </c>
    </row>
    <row r="1948" spans="1:38">
      <c r="A1948">
        <v>26</v>
      </c>
      <c r="B1948">
        <v>23</v>
      </c>
      <c r="Q1948">
        <v>0</v>
      </c>
      <c r="R1948">
        <v>86234480</v>
      </c>
      <c r="U1948">
        <v>0</v>
      </c>
      <c r="V1948">
        <v>80063920</v>
      </c>
      <c r="Y1948">
        <v>0</v>
      </c>
      <c r="Z1948">
        <v>83878464</v>
      </c>
      <c r="AC1948">
        <v>0</v>
      </c>
      <c r="AD1948">
        <v>86749296</v>
      </c>
      <c r="AG1948">
        <v>0</v>
      </c>
      <c r="AH1948">
        <v>78990144</v>
      </c>
      <c r="AI1948">
        <f t="shared" si="120"/>
        <v>2025</v>
      </c>
      <c r="AJ1948" t="str">
        <f t="shared" si="121"/>
        <v>Pine Units</v>
      </c>
      <c r="AK1948" t="str">
        <f t="shared" si="122"/>
        <v>Mackenzie</v>
      </c>
      <c r="AL1948" t="str">
        <f t="shared" si="123"/>
        <v>Mackenzie TSA</v>
      </c>
    </row>
    <row r="1949" spans="1:38">
      <c r="A1949">
        <v>26</v>
      </c>
      <c r="B1949">
        <v>24</v>
      </c>
      <c r="Q1949">
        <v>0</v>
      </c>
      <c r="R1949">
        <v>49138448</v>
      </c>
      <c r="U1949">
        <v>0</v>
      </c>
      <c r="V1949">
        <v>43641632</v>
      </c>
      <c r="Y1949">
        <v>0</v>
      </c>
      <c r="Z1949">
        <v>37765664</v>
      </c>
      <c r="AC1949">
        <v>0</v>
      </c>
      <c r="AD1949">
        <v>29799296</v>
      </c>
      <c r="AG1949">
        <v>0</v>
      </c>
      <c r="AH1949">
        <v>20024224</v>
      </c>
      <c r="AI1949">
        <f t="shared" si="120"/>
        <v>2025</v>
      </c>
      <c r="AJ1949" t="str">
        <f t="shared" si="121"/>
        <v>Pine Units</v>
      </c>
      <c r="AK1949" t="str">
        <f t="shared" si="122"/>
        <v>Merritt</v>
      </c>
      <c r="AL1949" t="str">
        <f t="shared" si="123"/>
        <v>Merritt TSA</v>
      </c>
    </row>
    <row r="1950" spans="1:38">
      <c r="A1950">
        <v>26</v>
      </c>
      <c r="B1950">
        <v>25</v>
      </c>
      <c r="Q1950">
        <v>0</v>
      </c>
      <c r="R1950">
        <v>89536</v>
      </c>
      <c r="U1950">
        <v>0</v>
      </c>
      <c r="V1950">
        <v>118656</v>
      </c>
      <c r="Y1950">
        <v>0</v>
      </c>
      <c r="Z1950">
        <v>84928</v>
      </c>
      <c r="AC1950">
        <v>0</v>
      </c>
      <c r="AD1950">
        <v>32480</v>
      </c>
      <c r="AG1950">
        <v>0</v>
      </c>
      <c r="AH1950">
        <v>40880</v>
      </c>
      <c r="AI1950">
        <f t="shared" si="120"/>
        <v>2025</v>
      </c>
      <c r="AJ1950" t="str">
        <f t="shared" si="121"/>
        <v>Non-pine Units</v>
      </c>
      <c r="AK1950" t="str">
        <f t="shared" si="122"/>
        <v>MidCoast</v>
      </c>
      <c r="AL1950" t="str">
        <f t="shared" si="123"/>
        <v>Mid Coast TSA</v>
      </c>
    </row>
    <row r="1951" spans="1:38">
      <c r="A1951">
        <v>26</v>
      </c>
      <c r="B1951">
        <v>26</v>
      </c>
      <c r="Q1951">
        <v>0</v>
      </c>
      <c r="R1951">
        <v>42505568</v>
      </c>
      <c r="U1951">
        <v>0</v>
      </c>
      <c r="V1951">
        <v>40375312</v>
      </c>
      <c r="Y1951">
        <v>0</v>
      </c>
      <c r="Z1951">
        <v>37754224</v>
      </c>
      <c r="AC1951">
        <v>0</v>
      </c>
      <c r="AD1951">
        <v>36453456</v>
      </c>
      <c r="AG1951">
        <v>0</v>
      </c>
      <c r="AH1951">
        <v>35630320</v>
      </c>
      <c r="AI1951">
        <f t="shared" si="120"/>
        <v>2025</v>
      </c>
      <c r="AJ1951" t="str">
        <f t="shared" si="121"/>
        <v>Pine Units</v>
      </c>
      <c r="AK1951" t="str">
        <f t="shared" si="122"/>
        <v>Morice</v>
      </c>
      <c r="AL1951" t="str">
        <f t="shared" si="123"/>
        <v>Morice TSA</v>
      </c>
    </row>
    <row r="1952" spans="1:38">
      <c r="A1952">
        <v>26</v>
      </c>
      <c r="B1952">
        <v>27</v>
      </c>
      <c r="Q1952">
        <v>0</v>
      </c>
      <c r="R1952">
        <v>655328</v>
      </c>
      <c r="U1952">
        <v>0</v>
      </c>
      <c r="V1952">
        <v>609296</v>
      </c>
      <c r="Y1952">
        <v>0</v>
      </c>
      <c r="Z1952">
        <v>742496</v>
      </c>
      <c r="AC1952">
        <v>0</v>
      </c>
      <c r="AD1952">
        <v>444144</v>
      </c>
      <c r="AG1952">
        <v>0</v>
      </c>
      <c r="AH1952">
        <v>415264</v>
      </c>
      <c r="AI1952">
        <f t="shared" si="120"/>
        <v>2025</v>
      </c>
      <c r="AJ1952" t="str">
        <f t="shared" si="121"/>
        <v>Non-pine Units</v>
      </c>
      <c r="AK1952" t="str">
        <f t="shared" si="122"/>
        <v>Nass</v>
      </c>
      <c r="AL1952" t="str">
        <f t="shared" si="123"/>
        <v>Nass TSA</v>
      </c>
    </row>
    <row r="1953" spans="1:38">
      <c r="A1953">
        <v>26</v>
      </c>
      <c r="B1953">
        <v>28</v>
      </c>
      <c r="Q1953">
        <v>0</v>
      </c>
      <c r="R1953">
        <v>0</v>
      </c>
      <c r="U1953">
        <v>0</v>
      </c>
      <c r="V1953">
        <v>0</v>
      </c>
      <c r="Y1953">
        <v>0</v>
      </c>
      <c r="Z1953">
        <v>0</v>
      </c>
      <c r="AC1953">
        <v>0</v>
      </c>
      <c r="AD1953">
        <v>0</v>
      </c>
      <c r="AG1953">
        <v>0</v>
      </c>
      <c r="AH1953">
        <v>0</v>
      </c>
      <c r="AI1953">
        <f t="shared" si="120"/>
        <v>2025</v>
      </c>
      <c r="AJ1953" t="str">
        <f t="shared" si="121"/>
        <v>Non-pine Units</v>
      </c>
      <c r="AK1953" t="str">
        <f t="shared" si="122"/>
        <v>NorthCoast</v>
      </c>
      <c r="AL1953" t="str">
        <f t="shared" si="123"/>
        <v>North Coast TSA</v>
      </c>
    </row>
    <row r="1954" spans="1:38">
      <c r="A1954">
        <v>26</v>
      </c>
      <c r="B1954">
        <v>29</v>
      </c>
      <c r="Q1954">
        <v>0</v>
      </c>
      <c r="R1954">
        <v>40797280</v>
      </c>
      <c r="U1954">
        <v>0</v>
      </c>
      <c r="V1954">
        <v>36120672</v>
      </c>
      <c r="Y1954">
        <v>0</v>
      </c>
      <c r="Z1954">
        <v>32500352</v>
      </c>
      <c r="AC1954">
        <v>0</v>
      </c>
      <c r="AD1954">
        <v>22812432</v>
      </c>
      <c r="AG1954">
        <v>0</v>
      </c>
      <c r="AH1954">
        <v>15847584</v>
      </c>
      <c r="AI1954">
        <f t="shared" si="120"/>
        <v>2025</v>
      </c>
      <c r="AJ1954" t="str">
        <f t="shared" si="121"/>
        <v>Pine Units</v>
      </c>
      <c r="AK1954" t="str">
        <f t="shared" si="122"/>
        <v>Okanagan</v>
      </c>
      <c r="AL1954" t="str">
        <f t="shared" si="123"/>
        <v>Okanagan TSA</v>
      </c>
    </row>
    <row r="1955" spans="1:38">
      <c r="A1955">
        <v>26</v>
      </c>
      <c r="B1955">
        <v>30</v>
      </c>
      <c r="Q1955">
        <v>0</v>
      </c>
      <c r="R1955">
        <v>54775024</v>
      </c>
      <c r="U1955">
        <v>0</v>
      </c>
      <c r="V1955">
        <v>50312608</v>
      </c>
      <c r="Y1955">
        <v>0</v>
      </c>
      <c r="Z1955">
        <v>49697264</v>
      </c>
      <c r="AC1955">
        <v>0</v>
      </c>
      <c r="AD1955">
        <v>49656608</v>
      </c>
      <c r="AG1955">
        <v>0</v>
      </c>
      <c r="AH1955">
        <v>49276160</v>
      </c>
      <c r="AI1955">
        <f t="shared" si="120"/>
        <v>2025</v>
      </c>
      <c r="AJ1955" t="str">
        <f t="shared" si="121"/>
        <v>Pine Units</v>
      </c>
      <c r="AK1955" t="str">
        <f t="shared" si="122"/>
        <v>PrinceGeorge</v>
      </c>
      <c r="AL1955" t="str">
        <f t="shared" si="123"/>
        <v>Prince George Forest District</v>
      </c>
    </row>
    <row r="1956" spans="1:38">
      <c r="A1956">
        <v>26</v>
      </c>
      <c r="B1956">
        <v>31</v>
      </c>
      <c r="Q1956">
        <v>0</v>
      </c>
      <c r="R1956">
        <v>0</v>
      </c>
      <c r="U1956">
        <v>0</v>
      </c>
      <c r="V1956">
        <v>0</v>
      </c>
      <c r="Y1956">
        <v>0</v>
      </c>
      <c r="Z1956">
        <v>0</v>
      </c>
      <c r="AC1956">
        <v>0</v>
      </c>
      <c r="AD1956">
        <v>0</v>
      </c>
      <c r="AG1956">
        <v>0</v>
      </c>
      <c r="AH1956">
        <v>0</v>
      </c>
      <c r="AI1956">
        <f t="shared" si="120"/>
        <v>2025</v>
      </c>
      <c r="AJ1956" t="str">
        <f t="shared" si="121"/>
        <v>Non-pine Units</v>
      </c>
      <c r="AK1956" t="str">
        <f t="shared" si="122"/>
        <v>QueenCharlotte</v>
      </c>
      <c r="AL1956" t="str">
        <f t="shared" si="123"/>
        <v>Queen Charlotte TSA</v>
      </c>
    </row>
    <row r="1957" spans="1:38">
      <c r="A1957">
        <v>26</v>
      </c>
      <c r="B1957">
        <v>32</v>
      </c>
      <c r="Q1957">
        <v>0</v>
      </c>
      <c r="R1957">
        <v>91563424</v>
      </c>
      <c r="U1957">
        <v>0</v>
      </c>
      <c r="V1957">
        <v>90089984</v>
      </c>
      <c r="Y1957">
        <v>0</v>
      </c>
      <c r="Z1957">
        <v>90220112</v>
      </c>
      <c r="AC1957">
        <v>0</v>
      </c>
      <c r="AD1957">
        <v>89768112</v>
      </c>
      <c r="AG1957">
        <v>0</v>
      </c>
      <c r="AH1957">
        <v>89695312</v>
      </c>
      <c r="AI1957">
        <f t="shared" si="120"/>
        <v>2025</v>
      </c>
      <c r="AJ1957" t="str">
        <f t="shared" si="121"/>
        <v>Pine Units</v>
      </c>
      <c r="AK1957" t="str">
        <f t="shared" si="122"/>
        <v>Quesnel</v>
      </c>
      <c r="AL1957" t="str">
        <f t="shared" si="123"/>
        <v>Quesnel TSA</v>
      </c>
    </row>
    <row r="1958" spans="1:38">
      <c r="A1958">
        <v>26</v>
      </c>
      <c r="B1958">
        <v>33</v>
      </c>
      <c r="Q1958">
        <v>0</v>
      </c>
      <c r="R1958">
        <v>145216</v>
      </c>
      <c r="U1958">
        <v>0</v>
      </c>
      <c r="V1958">
        <v>130704</v>
      </c>
      <c r="Y1958">
        <v>0</v>
      </c>
      <c r="Z1958">
        <v>127056</v>
      </c>
      <c r="AC1958">
        <v>0</v>
      </c>
      <c r="AD1958">
        <v>48992</v>
      </c>
      <c r="AG1958">
        <v>0</v>
      </c>
      <c r="AH1958">
        <v>38464</v>
      </c>
      <c r="AI1958">
        <f t="shared" si="120"/>
        <v>2025</v>
      </c>
      <c r="AJ1958" t="str">
        <f t="shared" si="121"/>
        <v>Non-pine Units</v>
      </c>
      <c r="AK1958" t="str">
        <f t="shared" si="122"/>
        <v>Revelstoke</v>
      </c>
      <c r="AL1958" t="str">
        <f t="shared" si="123"/>
        <v>Revelstoke TSA</v>
      </c>
    </row>
    <row r="1959" spans="1:38">
      <c r="A1959">
        <v>26</v>
      </c>
      <c r="B1959">
        <v>34</v>
      </c>
      <c r="Q1959">
        <v>0</v>
      </c>
      <c r="R1959">
        <v>4650512</v>
      </c>
      <c r="U1959">
        <v>0</v>
      </c>
      <c r="V1959">
        <v>4300224</v>
      </c>
      <c r="Y1959">
        <v>0</v>
      </c>
      <c r="Z1959">
        <v>3953456</v>
      </c>
      <c r="AC1959">
        <v>0</v>
      </c>
      <c r="AD1959">
        <v>3086688</v>
      </c>
      <c r="AG1959">
        <v>0</v>
      </c>
      <c r="AH1959">
        <v>3245184</v>
      </c>
      <c r="AI1959">
        <f t="shared" si="120"/>
        <v>2025</v>
      </c>
      <c r="AJ1959" t="str">
        <f t="shared" si="121"/>
        <v>Pine Units</v>
      </c>
      <c r="AK1959" t="str">
        <f t="shared" si="122"/>
        <v>RobsonValley</v>
      </c>
      <c r="AL1959" t="str">
        <f t="shared" si="123"/>
        <v>Robson Valley TSA</v>
      </c>
    </row>
    <row r="1960" spans="1:38">
      <c r="A1960">
        <v>26</v>
      </c>
      <c r="B1960">
        <v>35</v>
      </c>
      <c r="Q1960">
        <v>0</v>
      </c>
      <c r="R1960">
        <v>554416</v>
      </c>
      <c r="U1960">
        <v>0</v>
      </c>
      <c r="V1960">
        <v>518544</v>
      </c>
      <c r="Y1960">
        <v>0</v>
      </c>
      <c r="Z1960">
        <v>506080</v>
      </c>
      <c r="AC1960">
        <v>0</v>
      </c>
      <c r="AD1960">
        <v>383216</v>
      </c>
      <c r="AG1960">
        <v>0</v>
      </c>
      <c r="AH1960">
        <v>350912</v>
      </c>
      <c r="AI1960">
        <f t="shared" si="120"/>
        <v>2025</v>
      </c>
      <c r="AJ1960" t="str">
        <f t="shared" si="121"/>
        <v>Non-pine Units</v>
      </c>
      <c r="AK1960" t="str">
        <f t="shared" si="122"/>
        <v>Soo</v>
      </c>
      <c r="AL1960" t="str">
        <f t="shared" si="123"/>
        <v>Soo TSA</v>
      </c>
    </row>
    <row r="1961" spans="1:38">
      <c r="A1961">
        <v>26</v>
      </c>
      <c r="B1961">
        <v>36</v>
      </c>
      <c r="Q1961">
        <v>0</v>
      </c>
      <c r="R1961">
        <v>96</v>
      </c>
      <c r="U1961">
        <v>0</v>
      </c>
      <c r="V1961">
        <v>800</v>
      </c>
      <c r="Y1961">
        <v>0</v>
      </c>
      <c r="Z1961">
        <v>832</v>
      </c>
      <c r="AC1961">
        <v>0</v>
      </c>
      <c r="AD1961">
        <v>176</v>
      </c>
      <c r="AG1961">
        <v>0</v>
      </c>
      <c r="AH1961">
        <v>224</v>
      </c>
      <c r="AI1961">
        <f t="shared" si="120"/>
        <v>2025</v>
      </c>
      <c r="AJ1961" t="str">
        <f t="shared" si="121"/>
        <v>Non-pine Units</v>
      </c>
      <c r="AK1961" t="str">
        <f t="shared" si="122"/>
        <v>Strathcona</v>
      </c>
      <c r="AL1961" t="str">
        <f t="shared" si="123"/>
        <v>Strathcona TSA</v>
      </c>
    </row>
    <row r="1962" spans="1:38">
      <c r="A1962">
        <v>26</v>
      </c>
      <c r="B1962">
        <v>37</v>
      </c>
      <c r="Q1962">
        <v>0</v>
      </c>
      <c r="R1962">
        <v>86096</v>
      </c>
      <c r="U1962">
        <v>0</v>
      </c>
      <c r="V1962">
        <v>112672</v>
      </c>
      <c r="Y1962">
        <v>0</v>
      </c>
      <c r="Z1962">
        <v>77920</v>
      </c>
      <c r="AC1962">
        <v>0</v>
      </c>
      <c r="AD1962">
        <v>61744</v>
      </c>
      <c r="AG1962">
        <v>0</v>
      </c>
      <c r="AH1962">
        <v>92096</v>
      </c>
      <c r="AI1962">
        <f t="shared" si="120"/>
        <v>2025</v>
      </c>
      <c r="AJ1962" t="str">
        <f t="shared" si="121"/>
        <v>Non-pine Units</v>
      </c>
      <c r="AK1962" t="str">
        <f t="shared" si="122"/>
        <v>SunshineCoast</v>
      </c>
      <c r="AL1962" t="str">
        <f t="shared" si="123"/>
        <v>Sunshine Coast TSA</v>
      </c>
    </row>
    <row r="1963" spans="1:38">
      <c r="A1963">
        <v>26</v>
      </c>
      <c r="B1963">
        <v>38</v>
      </c>
      <c r="Q1963">
        <v>0</v>
      </c>
      <c r="R1963">
        <v>75010352</v>
      </c>
      <c r="U1963">
        <v>0</v>
      </c>
      <c r="V1963">
        <v>71030880</v>
      </c>
      <c r="Y1963">
        <v>0</v>
      </c>
      <c r="Z1963">
        <v>71306352</v>
      </c>
      <c r="AC1963">
        <v>0</v>
      </c>
      <c r="AD1963">
        <v>71650704</v>
      </c>
      <c r="AG1963">
        <v>0</v>
      </c>
      <c r="AH1963">
        <v>71358432</v>
      </c>
      <c r="AI1963">
        <f t="shared" si="120"/>
        <v>2025</v>
      </c>
      <c r="AJ1963" t="str">
        <f t="shared" si="121"/>
        <v>Pine Units</v>
      </c>
      <c r="AK1963" t="str">
        <f t="shared" si="122"/>
        <v>Vanderhoof</v>
      </c>
      <c r="AL1963" t="str">
        <f t="shared" si="123"/>
        <v>Vanderhoof Forest District</v>
      </c>
    </row>
    <row r="1964" spans="1:38">
      <c r="A1964">
        <v>26</v>
      </c>
      <c r="B1964">
        <v>39</v>
      </c>
      <c r="Q1964">
        <v>0</v>
      </c>
      <c r="R1964">
        <v>112383952</v>
      </c>
      <c r="U1964">
        <v>0</v>
      </c>
      <c r="V1964">
        <v>97614096</v>
      </c>
      <c r="Y1964">
        <v>0</v>
      </c>
      <c r="Z1964">
        <v>94153008</v>
      </c>
      <c r="AC1964">
        <v>0</v>
      </c>
      <c r="AD1964">
        <v>88657520</v>
      </c>
      <c r="AG1964">
        <v>0</v>
      </c>
      <c r="AH1964">
        <v>87715552</v>
      </c>
      <c r="AI1964">
        <f t="shared" si="120"/>
        <v>2025</v>
      </c>
      <c r="AJ1964" t="str">
        <f t="shared" si="121"/>
        <v>Pine Units</v>
      </c>
      <c r="AK1964" t="str">
        <f t="shared" si="122"/>
        <v>WilliamsLake</v>
      </c>
      <c r="AL1964" t="str">
        <f t="shared" si="123"/>
        <v>Williams Lake TSA</v>
      </c>
    </row>
    <row r="1965" spans="1:38">
      <c r="A1965">
        <v>26</v>
      </c>
      <c r="B1965">
        <v>40</v>
      </c>
      <c r="Q1965">
        <v>0</v>
      </c>
      <c r="R1965">
        <v>582992</v>
      </c>
      <c r="U1965">
        <v>0</v>
      </c>
      <c r="V1965">
        <v>619968</v>
      </c>
      <c r="Y1965">
        <v>0</v>
      </c>
      <c r="Z1965">
        <v>545520</v>
      </c>
      <c r="AC1965">
        <v>0</v>
      </c>
      <c r="AD1965">
        <v>373472</v>
      </c>
      <c r="AG1965">
        <v>0</v>
      </c>
      <c r="AH1965">
        <v>440224</v>
      </c>
      <c r="AI1965">
        <f t="shared" si="120"/>
        <v>2025</v>
      </c>
      <c r="AJ1965" t="str">
        <f t="shared" si="121"/>
        <v>Interior TFLs</v>
      </c>
      <c r="AK1965" t="str">
        <f t="shared" si="122"/>
        <v>InteriorTFLs</v>
      </c>
      <c r="AL1965" t="str">
        <f t="shared" si="123"/>
        <v>Interior TFLs</v>
      </c>
    </row>
    <row r="1966" spans="1:38">
      <c r="A1966">
        <v>26</v>
      </c>
      <c r="B1966">
        <v>40</v>
      </c>
      <c r="Q1966">
        <v>0</v>
      </c>
      <c r="R1966">
        <v>2526272</v>
      </c>
      <c r="U1966">
        <v>0</v>
      </c>
      <c r="V1966">
        <v>2415824</v>
      </c>
      <c r="Y1966">
        <v>0</v>
      </c>
      <c r="Z1966">
        <v>2223696</v>
      </c>
      <c r="AC1966">
        <v>0</v>
      </c>
      <c r="AD1966">
        <v>1084416</v>
      </c>
      <c r="AG1966">
        <v>0</v>
      </c>
      <c r="AH1966">
        <v>670736</v>
      </c>
      <c r="AI1966">
        <f t="shared" si="120"/>
        <v>2025</v>
      </c>
      <c r="AJ1966" t="str">
        <f t="shared" si="121"/>
        <v>Interior TFLs</v>
      </c>
      <c r="AK1966" t="str">
        <f t="shared" si="122"/>
        <v>InteriorTFLs</v>
      </c>
      <c r="AL1966" t="str">
        <f t="shared" si="123"/>
        <v>Interior TFLs</v>
      </c>
    </row>
    <row r="1967" spans="1:38">
      <c r="A1967">
        <v>26</v>
      </c>
      <c r="B1967">
        <v>40</v>
      </c>
      <c r="Q1967">
        <v>0</v>
      </c>
      <c r="R1967">
        <v>1712480</v>
      </c>
      <c r="U1967">
        <v>0</v>
      </c>
      <c r="V1967">
        <v>1564528</v>
      </c>
      <c r="Y1967">
        <v>0</v>
      </c>
      <c r="Z1967">
        <v>1544896</v>
      </c>
      <c r="AC1967">
        <v>0</v>
      </c>
      <c r="AD1967">
        <v>859968</v>
      </c>
      <c r="AG1967">
        <v>0</v>
      </c>
      <c r="AH1967">
        <v>317424</v>
      </c>
      <c r="AI1967">
        <f t="shared" si="120"/>
        <v>2025</v>
      </c>
      <c r="AJ1967" t="str">
        <f t="shared" si="121"/>
        <v>Interior TFLs</v>
      </c>
      <c r="AK1967" t="str">
        <f t="shared" si="122"/>
        <v>InteriorTFLs</v>
      </c>
      <c r="AL1967" t="str">
        <f t="shared" si="123"/>
        <v>Interior TFLs</v>
      </c>
    </row>
    <row r="1968" spans="1:38">
      <c r="A1968">
        <v>26</v>
      </c>
      <c r="B1968">
        <v>40</v>
      </c>
      <c r="Q1968">
        <v>0</v>
      </c>
      <c r="R1968">
        <v>3842464</v>
      </c>
      <c r="U1968">
        <v>0</v>
      </c>
      <c r="V1968">
        <v>3553424</v>
      </c>
      <c r="Y1968">
        <v>0</v>
      </c>
      <c r="Z1968">
        <v>3296656</v>
      </c>
      <c r="AC1968">
        <v>0</v>
      </c>
      <c r="AD1968">
        <v>2902672</v>
      </c>
      <c r="AG1968">
        <v>0</v>
      </c>
      <c r="AH1968">
        <v>2838144</v>
      </c>
      <c r="AI1968">
        <f t="shared" si="120"/>
        <v>2025</v>
      </c>
      <c r="AJ1968" t="str">
        <f t="shared" si="121"/>
        <v>Interior TFLs</v>
      </c>
      <c r="AK1968" t="str">
        <f t="shared" si="122"/>
        <v>InteriorTFLs</v>
      </c>
      <c r="AL1968" t="str">
        <f t="shared" si="123"/>
        <v>Interior TFLs</v>
      </c>
    </row>
    <row r="1969" spans="1:38">
      <c r="A1969">
        <v>26</v>
      </c>
      <c r="B1969">
        <v>40</v>
      </c>
      <c r="Q1969">
        <v>0</v>
      </c>
      <c r="R1969">
        <v>7681696</v>
      </c>
      <c r="U1969">
        <v>0</v>
      </c>
      <c r="V1969">
        <v>7368128</v>
      </c>
      <c r="Y1969">
        <v>0</v>
      </c>
      <c r="Z1969">
        <v>7322560</v>
      </c>
      <c r="AC1969">
        <v>0</v>
      </c>
      <c r="AD1969">
        <v>4832864</v>
      </c>
      <c r="AG1969">
        <v>0</v>
      </c>
      <c r="AH1969">
        <v>3858032</v>
      </c>
      <c r="AI1969">
        <f t="shared" si="120"/>
        <v>2025</v>
      </c>
      <c r="AJ1969" t="str">
        <f t="shared" si="121"/>
        <v>Interior TFLs</v>
      </c>
      <c r="AK1969" t="str">
        <f t="shared" si="122"/>
        <v>InteriorTFLs</v>
      </c>
      <c r="AL1969" t="str">
        <f t="shared" si="123"/>
        <v>Interior TFLs</v>
      </c>
    </row>
    <row r="1970" spans="1:38">
      <c r="A1970">
        <v>26</v>
      </c>
      <c r="B1970">
        <v>40</v>
      </c>
      <c r="Q1970">
        <v>0</v>
      </c>
      <c r="R1970">
        <v>838064</v>
      </c>
      <c r="U1970">
        <v>0</v>
      </c>
      <c r="V1970">
        <v>832208</v>
      </c>
      <c r="Y1970">
        <v>0</v>
      </c>
      <c r="Z1970">
        <v>810896</v>
      </c>
      <c r="AC1970">
        <v>0</v>
      </c>
      <c r="AD1970">
        <v>683392</v>
      </c>
      <c r="AG1970">
        <v>0</v>
      </c>
      <c r="AH1970">
        <v>620864</v>
      </c>
      <c r="AI1970">
        <f t="shared" si="120"/>
        <v>2025</v>
      </c>
      <c r="AJ1970" t="str">
        <f t="shared" si="121"/>
        <v>Interior TFLs</v>
      </c>
      <c r="AK1970" t="str">
        <f t="shared" si="122"/>
        <v>InteriorTFLs</v>
      </c>
      <c r="AL1970" t="str">
        <f t="shared" si="123"/>
        <v>Interior TFLs</v>
      </c>
    </row>
    <row r="1971" spans="1:38">
      <c r="A1971">
        <v>26</v>
      </c>
      <c r="B1971">
        <v>40</v>
      </c>
      <c r="Q1971">
        <v>0</v>
      </c>
      <c r="R1971">
        <v>1034528</v>
      </c>
      <c r="U1971">
        <v>0</v>
      </c>
      <c r="V1971">
        <v>987248</v>
      </c>
      <c r="Y1971">
        <v>0</v>
      </c>
      <c r="Z1971">
        <v>943632</v>
      </c>
      <c r="AC1971">
        <v>0</v>
      </c>
      <c r="AD1971">
        <v>835904</v>
      </c>
      <c r="AG1971">
        <v>0</v>
      </c>
      <c r="AH1971">
        <v>769920</v>
      </c>
      <c r="AI1971">
        <f t="shared" si="120"/>
        <v>2025</v>
      </c>
      <c r="AJ1971" t="str">
        <f t="shared" si="121"/>
        <v>Interior TFLs</v>
      </c>
      <c r="AK1971" t="str">
        <f t="shared" si="122"/>
        <v>InteriorTFLs</v>
      </c>
      <c r="AL1971" t="str">
        <f t="shared" si="123"/>
        <v>Interior TFLs</v>
      </c>
    </row>
    <row r="1972" spans="1:38">
      <c r="A1972">
        <v>26</v>
      </c>
      <c r="B1972">
        <v>40</v>
      </c>
      <c r="Q1972">
        <v>0</v>
      </c>
      <c r="R1972">
        <v>140128</v>
      </c>
      <c r="U1972">
        <v>0</v>
      </c>
      <c r="V1972">
        <v>154272</v>
      </c>
      <c r="Y1972">
        <v>0</v>
      </c>
      <c r="Z1972">
        <v>129424</v>
      </c>
      <c r="AC1972">
        <v>0</v>
      </c>
      <c r="AD1972">
        <v>88880</v>
      </c>
      <c r="AG1972">
        <v>0</v>
      </c>
      <c r="AH1972">
        <v>71904</v>
      </c>
      <c r="AI1972">
        <f t="shared" si="120"/>
        <v>2025</v>
      </c>
      <c r="AJ1972" t="str">
        <f t="shared" si="121"/>
        <v>Interior TFLs</v>
      </c>
      <c r="AK1972" t="str">
        <f t="shared" si="122"/>
        <v>InteriorTFLs</v>
      </c>
      <c r="AL1972" t="str">
        <f t="shared" si="123"/>
        <v>Interior TFLs</v>
      </c>
    </row>
    <row r="1973" spans="1:38">
      <c r="A1973">
        <v>26</v>
      </c>
      <c r="B1973">
        <v>40</v>
      </c>
      <c r="Q1973">
        <v>0</v>
      </c>
      <c r="R1973">
        <v>2008608</v>
      </c>
      <c r="U1973">
        <v>0</v>
      </c>
      <c r="V1973">
        <v>1829904</v>
      </c>
      <c r="Y1973">
        <v>0</v>
      </c>
      <c r="Z1973">
        <v>1808912</v>
      </c>
      <c r="AC1973">
        <v>0</v>
      </c>
      <c r="AD1973">
        <v>1567760</v>
      </c>
      <c r="AG1973">
        <v>0</v>
      </c>
      <c r="AH1973">
        <v>1453344</v>
      </c>
      <c r="AI1973">
        <f t="shared" si="120"/>
        <v>2025</v>
      </c>
      <c r="AJ1973" t="str">
        <f t="shared" si="121"/>
        <v>Interior TFLs</v>
      </c>
      <c r="AK1973" t="str">
        <f t="shared" si="122"/>
        <v>InteriorTFLs</v>
      </c>
      <c r="AL1973" t="str">
        <f t="shared" si="123"/>
        <v>Interior TFLs</v>
      </c>
    </row>
    <row r="1974" spans="1:38">
      <c r="A1974">
        <v>26</v>
      </c>
      <c r="B1974">
        <v>40</v>
      </c>
      <c r="Q1974">
        <v>0</v>
      </c>
      <c r="R1974">
        <v>44608</v>
      </c>
      <c r="U1974">
        <v>0</v>
      </c>
      <c r="V1974">
        <v>82592</v>
      </c>
      <c r="Y1974">
        <v>0</v>
      </c>
      <c r="Z1974">
        <v>66288</v>
      </c>
      <c r="AC1974">
        <v>0</v>
      </c>
      <c r="AD1974">
        <v>42720</v>
      </c>
      <c r="AG1974">
        <v>0</v>
      </c>
      <c r="AH1974">
        <v>44576</v>
      </c>
      <c r="AI1974">
        <f t="shared" si="120"/>
        <v>2025</v>
      </c>
      <c r="AJ1974" t="str">
        <f t="shared" si="121"/>
        <v>Interior TFLs</v>
      </c>
      <c r="AK1974" t="str">
        <f t="shared" si="122"/>
        <v>InteriorTFLs</v>
      </c>
      <c r="AL1974" t="str">
        <f t="shared" si="123"/>
        <v>Interior TFLs</v>
      </c>
    </row>
    <row r="1975" spans="1:38">
      <c r="A1975">
        <v>26</v>
      </c>
      <c r="B1975">
        <v>40</v>
      </c>
      <c r="Q1975">
        <v>0</v>
      </c>
      <c r="R1975">
        <v>2841744</v>
      </c>
      <c r="U1975">
        <v>0</v>
      </c>
      <c r="V1975">
        <v>2652128</v>
      </c>
      <c r="Y1975">
        <v>0</v>
      </c>
      <c r="Z1975">
        <v>2609824</v>
      </c>
      <c r="AC1975">
        <v>0</v>
      </c>
      <c r="AD1975">
        <v>2573696</v>
      </c>
      <c r="AG1975">
        <v>0</v>
      </c>
      <c r="AH1975">
        <v>2489776</v>
      </c>
      <c r="AI1975">
        <f t="shared" si="120"/>
        <v>2025</v>
      </c>
      <c r="AJ1975" t="str">
        <f t="shared" si="121"/>
        <v>Interior TFLs</v>
      </c>
      <c r="AK1975" t="str">
        <f t="shared" si="122"/>
        <v>InteriorTFLs</v>
      </c>
      <c r="AL1975" t="str">
        <f t="shared" si="123"/>
        <v>Interior TFLs</v>
      </c>
    </row>
    <row r="1976" spans="1:38">
      <c r="A1976">
        <v>26</v>
      </c>
      <c r="B1976">
        <v>40</v>
      </c>
      <c r="Q1976">
        <v>0</v>
      </c>
      <c r="R1976">
        <v>22280480</v>
      </c>
      <c r="U1976">
        <v>0</v>
      </c>
      <c r="V1976">
        <v>20345984</v>
      </c>
      <c r="Y1976">
        <v>0</v>
      </c>
      <c r="Z1976">
        <v>19946048</v>
      </c>
      <c r="AC1976">
        <v>0</v>
      </c>
      <c r="AD1976">
        <v>20978096</v>
      </c>
      <c r="AG1976">
        <v>0</v>
      </c>
      <c r="AH1976">
        <v>18371872</v>
      </c>
      <c r="AI1976">
        <f t="shared" si="120"/>
        <v>2025</v>
      </c>
      <c r="AJ1976" t="str">
        <f t="shared" si="121"/>
        <v>Interior TFLs</v>
      </c>
      <c r="AK1976" t="str">
        <f t="shared" si="122"/>
        <v>InteriorTFLs</v>
      </c>
      <c r="AL1976" t="str">
        <f t="shared" si="123"/>
        <v>Interior TFLs</v>
      </c>
    </row>
    <row r="1977" spans="1:38">
      <c r="A1977">
        <v>26</v>
      </c>
      <c r="B1977">
        <v>40</v>
      </c>
      <c r="Q1977">
        <v>0</v>
      </c>
      <c r="R1977">
        <v>6449152</v>
      </c>
      <c r="U1977">
        <v>0</v>
      </c>
      <c r="V1977">
        <v>5754528</v>
      </c>
      <c r="Y1977">
        <v>0</v>
      </c>
      <c r="Z1977">
        <v>5481648</v>
      </c>
      <c r="AC1977">
        <v>0</v>
      </c>
      <c r="AD1977">
        <v>4796784</v>
      </c>
      <c r="AG1977">
        <v>0</v>
      </c>
      <c r="AH1977">
        <v>3981328</v>
      </c>
      <c r="AI1977">
        <f t="shared" si="120"/>
        <v>2025</v>
      </c>
      <c r="AJ1977" t="str">
        <f t="shared" si="121"/>
        <v>Interior TFLs</v>
      </c>
      <c r="AK1977" t="str">
        <f t="shared" si="122"/>
        <v>InteriorTFLs</v>
      </c>
      <c r="AL1977" t="str">
        <f t="shared" si="123"/>
        <v>Interior TFLs</v>
      </c>
    </row>
    <row r="1978" spans="1:38">
      <c r="A1978">
        <v>26</v>
      </c>
      <c r="B1978">
        <v>40</v>
      </c>
      <c r="Q1978">
        <v>0</v>
      </c>
      <c r="R1978">
        <v>1563760</v>
      </c>
      <c r="U1978">
        <v>0</v>
      </c>
      <c r="V1978">
        <v>1523856</v>
      </c>
      <c r="Y1978">
        <v>0</v>
      </c>
      <c r="Z1978">
        <v>1564816</v>
      </c>
      <c r="AC1978">
        <v>0</v>
      </c>
      <c r="AD1978">
        <v>1554512</v>
      </c>
      <c r="AG1978">
        <v>0</v>
      </c>
      <c r="AH1978">
        <v>1451136</v>
      </c>
      <c r="AI1978">
        <f t="shared" si="120"/>
        <v>2025</v>
      </c>
      <c r="AJ1978" t="str">
        <f t="shared" si="121"/>
        <v>Interior TFLs</v>
      </c>
      <c r="AK1978" t="str">
        <f t="shared" si="122"/>
        <v>InteriorTFLs</v>
      </c>
      <c r="AL1978" t="str">
        <f t="shared" si="123"/>
        <v>Interior TFLs</v>
      </c>
    </row>
    <row r="1979" spans="1:38">
      <c r="A1979">
        <v>26</v>
      </c>
      <c r="B1979">
        <v>40</v>
      </c>
      <c r="Q1979">
        <v>0</v>
      </c>
      <c r="R1979">
        <v>14255856</v>
      </c>
      <c r="U1979">
        <v>0</v>
      </c>
      <c r="V1979">
        <v>13475728</v>
      </c>
      <c r="Y1979">
        <v>0</v>
      </c>
      <c r="Z1979">
        <v>13587504</v>
      </c>
      <c r="AC1979">
        <v>0</v>
      </c>
      <c r="AD1979">
        <v>13301920</v>
      </c>
      <c r="AG1979">
        <v>0</v>
      </c>
      <c r="AH1979">
        <v>12974912</v>
      </c>
      <c r="AI1979">
        <f t="shared" si="120"/>
        <v>2025</v>
      </c>
      <c r="AJ1979" t="str">
        <f t="shared" si="121"/>
        <v>Interior TFLs</v>
      </c>
      <c r="AK1979" t="str">
        <f t="shared" si="122"/>
        <v>InteriorTFLs</v>
      </c>
      <c r="AL1979" t="str">
        <f t="shared" si="123"/>
        <v>Interior TFLs</v>
      </c>
    </row>
    <row r="1980" spans="1:38">
      <c r="A1980">
        <v>26</v>
      </c>
      <c r="B1980">
        <v>40</v>
      </c>
      <c r="Q1980">
        <v>0</v>
      </c>
      <c r="R1980">
        <v>3178064</v>
      </c>
      <c r="U1980">
        <v>0</v>
      </c>
      <c r="V1980">
        <v>2815536</v>
      </c>
      <c r="Y1980">
        <v>0</v>
      </c>
      <c r="Z1980">
        <v>2913120</v>
      </c>
      <c r="AC1980">
        <v>0</v>
      </c>
      <c r="AD1980">
        <v>2899888</v>
      </c>
      <c r="AG1980">
        <v>0</v>
      </c>
      <c r="AH1980">
        <v>2817072</v>
      </c>
      <c r="AI1980">
        <f t="shared" si="120"/>
        <v>2025</v>
      </c>
      <c r="AJ1980" t="str">
        <f t="shared" si="121"/>
        <v>Interior TFLs</v>
      </c>
      <c r="AK1980" t="str">
        <f t="shared" si="122"/>
        <v>InteriorTFLs</v>
      </c>
      <c r="AL1980" t="str">
        <f t="shared" si="123"/>
        <v>Interior TFLs</v>
      </c>
    </row>
    <row r="1981" spans="1:38">
      <c r="A1981">
        <v>26</v>
      </c>
      <c r="B1981">
        <v>40</v>
      </c>
      <c r="Q1981">
        <v>0</v>
      </c>
      <c r="R1981">
        <v>28672</v>
      </c>
      <c r="U1981">
        <v>0</v>
      </c>
      <c r="V1981">
        <v>37056</v>
      </c>
      <c r="Y1981">
        <v>0</v>
      </c>
      <c r="Z1981">
        <v>32544</v>
      </c>
      <c r="AC1981">
        <v>0</v>
      </c>
      <c r="AD1981">
        <v>9360</v>
      </c>
      <c r="AG1981">
        <v>0</v>
      </c>
      <c r="AH1981">
        <v>8944</v>
      </c>
      <c r="AI1981">
        <f t="shared" si="120"/>
        <v>2025</v>
      </c>
      <c r="AJ1981" t="str">
        <f t="shared" si="121"/>
        <v>Interior TFLs</v>
      </c>
      <c r="AK1981" t="str">
        <f t="shared" si="122"/>
        <v>InteriorTFLs</v>
      </c>
      <c r="AL1981" t="str">
        <f t="shared" si="123"/>
        <v>Interior TFLs</v>
      </c>
    </row>
    <row r="1982" spans="1:38">
      <c r="A1982">
        <v>26</v>
      </c>
      <c r="B1982">
        <v>40</v>
      </c>
      <c r="Q1982">
        <v>0</v>
      </c>
      <c r="R1982">
        <v>1456</v>
      </c>
      <c r="U1982">
        <v>0</v>
      </c>
      <c r="V1982">
        <v>1184</v>
      </c>
      <c r="Y1982">
        <v>0</v>
      </c>
      <c r="Z1982">
        <v>1648</v>
      </c>
      <c r="AC1982">
        <v>0</v>
      </c>
      <c r="AD1982">
        <v>480</v>
      </c>
      <c r="AG1982">
        <v>0</v>
      </c>
      <c r="AH1982">
        <v>400</v>
      </c>
      <c r="AI1982">
        <f t="shared" si="120"/>
        <v>2025</v>
      </c>
      <c r="AJ1982" t="str">
        <f t="shared" si="121"/>
        <v>Interior TFLs</v>
      </c>
      <c r="AK1982" t="str">
        <f t="shared" si="122"/>
        <v>InteriorTFLs</v>
      </c>
      <c r="AL1982" t="str">
        <f t="shared" si="123"/>
        <v>Interior TFLs</v>
      </c>
    </row>
    <row r="1983" spans="1:38">
      <c r="A1983">
        <v>26</v>
      </c>
      <c r="B1983">
        <v>40</v>
      </c>
      <c r="Q1983">
        <v>0</v>
      </c>
      <c r="R1983">
        <v>2312032</v>
      </c>
      <c r="U1983">
        <v>0</v>
      </c>
      <c r="V1983">
        <v>2200400</v>
      </c>
      <c r="Y1983">
        <v>0</v>
      </c>
      <c r="Z1983">
        <v>2106624</v>
      </c>
      <c r="AC1983">
        <v>0</v>
      </c>
      <c r="AD1983">
        <v>1438336</v>
      </c>
      <c r="AG1983">
        <v>0</v>
      </c>
      <c r="AH1983">
        <v>923952</v>
      </c>
      <c r="AI1983">
        <f t="shared" si="120"/>
        <v>2025</v>
      </c>
      <c r="AJ1983" t="str">
        <f t="shared" si="121"/>
        <v>Interior TFLs</v>
      </c>
      <c r="AK1983" t="str">
        <f t="shared" si="122"/>
        <v>InteriorTFLs</v>
      </c>
      <c r="AL1983" t="str">
        <f t="shared" si="123"/>
        <v>Interior TFLs</v>
      </c>
    </row>
    <row r="1984" spans="1:38">
      <c r="A1984">
        <v>26</v>
      </c>
      <c r="B1984">
        <v>41</v>
      </c>
      <c r="Q1984">
        <v>0</v>
      </c>
      <c r="R1984">
        <v>0</v>
      </c>
      <c r="U1984">
        <v>0</v>
      </c>
      <c r="V1984">
        <v>0</v>
      </c>
      <c r="Y1984">
        <v>0</v>
      </c>
      <c r="Z1984">
        <v>0</v>
      </c>
      <c r="AC1984">
        <v>0</v>
      </c>
      <c r="AD1984">
        <v>0</v>
      </c>
      <c r="AG1984">
        <v>0</v>
      </c>
      <c r="AH1984">
        <v>0</v>
      </c>
      <c r="AI1984">
        <f t="shared" si="120"/>
        <v>2025</v>
      </c>
      <c r="AJ1984" t="str">
        <f t="shared" si="121"/>
        <v>Coast TFLs</v>
      </c>
      <c r="AK1984" t="str">
        <f t="shared" si="122"/>
        <v>CoastTFLs</v>
      </c>
      <c r="AL1984" t="str">
        <f t="shared" si="123"/>
        <v>Coast TFLs</v>
      </c>
    </row>
    <row r="1985" spans="1:38">
      <c r="A1985">
        <v>26</v>
      </c>
      <c r="B1985">
        <v>41</v>
      </c>
      <c r="Q1985">
        <v>0</v>
      </c>
      <c r="R1985">
        <v>224</v>
      </c>
      <c r="U1985">
        <v>0</v>
      </c>
      <c r="V1985">
        <v>144</v>
      </c>
      <c r="Y1985">
        <v>0</v>
      </c>
      <c r="Z1985">
        <v>144</v>
      </c>
      <c r="AC1985">
        <v>0</v>
      </c>
      <c r="AD1985">
        <v>0</v>
      </c>
      <c r="AG1985">
        <v>0</v>
      </c>
      <c r="AH1985">
        <v>0</v>
      </c>
      <c r="AI1985">
        <f t="shared" si="120"/>
        <v>2025</v>
      </c>
      <c r="AJ1985" t="str">
        <f t="shared" si="121"/>
        <v>Coast TFLs</v>
      </c>
      <c r="AK1985" t="str">
        <f t="shared" si="122"/>
        <v>CoastTFLs</v>
      </c>
      <c r="AL1985" t="str">
        <f t="shared" si="123"/>
        <v>Coast TFLs</v>
      </c>
    </row>
    <row r="1986" spans="1:38">
      <c r="A1986">
        <v>26</v>
      </c>
      <c r="B1986">
        <v>41</v>
      </c>
      <c r="Q1986">
        <v>0</v>
      </c>
      <c r="R1986">
        <v>0</v>
      </c>
      <c r="U1986">
        <v>0</v>
      </c>
      <c r="V1986">
        <v>0</v>
      </c>
      <c r="Y1986">
        <v>0</v>
      </c>
      <c r="Z1986">
        <v>0</v>
      </c>
      <c r="AC1986">
        <v>0</v>
      </c>
      <c r="AD1986">
        <v>0</v>
      </c>
      <c r="AG1986">
        <v>0</v>
      </c>
      <c r="AH1986">
        <v>0</v>
      </c>
      <c r="AI1986">
        <f t="shared" ref="AI1986:AI2049" si="124">A1986+1999</f>
        <v>2025</v>
      </c>
      <c r="AJ1986" t="str">
        <f t="shared" ref="AJ1986:AJ2049" si="125">VLOOKUP(B1986,$AO$2:$AS$42,4)</f>
        <v>Coast TFLs</v>
      </c>
      <c r="AK1986" t="str">
        <f t="shared" ref="AK1986:AK2049" si="126">VLOOKUP(B1986,$AO$2:$AT$42,2)</f>
        <v>CoastTFLs</v>
      </c>
      <c r="AL1986" t="str">
        <f t="shared" ref="AL1986:AL2049" si="127">VLOOKUP(B1986,$AO$2:$AT$42,3)</f>
        <v>Coast TFLs</v>
      </c>
    </row>
    <row r="1987" spans="1:38">
      <c r="A1987">
        <v>26</v>
      </c>
      <c r="B1987">
        <v>41</v>
      </c>
      <c r="Q1987">
        <v>0</v>
      </c>
      <c r="R1987">
        <v>0</v>
      </c>
      <c r="U1987">
        <v>0</v>
      </c>
      <c r="V1987">
        <v>18784</v>
      </c>
      <c r="Y1987">
        <v>0</v>
      </c>
      <c r="Z1987">
        <v>14416</v>
      </c>
      <c r="AC1987">
        <v>0</v>
      </c>
      <c r="AD1987">
        <v>5040</v>
      </c>
      <c r="AG1987">
        <v>0</v>
      </c>
      <c r="AH1987">
        <v>336</v>
      </c>
      <c r="AI1987">
        <f t="shared" si="124"/>
        <v>2025</v>
      </c>
      <c r="AJ1987" t="str">
        <f t="shared" si="125"/>
        <v>Coast TFLs</v>
      </c>
      <c r="AK1987" t="str">
        <f t="shared" si="126"/>
        <v>CoastTFLs</v>
      </c>
      <c r="AL1987" t="str">
        <f t="shared" si="127"/>
        <v>Coast TFLs</v>
      </c>
    </row>
    <row r="1988" spans="1:38">
      <c r="A1988">
        <v>26</v>
      </c>
      <c r="B1988">
        <v>41</v>
      </c>
      <c r="Q1988">
        <v>0</v>
      </c>
      <c r="R1988">
        <v>0</v>
      </c>
      <c r="U1988">
        <v>0</v>
      </c>
      <c r="V1988">
        <v>0</v>
      </c>
      <c r="Y1988">
        <v>0</v>
      </c>
      <c r="Z1988">
        <v>0</v>
      </c>
      <c r="AC1988">
        <v>0</v>
      </c>
      <c r="AD1988">
        <v>0</v>
      </c>
      <c r="AG1988">
        <v>0</v>
      </c>
      <c r="AH1988">
        <v>0</v>
      </c>
      <c r="AI1988">
        <f t="shared" si="124"/>
        <v>2025</v>
      </c>
      <c r="AJ1988" t="str">
        <f t="shared" si="125"/>
        <v>Coast TFLs</v>
      </c>
      <c r="AK1988" t="str">
        <f t="shared" si="126"/>
        <v>CoastTFLs</v>
      </c>
      <c r="AL1988" t="str">
        <f t="shared" si="127"/>
        <v>Coast TFLs</v>
      </c>
    </row>
    <row r="1989" spans="1:38">
      <c r="A1989">
        <v>26</v>
      </c>
      <c r="B1989">
        <v>41</v>
      </c>
      <c r="Q1989">
        <v>0</v>
      </c>
      <c r="R1989">
        <v>0</v>
      </c>
      <c r="U1989">
        <v>0</v>
      </c>
      <c r="V1989">
        <v>0</v>
      </c>
      <c r="Y1989">
        <v>0</v>
      </c>
      <c r="Z1989">
        <v>0</v>
      </c>
      <c r="AC1989">
        <v>0</v>
      </c>
      <c r="AD1989">
        <v>0</v>
      </c>
      <c r="AG1989">
        <v>0</v>
      </c>
      <c r="AH1989">
        <v>0</v>
      </c>
      <c r="AI1989">
        <f t="shared" si="124"/>
        <v>2025</v>
      </c>
      <c r="AJ1989" t="str">
        <f t="shared" si="125"/>
        <v>Coast TFLs</v>
      </c>
      <c r="AK1989" t="str">
        <f t="shared" si="126"/>
        <v>CoastTFLs</v>
      </c>
      <c r="AL1989" t="str">
        <f t="shared" si="127"/>
        <v>Coast TFLs</v>
      </c>
    </row>
    <row r="1990" spans="1:38">
      <c r="A1990">
        <v>26</v>
      </c>
      <c r="B1990">
        <v>41</v>
      </c>
      <c r="Q1990">
        <v>0</v>
      </c>
      <c r="R1990">
        <v>6224</v>
      </c>
      <c r="U1990">
        <v>0</v>
      </c>
      <c r="V1990">
        <v>11024</v>
      </c>
      <c r="Y1990">
        <v>0</v>
      </c>
      <c r="Z1990">
        <v>6336</v>
      </c>
      <c r="AC1990">
        <v>0</v>
      </c>
      <c r="AD1990">
        <v>2432</v>
      </c>
      <c r="AG1990">
        <v>0</v>
      </c>
      <c r="AH1990">
        <v>288</v>
      </c>
      <c r="AI1990">
        <f t="shared" si="124"/>
        <v>2025</v>
      </c>
      <c r="AJ1990" t="str">
        <f t="shared" si="125"/>
        <v>Coast TFLs</v>
      </c>
      <c r="AK1990" t="str">
        <f t="shared" si="126"/>
        <v>CoastTFLs</v>
      </c>
      <c r="AL1990" t="str">
        <f t="shared" si="127"/>
        <v>Coast TFLs</v>
      </c>
    </row>
    <row r="1991" spans="1:38">
      <c r="A1991">
        <v>26</v>
      </c>
      <c r="B1991">
        <v>41</v>
      </c>
      <c r="Q1991">
        <v>0</v>
      </c>
      <c r="R1991">
        <v>2768</v>
      </c>
      <c r="U1991">
        <v>0</v>
      </c>
      <c r="V1991">
        <v>0</v>
      </c>
      <c r="Y1991">
        <v>0</v>
      </c>
      <c r="Z1991">
        <v>0</v>
      </c>
      <c r="AC1991">
        <v>0</v>
      </c>
      <c r="AD1991">
        <v>0</v>
      </c>
      <c r="AG1991">
        <v>0</v>
      </c>
      <c r="AH1991">
        <v>0</v>
      </c>
      <c r="AI1991">
        <f t="shared" si="124"/>
        <v>2025</v>
      </c>
      <c r="AJ1991" t="str">
        <f t="shared" si="125"/>
        <v>Coast TFLs</v>
      </c>
      <c r="AK1991" t="str">
        <f t="shared" si="126"/>
        <v>CoastTFLs</v>
      </c>
      <c r="AL1991" t="str">
        <f t="shared" si="127"/>
        <v>Coast TFLs</v>
      </c>
    </row>
    <row r="1992" spans="1:38">
      <c r="A1992">
        <v>26</v>
      </c>
      <c r="B1992">
        <v>41</v>
      </c>
      <c r="Q1992">
        <v>0</v>
      </c>
      <c r="R1992">
        <v>0</v>
      </c>
      <c r="U1992">
        <v>0</v>
      </c>
      <c r="V1992">
        <v>3232</v>
      </c>
      <c r="Y1992">
        <v>0</v>
      </c>
      <c r="Z1992">
        <v>0</v>
      </c>
      <c r="AC1992">
        <v>0</v>
      </c>
      <c r="AD1992">
        <v>0</v>
      </c>
      <c r="AG1992">
        <v>0</v>
      </c>
      <c r="AH1992">
        <v>0</v>
      </c>
      <c r="AI1992">
        <f t="shared" si="124"/>
        <v>2025</v>
      </c>
      <c r="AJ1992" t="str">
        <f t="shared" si="125"/>
        <v>Coast TFLs</v>
      </c>
      <c r="AK1992" t="str">
        <f t="shared" si="126"/>
        <v>CoastTFLs</v>
      </c>
      <c r="AL1992" t="str">
        <f t="shared" si="127"/>
        <v>Coast TFLs</v>
      </c>
    </row>
    <row r="1993" spans="1:38">
      <c r="A1993">
        <v>26</v>
      </c>
      <c r="B1993">
        <v>41</v>
      </c>
      <c r="Q1993">
        <v>0</v>
      </c>
      <c r="R1993">
        <v>0</v>
      </c>
      <c r="U1993">
        <v>0</v>
      </c>
      <c r="V1993">
        <v>0</v>
      </c>
      <c r="Y1993">
        <v>0</v>
      </c>
      <c r="Z1993">
        <v>0</v>
      </c>
      <c r="AC1993">
        <v>0</v>
      </c>
      <c r="AD1993">
        <v>0</v>
      </c>
      <c r="AG1993">
        <v>0</v>
      </c>
      <c r="AH1993">
        <v>0</v>
      </c>
      <c r="AI1993">
        <f t="shared" si="124"/>
        <v>2025</v>
      </c>
      <c r="AJ1993" t="str">
        <f t="shared" si="125"/>
        <v>Coast TFLs</v>
      </c>
      <c r="AK1993" t="str">
        <f t="shared" si="126"/>
        <v>CoastTFLs</v>
      </c>
      <c r="AL1993" t="str">
        <f t="shared" si="127"/>
        <v>Coast TFLs</v>
      </c>
    </row>
    <row r="1994" spans="1:38">
      <c r="A1994">
        <v>26</v>
      </c>
      <c r="B1994">
        <v>41</v>
      </c>
      <c r="Q1994">
        <v>0</v>
      </c>
      <c r="R1994">
        <v>0</v>
      </c>
      <c r="U1994">
        <v>0</v>
      </c>
      <c r="V1994">
        <v>0</v>
      </c>
      <c r="Y1994">
        <v>0</v>
      </c>
      <c r="Z1994">
        <v>0</v>
      </c>
      <c r="AC1994">
        <v>0</v>
      </c>
      <c r="AD1994">
        <v>0</v>
      </c>
      <c r="AG1994">
        <v>0</v>
      </c>
      <c r="AH1994">
        <v>0</v>
      </c>
      <c r="AI1994">
        <f t="shared" si="124"/>
        <v>2025</v>
      </c>
      <c r="AJ1994" t="str">
        <f t="shared" si="125"/>
        <v>Coast TFLs</v>
      </c>
      <c r="AK1994" t="str">
        <f t="shared" si="126"/>
        <v>CoastTFLs</v>
      </c>
      <c r="AL1994" t="str">
        <f t="shared" si="127"/>
        <v>Coast TFLs</v>
      </c>
    </row>
    <row r="1995" spans="1:38">
      <c r="A1995">
        <v>26</v>
      </c>
      <c r="B1995">
        <v>41</v>
      </c>
      <c r="Q1995">
        <v>0</v>
      </c>
      <c r="R1995">
        <v>0</v>
      </c>
      <c r="U1995">
        <v>0</v>
      </c>
      <c r="V1995">
        <v>0</v>
      </c>
      <c r="Y1995">
        <v>0</v>
      </c>
      <c r="Z1995">
        <v>0</v>
      </c>
      <c r="AC1995">
        <v>0</v>
      </c>
      <c r="AD1995">
        <v>0</v>
      </c>
      <c r="AG1995">
        <v>0</v>
      </c>
      <c r="AH1995">
        <v>0</v>
      </c>
      <c r="AI1995">
        <f t="shared" si="124"/>
        <v>2025</v>
      </c>
      <c r="AJ1995" t="str">
        <f t="shared" si="125"/>
        <v>Coast TFLs</v>
      </c>
      <c r="AK1995" t="str">
        <f t="shared" si="126"/>
        <v>CoastTFLs</v>
      </c>
      <c r="AL1995" t="str">
        <f t="shared" si="127"/>
        <v>Coast TFLs</v>
      </c>
    </row>
    <row r="1996" spans="1:38">
      <c r="A1996">
        <v>26</v>
      </c>
      <c r="B1996">
        <v>41</v>
      </c>
      <c r="Q1996">
        <v>0</v>
      </c>
      <c r="R1996">
        <v>64</v>
      </c>
      <c r="U1996">
        <v>0</v>
      </c>
      <c r="V1996">
        <v>3728</v>
      </c>
      <c r="Y1996">
        <v>0</v>
      </c>
      <c r="Z1996">
        <v>0</v>
      </c>
      <c r="AC1996">
        <v>0</v>
      </c>
      <c r="AD1996">
        <v>208</v>
      </c>
      <c r="AG1996">
        <v>0</v>
      </c>
      <c r="AH1996">
        <v>0</v>
      </c>
      <c r="AI1996">
        <f t="shared" si="124"/>
        <v>2025</v>
      </c>
      <c r="AJ1996" t="str">
        <f t="shared" si="125"/>
        <v>Coast TFLs</v>
      </c>
      <c r="AK1996" t="str">
        <f t="shared" si="126"/>
        <v>CoastTFLs</v>
      </c>
      <c r="AL1996" t="str">
        <f t="shared" si="127"/>
        <v>Coast TFLs</v>
      </c>
    </row>
    <row r="1997" spans="1:38">
      <c r="A1997">
        <v>26</v>
      </c>
      <c r="B1997">
        <v>41</v>
      </c>
      <c r="Q1997">
        <v>0</v>
      </c>
      <c r="R1997">
        <v>0</v>
      </c>
      <c r="U1997">
        <v>0</v>
      </c>
      <c r="V1997">
        <v>0</v>
      </c>
      <c r="Y1997">
        <v>0</v>
      </c>
      <c r="Z1997">
        <v>0</v>
      </c>
      <c r="AC1997">
        <v>0</v>
      </c>
      <c r="AD1997">
        <v>0</v>
      </c>
      <c r="AG1997">
        <v>0</v>
      </c>
      <c r="AH1997">
        <v>0</v>
      </c>
      <c r="AI1997">
        <f t="shared" si="124"/>
        <v>2025</v>
      </c>
      <c r="AJ1997" t="str">
        <f t="shared" si="125"/>
        <v>Coast TFLs</v>
      </c>
      <c r="AK1997" t="str">
        <f t="shared" si="126"/>
        <v>CoastTFLs</v>
      </c>
      <c r="AL1997" t="str">
        <f t="shared" si="127"/>
        <v>Coast TFLs</v>
      </c>
    </row>
    <row r="1998" spans="1:38">
      <c r="A1998">
        <v>26</v>
      </c>
      <c r="B1998">
        <v>41</v>
      </c>
      <c r="Q1998">
        <v>0</v>
      </c>
      <c r="R1998">
        <v>0</v>
      </c>
      <c r="U1998">
        <v>0</v>
      </c>
      <c r="V1998">
        <v>0</v>
      </c>
      <c r="Y1998">
        <v>0</v>
      </c>
      <c r="Z1998">
        <v>0</v>
      </c>
      <c r="AC1998">
        <v>0</v>
      </c>
      <c r="AD1998">
        <v>0</v>
      </c>
      <c r="AG1998">
        <v>0</v>
      </c>
      <c r="AH1998">
        <v>0</v>
      </c>
      <c r="AI1998">
        <f t="shared" si="124"/>
        <v>2025</v>
      </c>
      <c r="AJ1998" t="str">
        <f t="shared" si="125"/>
        <v>Coast TFLs</v>
      </c>
      <c r="AK1998" t="str">
        <f t="shared" si="126"/>
        <v>CoastTFLs</v>
      </c>
      <c r="AL1998" t="str">
        <f t="shared" si="127"/>
        <v>Coast TFLs</v>
      </c>
    </row>
    <row r="1999" spans="1:38">
      <c r="A1999">
        <v>26</v>
      </c>
      <c r="B1999">
        <v>41</v>
      </c>
      <c r="Q1999">
        <v>0</v>
      </c>
      <c r="R1999">
        <v>0</v>
      </c>
      <c r="U1999">
        <v>0</v>
      </c>
      <c r="V1999">
        <v>0</v>
      </c>
      <c r="Y1999">
        <v>0</v>
      </c>
      <c r="Z1999">
        <v>0</v>
      </c>
      <c r="AC1999">
        <v>0</v>
      </c>
      <c r="AD1999">
        <v>0</v>
      </c>
      <c r="AG1999">
        <v>0</v>
      </c>
      <c r="AH1999">
        <v>0</v>
      </c>
      <c r="AI1999">
        <f t="shared" si="124"/>
        <v>2025</v>
      </c>
      <c r="AJ1999" t="str">
        <f t="shared" si="125"/>
        <v>Coast TFLs</v>
      </c>
      <c r="AK1999" t="str">
        <f t="shared" si="126"/>
        <v>CoastTFLs</v>
      </c>
      <c r="AL1999" t="str">
        <f t="shared" si="127"/>
        <v>Coast TFLs</v>
      </c>
    </row>
    <row r="2000" spans="1:38">
      <c r="A2000">
        <v>27</v>
      </c>
      <c r="B2000">
        <v>1</v>
      </c>
      <c r="Q2000">
        <v>0</v>
      </c>
      <c r="R2000">
        <v>45902752</v>
      </c>
      <c r="U2000">
        <v>0</v>
      </c>
      <c r="V2000">
        <v>44500912</v>
      </c>
      <c r="Y2000">
        <v>0</v>
      </c>
      <c r="Z2000">
        <v>43595728</v>
      </c>
      <c r="AC2000">
        <v>0</v>
      </c>
      <c r="AD2000">
        <v>42018048</v>
      </c>
      <c r="AG2000">
        <v>0</v>
      </c>
      <c r="AH2000">
        <v>41663936</v>
      </c>
      <c r="AI2000">
        <f t="shared" si="124"/>
        <v>2026</v>
      </c>
      <c r="AJ2000" t="str">
        <f t="shared" si="125"/>
        <v>Pine Units</v>
      </c>
      <c r="AK2000" t="str">
        <f t="shared" si="126"/>
        <v>100MileHouse</v>
      </c>
      <c r="AL2000" t="str">
        <f t="shared" si="127"/>
        <v>100 Mile House TSA</v>
      </c>
    </row>
    <row r="2001" spans="1:38">
      <c r="A2001">
        <v>27</v>
      </c>
      <c r="B2001">
        <v>2</v>
      </c>
      <c r="Q2001">
        <v>0</v>
      </c>
      <c r="R2001">
        <v>6350320</v>
      </c>
      <c r="U2001">
        <v>0</v>
      </c>
      <c r="V2001">
        <v>6009408</v>
      </c>
      <c r="Y2001">
        <v>0</v>
      </c>
      <c r="Z2001">
        <v>5752992</v>
      </c>
      <c r="AC2001">
        <v>0</v>
      </c>
      <c r="AD2001">
        <v>4275648</v>
      </c>
      <c r="AG2001">
        <v>0</v>
      </c>
      <c r="AH2001">
        <v>3603984</v>
      </c>
      <c r="AI2001">
        <f t="shared" si="124"/>
        <v>2026</v>
      </c>
      <c r="AJ2001" t="str">
        <f t="shared" si="125"/>
        <v>Pine Units</v>
      </c>
      <c r="AK2001" t="str">
        <f t="shared" si="126"/>
        <v>Arrow</v>
      </c>
      <c r="AL2001" t="str">
        <f t="shared" si="127"/>
        <v>Arrow TSA</v>
      </c>
    </row>
    <row r="2002" spans="1:38">
      <c r="A2002">
        <v>27</v>
      </c>
      <c r="B2002">
        <v>3</v>
      </c>
      <c r="Q2002">
        <v>0</v>
      </c>
      <c r="R2002">
        <v>0</v>
      </c>
      <c r="U2002">
        <v>0</v>
      </c>
      <c r="V2002">
        <v>0</v>
      </c>
      <c r="Y2002">
        <v>0</v>
      </c>
      <c r="Z2002">
        <v>0</v>
      </c>
      <c r="AC2002">
        <v>0</v>
      </c>
      <c r="AD2002">
        <v>0</v>
      </c>
      <c r="AG2002">
        <v>0</v>
      </c>
      <c r="AH2002">
        <v>0</v>
      </c>
      <c r="AI2002">
        <f t="shared" si="124"/>
        <v>2026</v>
      </c>
      <c r="AJ2002" t="str">
        <f t="shared" si="125"/>
        <v>Non-pine Units</v>
      </c>
      <c r="AK2002" t="str">
        <f t="shared" si="126"/>
        <v>Arrowsmith</v>
      </c>
      <c r="AL2002" t="str">
        <f t="shared" si="127"/>
        <v>Arrowsmith TSA</v>
      </c>
    </row>
    <row r="2003" spans="1:38">
      <c r="A2003">
        <v>27</v>
      </c>
      <c r="B2003">
        <v>4</v>
      </c>
      <c r="Q2003">
        <v>0</v>
      </c>
      <c r="R2003">
        <v>10793728</v>
      </c>
      <c r="U2003">
        <v>0</v>
      </c>
      <c r="V2003">
        <v>10164048</v>
      </c>
      <c r="Y2003">
        <v>0</v>
      </c>
      <c r="Z2003">
        <v>9684608</v>
      </c>
      <c r="AC2003">
        <v>0</v>
      </c>
      <c r="AD2003">
        <v>6202528</v>
      </c>
      <c r="AG2003">
        <v>0</v>
      </c>
      <c r="AH2003">
        <v>4438736</v>
      </c>
      <c r="AI2003">
        <f t="shared" si="124"/>
        <v>2026</v>
      </c>
      <c r="AJ2003" t="str">
        <f t="shared" si="125"/>
        <v>Pine Units</v>
      </c>
      <c r="AK2003" t="str">
        <f t="shared" si="126"/>
        <v>Boundary</v>
      </c>
      <c r="AL2003" t="str">
        <f t="shared" si="127"/>
        <v>Boundary TSA</v>
      </c>
    </row>
    <row r="2004" spans="1:38">
      <c r="A2004">
        <v>27</v>
      </c>
      <c r="B2004">
        <v>5</v>
      </c>
      <c r="Q2004">
        <v>0</v>
      </c>
      <c r="R2004">
        <v>10676992</v>
      </c>
      <c r="U2004">
        <v>0</v>
      </c>
      <c r="V2004">
        <v>10141920</v>
      </c>
      <c r="Y2004">
        <v>0</v>
      </c>
      <c r="Z2004">
        <v>9690432</v>
      </c>
      <c r="AC2004">
        <v>0</v>
      </c>
      <c r="AD2004">
        <v>8984240</v>
      </c>
      <c r="AG2004">
        <v>0</v>
      </c>
      <c r="AH2004">
        <v>8399888</v>
      </c>
      <c r="AI2004">
        <f t="shared" si="124"/>
        <v>2026</v>
      </c>
      <c r="AJ2004" t="str">
        <f t="shared" si="125"/>
        <v>Pine Units</v>
      </c>
      <c r="AK2004" t="str">
        <f t="shared" si="126"/>
        <v>Bulkley</v>
      </c>
      <c r="AL2004" t="str">
        <f t="shared" si="127"/>
        <v>Bulkley TSA</v>
      </c>
    </row>
    <row r="2005" spans="1:38">
      <c r="A2005">
        <v>27</v>
      </c>
      <c r="B2005">
        <v>6</v>
      </c>
      <c r="Q2005">
        <v>0</v>
      </c>
      <c r="R2005">
        <v>352</v>
      </c>
      <c r="U2005">
        <v>0</v>
      </c>
      <c r="V2005">
        <v>352</v>
      </c>
      <c r="Y2005">
        <v>0</v>
      </c>
      <c r="Z2005">
        <v>18640</v>
      </c>
      <c r="AC2005">
        <v>0</v>
      </c>
      <c r="AD2005">
        <v>309472</v>
      </c>
      <c r="AG2005">
        <v>0</v>
      </c>
      <c r="AH2005">
        <v>1085808</v>
      </c>
      <c r="AI2005">
        <f t="shared" si="124"/>
        <v>2026</v>
      </c>
      <c r="AJ2005" t="str">
        <f t="shared" si="125"/>
        <v>Non-pine Units</v>
      </c>
      <c r="AK2005" t="str">
        <f t="shared" si="126"/>
        <v>Cassiar</v>
      </c>
      <c r="AL2005" t="str">
        <f t="shared" si="127"/>
        <v>Cassiar TSA</v>
      </c>
    </row>
    <row r="2006" spans="1:38">
      <c r="A2006">
        <v>27</v>
      </c>
      <c r="B2006">
        <v>7</v>
      </c>
      <c r="Q2006">
        <v>0</v>
      </c>
      <c r="R2006">
        <v>434240</v>
      </c>
      <c r="U2006">
        <v>0</v>
      </c>
      <c r="V2006">
        <v>433072</v>
      </c>
      <c r="Y2006">
        <v>0</v>
      </c>
      <c r="Z2006">
        <v>432016</v>
      </c>
      <c r="AC2006">
        <v>0</v>
      </c>
      <c r="AD2006">
        <v>317360</v>
      </c>
      <c r="AG2006">
        <v>0</v>
      </c>
      <c r="AH2006">
        <v>266720</v>
      </c>
      <c r="AI2006">
        <f t="shared" si="124"/>
        <v>2026</v>
      </c>
      <c r="AJ2006" t="str">
        <f t="shared" si="125"/>
        <v>Non-pine Units</v>
      </c>
      <c r="AK2006" t="str">
        <f t="shared" si="126"/>
        <v>Cranberry</v>
      </c>
      <c r="AL2006" t="str">
        <f t="shared" si="127"/>
        <v>Cranberry TSA</v>
      </c>
    </row>
    <row r="2007" spans="1:38">
      <c r="A2007">
        <v>27</v>
      </c>
      <c r="B2007">
        <v>8</v>
      </c>
      <c r="Q2007">
        <v>0</v>
      </c>
      <c r="R2007">
        <v>21522816</v>
      </c>
      <c r="U2007">
        <v>0</v>
      </c>
      <c r="V2007">
        <v>20100624</v>
      </c>
      <c r="Y2007">
        <v>0</v>
      </c>
      <c r="Z2007">
        <v>17843424</v>
      </c>
      <c r="AC2007">
        <v>0</v>
      </c>
      <c r="AD2007">
        <v>12769728</v>
      </c>
      <c r="AG2007">
        <v>0</v>
      </c>
      <c r="AH2007">
        <v>8182848</v>
      </c>
      <c r="AI2007">
        <f t="shared" si="124"/>
        <v>2026</v>
      </c>
      <c r="AJ2007" t="str">
        <f t="shared" si="125"/>
        <v>Pine Units</v>
      </c>
      <c r="AK2007" t="str">
        <f t="shared" si="126"/>
        <v>Cranbrook</v>
      </c>
      <c r="AL2007" t="str">
        <f t="shared" si="127"/>
        <v>Cranbrook TSA</v>
      </c>
    </row>
    <row r="2008" spans="1:38">
      <c r="A2008">
        <v>27</v>
      </c>
      <c r="B2008">
        <v>9</v>
      </c>
      <c r="Q2008">
        <v>0</v>
      </c>
      <c r="R2008">
        <v>24537248</v>
      </c>
      <c r="U2008">
        <v>0</v>
      </c>
      <c r="V2008">
        <v>23107088</v>
      </c>
      <c r="Y2008">
        <v>0</v>
      </c>
      <c r="Z2008">
        <v>22375488</v>
      </c>
      <c r="AC2008">
        <v>0</v>
      </c>
      <c r="AD2008">
        <v>20907808</v>
      </c>
      <c r="AG2008">
        <v>0</v>
      </c>
      <c r="AH2008">
        <v>17855072</v>
      </c>
      <c r="AI2008">
        <f t="shared" si="124"/>
        <v>2026</v>
      </c>
      <c r="AJ2008" t="str">
        <f t="shared" si="125"/>
        <v>Pine Units</v>
      </c>
      <c r="AK2008" t="str">
        <f t="shared" si="126"/>
        <v>DawsonCreek</v>
      </c>
      <c r="AL2008" t="str">
        <f t="shared" si="127"/>
        <v>Dawson Creek TSA</v>
      </c>
    </row>
    <row r="2009" spans="1:38">
      <c r="A2009">
        <v>27</v>
      </c>
      <c r="B2009">
        <v>10</v>
      </c>
      <c r="Q2009">
        <v>0</v>
      </c>
      <c r="R2009">
        <v>0</v>
      </c>
      <c r="U2009">
        <v>0</v>
      </c>
      <c r="V2009">
        <v>0</v>
      </c>
      <c r="Y2009">
        <v>0</v>
      </c>
      <c r="Z2009">
        <v>10096</v>
      </c>
      <c r="AC2009">
        <v>0</v>
      </c>
      <c r="AD2009">
        <v>95728</v>
      </c>
      <c r="AG2009">
        <v>0</v>
      </c>
      <c r="AH2009">
        <v>1222096</v>
      </c>
      <c r="AI2009">
        <f t="shared" si="124"/>
        <v>2026</v>
      </c>
      <c r="AJ2009" t="str">
        <f t="shared" si="125"/>
        <v>Non-pine Units</v>
      </c>
      <c r="AK2009" t="str">
        <f t="shared" si="126"/>
        <v>FortNelson</v>
      </c>
      <c r="AL2009" t="str">
        <f t="shared" si="127"/>
        <v>Fort Nelson TSA</v>
      </c>
    </row>
    <row r="2010" spans="1:38">
      <c r="A2010">
        <v>27</v>
      </c>
      <c r="B2010">
        <v>11</v>
      </c>
      <c r="Q2010">
        <v>0</v>
      </c>
      <c r="R2010">
        <v>494688</v>
      </c>
      <c r="U2010">
        <v>0</v>
      </c>
      <c r="V2010">
        <v>472784</v>
      </c>
      <c r="Y2010">
        <v>0</v>
      </c>
      <c r="Z2010">
        <v>459584</v>
      </c>
      <c r="AC2010">
        <v>0</v>
      </c>
      <c r="AD2010">
        <v>377856</v>
      </c>
      <c r="AG2010">
        <v>0</v>
      </c>
      <c r="AH2010">
        <v>270528</v>
      </c>
      <c r="AI2010">
        <f t="shared" si="124"/>
        <v>2026</v>
      </c>
      <c r="AJ2010" t="str">
        <f t="shared" si="125"/>
        <v>Non-pine Units</v>
      </c>
      <c r="AK2010" t="str">
        <f t="shared" si="126"/>
        <v>Fraser</v>
      </c>
      <c r="AL2010" t="str">
        <f t="shared" si="127"/>
        <v>Fraser TSA</v>
      </c>
    </row>
    <row r="2011" spans="1:38">
      <c r="A2011">
        <v>27</v>
      </c>
      <c r="B2011">
        <v>12</v>
      </c>
      <c r="Q2011">
        <v>0</v>
      </c>
      <c r="R2011">
        <v>91103760</v>
      </c>
      <c r="U2011">
        <v>0</v>
      </c>
      <c r="V2011">
        <v>82675536</v>
      </c>
      <c r="Y2011">
        <v>0</v>
      </c>
      <c r="Z2011">
        <v>81901808</v>
      </c>
      <c r="AC2011">
        <v>0</v>
      </c>
      <c r="AD2011">
        <v>80212656</v>
      </c>
      <c r="AG2011">
        <v>0</v>
      </c>
      <c r="AH2011">
        <v>79079184</v>
      </c>
      <c r="AI2011">
        <f t="shared" si="124"/>
        <v>2026</v>
      </c>
      <c r="AJ2011" t="str">
        <f t="shared" si="125"/>
        <v>Pine Units</v>
      </c>
      <c r="AK2011" t="str">
        <f t="shared" si="126"/>
        <v>FtStJames</v>
      </c>
      <c r="AL2011" t="str">
        <f t="shared" si="127"/>
        <v>Ft. St. James Forest District</v>
      </c>
    </row>
    <row r="2012" spans="1:38">
      <c r="A2012">
        <v>27</v>
      </c>
      <c r="B2012">
        <v>13</v>
      </c>
      <c r="Q2012">
        <v>0</v>
      </c>
      <c r="R2012">
        <v>20871744</v>
      </c>
      <c r="U2012">
        <v>0</v>
      </c>
      <c r="V2012">
        <v>26157568</v>
      </c>
      <c r="Y2012">
        <v>0</v>
      </c>
      <c r="Z2012">
        <v>28712240</v>
      </c>
      <c r="AC2012">
        <v>0</v>
      </c>
      <c r="AD2012">
        <v>16480528</v>
      </c>
      <c r="AG2012">
        <v>0</v>
      </c>
      <c r="AH2012">
        <v>19609568</v>
      </c>
      <c r="AI2012">
        <f t="shared" si="124"/>
        <v>2026</v>
      </c>
      <c r="AJ2012" t="str">
        <f t="shared" si="125"/>
        <v>Non-pine Units</v>
      </c>
      <c r="AK2012" t="str">
        <f t="shared" si="126"/>
        <v>FtStJohn</v>
      </c>
      <c r="AL2012" t="str">
        <f t="shared" si="127"/>
        <v>Ft. St. John TSA</v>
      </c>
    </row>
    <row r="2013" spans="1:38">
      <c r="A2013">
        <v>27</v>
      </c>
      <c r="B2013">
        <v>14</v>
      </c>
      <c r="Q2013">
        <v>0</v>
      </c>
      <c r="R2013">
        <v>3640208</v>
      </c>
      <c r="U2013">
        <v>0</v>
      </c>
      <c r="V2013">
        <v>3407520</v>
      </c>
      <c r="Y2013">
        <v>0</v>
      </c>
      <c r="Z2013">
        <v>3271600</v>
      </c>
      <c r="AC2013">
        <v>0</v>
      </c>
      <c r="AD2013">
        <v>2135184</v>
      </c>
      <c r="AG2013">
        <v>0</v>
      </c>
      <c r="AH2013">
        <v>1684992</v>
      </c>
      <c r="AI2013">
        <f t="shared" si="124"/>
        <v>2026</v>
      </c>
      <c r="AJ2013" t="str">
        <f t="shared" si="125"/>
        <v>Pine Units</v>
      </c>
      <c r="AK2013" t="str">
        <f t="shared" si="126"/>
        <v>Golden</v>
      </c>
      <c r="AL2013" t="str">
        <f t="shared" si="127"/>
        <v>Golden TSA</v>
      </c>
    </row>
    <row r="2014" spans="1:38">
      <c r="A2014">
        <v>27</v>
      </c>
      <c r="B2014">
        <v>15</v>
      </c>
      <c r="Q2014">
        <v>0</v>
      </c>
      <c r="R2014">
        <v>7694784</v>
      </c>
      <c r="U2014">
        <v>0</v>
      </c>
      <c r="V2014">
        <v>7346368</v>
      </c>
      <c r="Y2014">
        <v>0</v>
      </c>
      <c r="Z2014">
        <v>6656144</v>
      </c>
      <c r="AC2014">
        <v>0</v>
      </c>
      <c r="AD2014">
        <v>5376880</v>
      </c>
      <c r="AG2014">
        <v>0</v>
      </c>
      <c r="AH2014">
        <v>3917936</v>
      </c>
      <c r="AI2014">
        <f t="shared" si="124"/>
        <v>2026</v>
      </c>
      <c r="AJ2014" t="str">
        <f t="shared" si="125"/>
        <v>Pine Units</v>
      </c>
      <c r="AK2014" t="str">
        <f t="shared" si="126"/>
        <v>Invermere</v>
      </c>
      <c r="AL2014" t="str">
        <f t="shared" si="127"/>
        <v>Invermere TSA</v>
      </c>
    </row>
    <row r="2015" spans="1:38">
      <c r="A2015">
        <v>27</v>
      </c>
      <c r="B2015">
        <v>16</v>
      </c>
      <c r="Q2015">
        <v>0</v>
      </c>
      <c r="R2015">
        <v>262848</v>
      </c>
      <c r="U2015">
        <v>0</v>
      </c>
      <c r="V2015">
        <v>307552</v>
      </c>
      <c r="Y2015">
        <v>0</v>
      </c>
      <c r="Z2015">
        <v>321088</v>
      </c>
      <c r="AC2015">
        <v>0</v>
      </c>
      <c r="AD2015">
        <v>194192</v>
      </c>
      <c r="AG2015">
        <v>0</v>
      </c>
      <c r="AH2015">
        <v>204528</v>
      </c>
      <c r="AI2015">
        <f t="shared" si="124"/>
        <v>2026</v>
      </c>
      <c r="AJ2015" t="str">
        <f t="shared" si="125"/>
        <v>Non-pine Units</v>
      </c>
      <c r="AK2015" t="str">
        <f t="shared" si="126"/>
        <v>Kalum</v>
      </c>
      <c r="AL2015" t="str">
        <f t="shared" si="127"/>
        <v>Kalum TSA</v>
      </c>
    </row>
    <row r="2016" spans="1:38">
      <c r="A2016">
        <v>27</v>
      </c>
      <c r="B2016">
        <v>17</v>
      </c>
      <c r="Q2016">
        <v>0</v>
      </c>
      <c r="R2016">
        <v>44002720</v>
      </c>
      <c r="U2016">
        <v>0</v>
      </c>
      <c r="V2016">
        <v>41034480</v>
      </c>
      <c r="Y2016">
        <v>0</v>
      </c>
      <c r="Z2016">
        <v>38442352</v>
      </c>
      <c r="AC2016">
        <v>0</v>
      </c>
      <c r="AD2016">
        <v>32291040</v>
      </c>
      <c r="AG2016">
        <v>0</v>
      </c>
      <c r="AH2016">
        <v>30133744</v>
      </c>
      <c r="AI2016">
        <f t="shared" si="124"/>
        <v>2026</v>
      </c>
      <c r="AJ2016" t="str">
        <f t="shared" si="125"/>
        <v>Pine Units</v>
      </c>
      <c r="AK2016" t="str">
        <f t="shared" si="126"/>
        <v>Kamloops</v>
      </c>
      <c r="AL2016" t="str">
        <f t="shared" si="127"/>
        <v>Kamloops TSA</v>
      </c>
    </row>
    <row r="2017" spans="1:38">
      <c r="A2017">
        <v>27</v>
      </c>
      <c r="B2017">
        <v>18</v>
      </c>
      <c r="Q2017">
        <v>0</v>
      </c>
      <c r="R2017">
        <v>16</v>
      </c>
      <c r="U2017">
        <v>0</v>
      </c>
      <c r="V2017">
        <v>48</v>
      </c>
      <c r="Y2017">
        <v>0</v>
      </c>
      <c r="Z2017">
        <v>0</v>
      </c>
      <c r="AC2017">
        <v>0</v>
      </c>
      <c r="AD2017">
        <v>0</v>
      </c>
      <c r="AG2017">
        <v>0</v>
      </c>
      <c r="AH2017">
        <v>16</v>
      </c>
      <c r="AI2017">
        <f t="shared" si="124"/>
        <v>2026</v>
      </c>
      <c r="AJ2017" t="str">
        <f t="shared" si="125"/>
        <v>Non-pine Units</v>
      </c>
      <c r="AK2017" t="str">
        <f t="shared" si="126"/>
        <v>Kingcome</v>
      </c>
      <c r="AL2017" t="str">
        <f t="shared" si="127"/>
        <v>Kingcome TSA</v>
      </c>
    </row>
    <row r="2018" spans="1:38">
      <c r="A2018">
        <v>27</v>
      </c>
      <c r="B2018">
        <v>19</v>
      </c>
      <c r="Q2018">
        <v>0</v>
      </c>
      <c r="R2018">
        <v>2332064</v>
      </c>
      <c r="U2018">
        <v>0</v>
      </c>
      <c r="V2018">
        <v>2218384</v>
      </c>
      <c r="Y2018">
        <v>0</v>
      </c>
      <c r="Z2018">
        <v>2199488</v>
      </c>
      <c r="AC2018">
        <v>0</v>
      </c>
      <c r="AD2018">
        <v>1750112</v>
      </c>
      <c r="AG2018">
        <v>0</v>
      </c>
      <c r="AH2018">
        <v>1715520</v>
      </c>
      <c r="AI2018">
        <f t="shared" si="124"/>
        <v>2026</v>
      </c>
      <c r="AJ2018" t="str">
        <f t="shared" si="125"/>
        <v>Non-pine Units</v>
      </c>
      <c r="AK2018" t="str">
        <f t="shared" si="126"/>
        <v>Kispiox</v>
      </c>
      <c r="AL2018" t="str">
        <f t="shared" si="127"/>
        <v>Kispiox TSA</v>
      </c>
    </row>
    <row r="2019" spans="1:38">
      <c r="A2019">
        <v>27</v>
      </c>
      <c r="B2019">
        <v>20</v>
      </c>
      <c r="Q2019">
        <v>0</v>
      </c>
      <c r="R2019">
        <v>9580368</v>
      </c>
      <c r="U2019">
        <v>0</v>
      </c>
      <c r="V2019">
        <v>9041808</v>
      </c>
      <c r="Y2019">
        <v>0</v>
      </c>
      <c r="Z2019">
        <v>8254208</v>
      </c>
      <c r="AC2019">
        <v>0</v>
      </c>
      <c r="AD2019">
        <v>4950592</v>
      </c>
      <c r="AG2019">
        <v>0</v>
      </c>
      <c r="AH2019">
        <v>3915424</v>
      </c>
      <c r="AI2019">
        <f t="shared" si="124"/>
        <v>2026</v>
      </c>
      <c r="AJ2019" t="str">
        <f t="shared" si="125"/>
        <v>Pine Units</v>
      </c>
      <c r="AK2019" t="str">
        <f t="shared" si="126"/>
        <v>KootenayLake</v>
      </c>
      <c r="AL2019" t="str">
        <f t="shared" si="127"/>
        <v>Kootenay Lake TSA</v>
      </c>
    </row>
    <row r="2020" spans="1:38">
      <c r="A2020">
        <v>27</v>
      </c>
      <c r="B2020">
        <v>21</v>
      </c>
      <c r="Q2020">
        <v>0</v>
      </c>
      <c r="R2020">
        <v>57426800</v>
      </c>
      <c r="U2020">
        <v>0</v>
      </c>
      <c r="V2020">
        <v>53964128</v>
      </c>
      <c r="Y2020">
        <v>0</v>
      </c>
      <c r="Z2020">
        <v>54282976</v>
      </c>
      <c r="AC2020">
        <v>0</v>
      </c>
      <c r="AD2020">
        <v>54515504</v>
      </c>
      <c r="AG2020">
        <v>0</v>
      </c>
      <c r="AH2020">
        <v>54154928</v>
      </c>
      <c r="AI2020">
        <f t="shared" si="124"/>
        <v>2026</v>
      </c>
      <c r="AJ2020" t="str">
        <f t="shared" si="125"/>
        <v>Pine Units</v>
      </c>
      <c r="AK2020" t="str">
        <f t="shared" si="126"/>
        <v>Lakes</v>
      </c>
      <c r="AL2020" t="str">
        <f t="shared" si="127"/>
        <v>Lakes TSA</v>
      </c>
    </row>
    <row r="2021" spans="1:38">
      <c r="A2021">
        <v>27</v>
      </c>
      <c r="B2021">
        <v>22</v>
      </c>
      <c r="Q2021">
        <v>0</v>
      </c>
      <c r="R2021">
        <v>15600656</v>
      </c>
      <c r="U2021">
        <v>0</v>
      </c>
      <c r="V2021">
        <v>14231744</v>
      </c>
      <c r="Y2021">
        <v>0</v>
      </c>
      <c r="Z2021">
        <v>12502640</v>
      </c>
      <c r="AC2021">
        <v>0</v>
      </c>
      <c r="AD2021">
        <v>8952848</v>
      </c>
      <c r="AG2021">
        <v>0</v>
      </c>
      <c r="AH2021">
        <v>6359824</v>
      </c>
      <c r="AI2021">
        <f t="shared" si="124"/>
        <v>2026</v>
      </c>
      <c r="AJ2021" t="str">
        <f t="shared" si="125"/>
        <v>Pine Units</v>
      </c>
      <c r="AK2021" t="str">
        <f t="shared" si="126"/>
        <v>Lillooet</v>
      </c>
      <c r="AL2021" t="str">
        <f t="shared" si="127"/>
        <v>Lillooet TSA</v>
      </c>
    </row>
    <row r="2022" spans="1:38">
      <c r="A2022">
        <v>27</v>
      </c>
      <c r="B2022">
        <v>23</v>
      </c>
      <c r="Q2022">
        <v>0</v>
      </c>
      <c r="R2022">
        <v>86234480</v>
      </c>
      <c r="U2022">
        <v>0</v>
      </c>
      <c r="V2022">
        <v>80063920</v>
      </c>
      <c r="Y2022">
        <v>0</v>
      </c>
      <c r="Z2022">
        <v>83878464</v>
      </c>
      <c r="AC2022">
        <v>0</v>
      </c>
      <c r="AD2022">
        <v>86749296</v>
      </c>
      <c r="AG2022">
        <v>0</v>
      </c>
      <c r="AH2022">
        <v>78990144</v>
      </c>
      <c r="AI2022">
        <f t="shared" si="124"/>
        <v>2026</v>
      </c>
      <c r="AJ2022" t="str">
        <f t="shared" si="125"/>
        <v>Pine Units</v>
      </c>
      <c r="AK2022" t="str">
        <f t="shared" si="126"/>
        <v>Mackenzie</v>
      </c>
      <c r="AL2022" t="str">
        <f t="shared" si="127"/>
        <v>Mackenzie TSA</v>
      </c>
    </row>
    <row r="2023" spans="1:38">
      <c r="A2023">
        <v>27</v>
      </c>
      <c r="B2023">
        <v>24</v>
      </c>
      <c r="Q2023">
        <v>0</v>
      </c>
      <c r="R2023">
        <v>49138448</v>
      </c>
      <c r="U2023">
        <v>0</v>
      </c>
      <c r="V2023">
        <v>43641632</v>
      </c>
      <c r="Y2023">
        <v>0</v>
      </c>
      <c r="Z2023">
        <v>37765664</v>
      </c>
      <c r="AC2023">
        <v>0</v>
      </c>
      <c r="AD2023">
        <v>29799296</v>
      </c>
      <c r="AG2023">
        <v>0</v>
      </c>
      <c r="AH2023">
        <v>20024224</v>
      </c>
      <c r="AI2023">
        <f t="shared" si="124"/>
        <v>2026</v>
      </c>
      <c r="AJ2023" t="str">
        <f t="shared" si="125"/>
        <v>Pine Units</v>
      </c>
      <c r="AK2023" t="str">
        <f t="shared" si="126"/>
        <v>Merritt</v>
      </c>
      <c r="AL2023" t="str">
        <f t="shared" si="127"/>
        <v>Merritt TSA</v>
      </c>
    </row>
    <row r="2024" spans="1:38">
      <c r="A2024">
        <v>27</v>
      </c>
      <c r="B2024">
        <v>25</v>
      </c>
      <c r="Q2024">
        <v>0</v>
      </c>
      <c r="R2024">
        <v>89536</v>
      </c>
      <c r="U2024">
        <v>0</v>
      </c>
      <c r="V2024">
        <v>118656</v>
      </c>
      <c r="Y2024">
        <v>0</v>
      </c>
      <c r="Z2024">
        <v>84928</v>
      </c>
      <c r="AC2024">
        <v>0</v>
      </c>
      <c r="AD2024">
        <v>32480</v>
      </c>
      <c r="AG2024">
        <v>0</v>
      </c>
      <c r="AH2024">
        <v>40880</v>
      </c>
      <c r="AI2024">
        <f t="shared" si="124"/>
        <v>2026</v>
      </c>
      <c r="AJ2024" t="str">
        <f t="shared" si="125"/>
        <v>Non-pine Units</v>
      </c>
      <c r="AK2024" t="str">
        <f t="shared" si="126"/>
        <v>MidCoast</v>
      </c>
      <c r="AL2024" t="str">
        <f t="shared" si="127"/>
        <v>Mid Coast TSA</v>
      </c>
    </row>
    <row r="2025" spans="1:38">
      <c r="A2025">
        <v>27</v>
      </c>
      <c r="B2025">
        <v>26</v>
      </c>
      <c r="Q2025">
        <v>0</v>
      </c>
      <c r="R2025">
        <v>42505568</v>
      </c>
      <c r="U2025">
        <v>0</v>
      </c>
      <c r="V2025">
        <v>40375312</v>
      </c>
      <c r="Y2025">
        <v>0</v>
      </c>
      <c r="Z2025">
        <v>37754224</v>
      </c>
      <c r="AC2025">
        <v>0</v>
      </c>
      <c r="AD2025">
        <v>36453456</v>
      </c>
      <c r="AG2025">
        <v>0</v>
      </c>
      <c r="AH2025">
        <v>35630320</v>
      </c>
      <c r="AI2025">
        <f t="shared" si="124"/>
        <v>2026</v>
      </c>
      <c r="AJ2025" t="str">
        <f t="shared" si="125"/>
        <v>Pine Units</v>
      </c>
      <c r="AK2025" t="str">
        <f t="shared" si="126"/>
        <v>Morice</v>
      </c>
      <c r="AL2025" t="str">
        <f t="shared" si="127"/>
        <v>Morice TSA</v>
      </c>
    </row>
    <row r="2026" spans="1:38">
      <c r="A2026">
        <v>27</v>
      </c>
      <c r="B2026">
        <v>27</v>
      </c>
      <c r="Q2026">
        <v>0</v>
      </c>
      <c r="R2026">
        <v>655328</v>
      </c>
      <c r="U2026">
        <v>0</v>
      </c>
      <c r="V2026">
        <v>609296</v>
      </c>
      <c r="Y2026">
        <v>0</v>
      </c>
      <c r="Z2026">
        <v>742496</v>
      </c>
      <c r="AC2026">
        <v>0</v>
      </c>
      <c r="AD2026">
        <v>444144</v>
      </c>
      <c r="AG2026">
        <v>0</v>
      </c>
      <c r="AH2026">
        <v>415264</v>
      </c>
      <c r="AI2026">
        <f t="shared" si="124"/>
        <v>2026</v>
      </c>
      <c r="AJ2026" t="str">
        <f t="shared" si="125"/>
        <v>Non-pine Units</v>
      </c>
      <c r="AK2026" t="str">
        <f t="shared" si="126"/>
        <v>Nass</v>
      </c>
      <c r="AL2026" t="str">
        <f t="shared" si="127"/>
        <v>Nass TSA</v>
      </c>
    </row>
    <row r="2027" spans="1:38">
      <c r="A2027">
        <v>27</v>
      </c>
      <c r="B2027">
        <v>28</v>
      </c>
      <c r="Q2027">
        <v>0</v>
      </c>
      <c r="R2027">
        <v>0</v>
      </c>
      <c r="U2027">
        <v>0</v>
      </c>
      <c r="V2027">
        <v>0</v>
      </c>
      <c r="Y2027">
        <v>0</v>
      </c>
      <c r="Z2027">
        <v>0</v>
      </c>
      <c r="AC2027">
        <v>0</v>
      </c>
      <c r="AD2027">
        <v>0</v>
      </c>
      <c r="AG2027">
        <v>0</v>
      </c>
      <c r="AH2027">
        <v>0</v>
      </c>
      <c r="AI2027">
        <f t="shared" si="124"/>
        <v>2026</v>
      </c>
      <c r="AJ2027" t="str">
        <f t="shared" si="125"/>
        <v>Non-pine Units</v>
      </c>
      <c r="AK2027" t="str">
        <f t="shared" si="126"/>
        <v>NorthCoast</v>
      </c>
      <c r="AL2027" t="str">
        <f t="shared" si="127"/>
        <v>North Coast TSA</v>
      </c>
    </row>
    <row r="2028" spans="1:38">
      <c r="A2028">
        <v>27</v>
      </c>
      <c r="B2028">
        <v>29</v>
      </c>
      <c r="Q2028">
        <v>0</v>
      </c>
      <c r="R2028">
        <v>40797280</v>
      </c>
      <c r="U2028">
        <v>0</v>
      </c>
      <c r="V2028">
        <v>36120672</v>
      </c>
      <c r="Y2028">
        <v>0</v>
      </c>
      <c r="Z2028">
        <v>32500352</v>
      </c>
      <c r="AC2028">
        <v>0</v>
      </c>
      <c r="AD2028">
        <v>22812432</v>
      </c>
      <c r="AG2028">
        <v>0</v>
      </c>
      <c r="AH2028">
        <v>15847584</v>
      </c>
      <c r="AI2028">
        <f t="shared" si="124"/>
        <v>2026</v>
      </c>
      <c r="AJ2028" t="str">
        <f t="shared" si="125"/>
        <v>Pine Units</v>
      </c>
      <c r="AK2028" t="str">
        <f t="shared" si="126"/>
        <v>Okanagan</v>
      </c>
      <c r="AL2028" t="str">
        <f t="shared" si="127"/>
        <v>Okanagan TSA</v>
      </c>
    </row>
    <row r="2029" spans="1:38">
      <c r="A2029">
        <v>27</v>
      </c>
      <c r="B2029">
        <v>30</v>
      </c>
      <c r="Q2029">
        <v>0</v>
      </c>
      <c r="R2029">
        <v>54775024</v>
      </c>
      <c r="U2029">
        <v>0</v>
      </c>
      <c r="V2029">
        <v>50312608</v>
      </c>
      <c r="Y2029">
        <v>0</v>
      </c>
      <c r="Z2029">
        <v>49697264</v>
      </c>
      <c r="AC2029">
        <v>0</v>
      </c>
      <c r="AD2029">
        <v>49656608</v>
      </c>
      <c r="AG2029">
        <v>0</v>
      </c>
      <c r="AH2029">
        <v>49276160</v>
      </c>
      <c r="AI2029">
        <f t="shared" si="124"/>
        <v>2026</v>
      </c>
      <c r="AJ2029" t="str">
        <f t="shared" si="125"/>
        <v>Pine Units</v>
      </c>
      <c r="AK2029" t="str">
        <f t="shared" si="126"/>
        <v>PrinceGeorge</v>
      </c>
      <c r="AL2029" t="str">
        <f t="shared" si="127"/>
        <v>Prince George Forest District</v>
      </c>
    </row>
    <row r="2030" spans="1:38">
      <c r="A2030">
        <v>27</v>
      </c>
      <c r="B2030">
        <v>31</v>
      </c>
      <c r="Q2030">
        <v>0</v>
      </c>
      <c r="R2030">
        <v>0</v>
      </c>
      <c r="U2030">
        <v>0</v>
      </c>
      <c r="V2030">
        <v>0</v>
      </c>
      <c r="Y2030">
        <v>0</v>
      </c>
      <c r="Z2030">
        <v>0</v>
      </c>
      <c r="AC2030">
        <v>0</v>
      </c>
      <c r="AD2030">
        <v>0</v>
      </c>
      <c r="AG2030">
        <v>0</v>
      </c>
      <c r="AH2030">
        <v>0</v>
      </c>
      <c r="AI2030">
        <f t="shared" si="124"/>
        <v>2026</v>
      </c>
      <c r="AJ2030" t="str">
        <f t="shared" si="125"/>
        <v>Non-pine Units</v>
      </c>
      <c r="AK2030" t="str">
        <f t="shared" si="126"/>
        <v>QueenCharlotte</v>
      </c>
      <c r="AL2030" t="str">
        <f t="shared" si="127"/>
        <v>Queen Charlotte TSA</v>
      </c>
    </row>
    <row r="2031" spans="1:38">
      <c r="A2031">
        <v>27</v>
      </c>
      <c r="B2031">
        <v>32</v>
      </c>
      <c r="Q2031">
        <v>0</v>
      </c>
      <c r="R2031">
        <v>91563424</v>
      </c>
      <c r="U2031">
        <v>0</v>
      </c>
      <c r="V2031">
        <v>90089984</v>
      </c>
      <c r="Y2031">
        <v>0</v>
      </c>
      <c r="Z2031">
        <v>90220112</v>
      </c>
      <c r="AC2031">
        <v>0</v>
      </c>
      <c r="AD2031">
        <v>89768112</v>
      </c>
      <c r="AG2031">
        <v>0</v>
      </c>
      <c r="AH2031">
        <v>89695312</v>
      </c>
      <c r="AI2031">
        <f t="shared" si="124"/>
        <v>2026</v>
      </c>
      <c r="AJ2031" t="str">
        <f t="shared" si="125"/>
        <v>Pine Units</v>
      </c>
      <c r="AK2031" t="str">
        <f t="shared" si="126"/>
        <v>Quesnel</v>
      </c>
      <c r="AL2031" t="str">
        <f t="shared" si="127"/>
        <v>Quesnel TSA</v>
      </c>
    </row>
    <row r="2032" spans="1:38">
      <c r="A2032">
        <v>27</v>
      </c>
      <c r="B2032">
        <v>33</v>
      </c>
      <c r="Q2032">
        <v>0</v>
      </c>
      <c r="R2032">
        <v>145216</v>
      </c>
      <c r="U2032">
        <v>0</v>
      </c>
      <c r="V2032">
        <v>130704</v>
      </c>
      <c r="Y2032">
        <v>0</v>
      </c>
      <c r="Z2032">
        <v>127056</v>
      </c>
      <c r="AC2032">
        <v>0</v>
      </c>
      <c r="AD2032">
        <v>48992</v>
      </c>
      <c r="AG2032">
        <v>0</v>
      </c>
      <c r="AH2032">
        <v>38464</v>
      </c>
      <c r="AI2032">
        <f t="shared" si="124"/>
        <v>2026</v>
      </c>
      <c r="AJ2032" t="str">
        <f t="shared" si="125"/>
        <v>Non-pine Units</v>
      </c>
      <c r="AK2032" t="str">
        <f t="shared" si="126"/>
        <v>Revelstoke</v>
      </c>
      <c r="AL2032" t="str">
        <f t="shared" si="127"/>
        <v>Revelstoke TSA</v>
      </c>
    </row>
    <row r="2033" spans="1:38">
      <c r="A2033">
        <v>27</v>
      </c>
      <c r="B2033">
        <v>34</v>
      </c>
      <c r="Q2033">
        <v>0</v>
      </c>
      <c r="R2033">
        <v>4650512</v>
      </c>
      <c r="U2033">
        <v>0</v>
      </c>
      <c r="V2033">
        <v>4300224</v>
      </c>
      <c r="Y2033">
        <v>0</v>
      </c>
      <c r="Z2033">
        <v>3953456</v>
      </c>
      <c r="AC2033">
        <v>0</v>
      </c>
      <c r="AD2033">
        <v>3086688</v>
      </c>
      <c r="AG2033">
        <v>0</v>
      </c>
      <c r="AH2033">
        <v>3245184</v>
      </c>
      <c r="AI2033">
        <f t="shared" si="124"/>
        <v>2026</v>
      </c>
      <c r="AJ2033" t="str">
        <f t="shared" si="125"/>
        <v>Pine Units</v>
      </c>
      <c r="AK2033" t="str">
        <f t="shared" si="126"/>
        <v>RobsonValley</v>
      </c>
      <c r="AL2033" t="str">
        <f t="shared" si="127"/>
        <v>Robson Valley TSA</v>
      </c>
    </row>
    <row r="2034" spans="1:38">
      <c r="A2034">
        <v>27</v>
      </c>
      <c r="B2034">
        <v>35</v>
      </c>
      <c r="Q2034">
        <v>0</v>
      </c>
      <c r="R2034">
        <v>554416</v>
      </c>
      <c r="U2034">
        <v>0</v>
      </c>
      <c r="V2034">
        <v>518544</v>
      </c>
      <c r="Y2034">
        <v>0</v>
      </c>
      <c r="Z2034">
        <v>506080</v>
      </c>
      <c r="AC2034">
        <v>0</v>
      </c>
      <c r="AD2034">
        <v>383216</v>
      </c>
      <c r="AG2034">
        <v>0</v>
      </c>
      <c r="AH2034">
        <v>350912</v>
      </c>
      <c r="AI2034">
        <f t="shared" si="124"/>
        <v>2026</v>
      </c>
      <c r="AJ2034" t="str">
        <f t="shared" si="125"/>
        <v>Non-pine Units</v>
      </c>
      <c r="AK2034" t="str">
        <f t="shared" si="126"/>
        <v>Soo</v>
      </c>
      <c r="AL2034" t="str">
        <f t="shared" si="127"/>
        <v>Soo TSA</v>
      </c>
    </row>
    <row r="2035" spans="1:38">
      <c r="A2035">
        <v>27</v>
      </c>
      <c r="B2035">
        <v>36</v>
      </c>
      <c r="Q2035">
        <v>0</v>
      </c>
      <c r="R2035">
        <v>96</v>
      </c>
      <c r="U2035">
        <v>0</v>
      </c>
      <c r="V2035">
        <v>800</v>
      </c>
      <c r="Y2035">
        <v>0</v>
      </c>
      <c r="Z2035">
        <v>832</v>
      </c>
      <c r="AC2035">
        <v>0</v>
      </c>
      <c r="AD2035">
        <v>176</v>
      </c>
      <c r="AG2035">
        <v>0</v>
      </c>
      <c r="AH2035">
        <v>224</v>
      </c>
      <c r="AI2035">
        <f t="shared" si="124"/>
        <v>2026</v>
      </c>
      <c r="AJ2035" t="str">
        <f t="shared" si="125"/>
        <v>Non-pine Units</v>
      </c>
      <c r="AK2035" t="str">
        <f t="shared" si="126"/>
        <v>Strathcona</v>
      </c>
      <c r="AL2035" t="str">
        <f t="shared" si="127"/>
        <v>Strathcona TSA</v>
      </c>
    </row>
    <row r="2036" spans="1:38">
      <c r="A2036">
        <v>27</v>
      </c>
      <c r="B2036">
        <v>37</v>
      </c>
      <c r="Q2036">
        <v>0</v>
      </c>
      <c r="R2036">
        <v>86096</v>
      </c>
      <c r="U2036">
        <v>0</v>
      </c>
      <c r="V2036">
        <v>112672</v>
      </c>
      <c r="Y2036">
        <v>0</v>
      </c>
      <c r="Z2036">
        <v>77920</v>
      </c>
      <c r="AC2036">
        <v>0</v>
      </c>
      <c r="AD2036">
        <v>61744</v>
      </c>
      <c r="AG2036">
        <v>0</v>
      </c>
      <c r="AH2036">
        <v>92096</v>
      </c>
      <c r="AI2036">
        <f t="shared" si="124"/>
        <v>2026</v>
      </c>
      <c r="AJ2036" t="str">
        <f t="shared" si="125"/>
        <v>Non-pine Units</v>
      </c>
      <c r="AK2036" t="str">
        <f t="shared" si="126"/>
        <v>SunshineCoast</v>
      </c>
      <c r="AL2036" t="str">
        <f t="shared" si="127"/>
        <v>Sunshine Coast TSA</v>
      </c>
    </row>
    <row r="2037" spans="1:38">
      <c r="A2037">
        <v>27</v>
      </c>
      <c r="B2037">
        <v>38</v>
      </c>
      <c r="Q2037">
        <v>0</v>
      </c>
      <c r="R2037">
        <v>75010352</v>
      </c>
      <c r="U2037">
        <v>0</v>
      </c>
      <c r="V2037">
        <v>71030880</v>
      </c>
      <c r="Y2037">
        <v>0</v>
      </c>
      <c r="Z2037">
        <v>71306352</v>
      </c>
      <c r="AC2037">
        <v>0</v>
      </c>
      <c r="AD2037">
        <v>71650704</v>
      </c>
      <c r="AG2037">
        <v>0</v>
      </c>
      <c r="AH2037">
        <v>71358432</v>
      </c>
      <c r="AI2037">
        <f t="shared" si="124"/>
        <v>2026</v>
      </c>
      <c r="AJ2037" t="str">
        <f t="shared" si="125"/>
        <v>Pine Units</v>
      </c>
      <c r="AK2037" t="str">
        <f t="shared" si="126"/>
        <v>Vanderhoof</v>
      </c>
      <c r="AL2037" t="str">
        <f t="shared" si="127"/>
        <v>Vanderhoof Forest District</v>
      </c>
    </row>
    <row r="2038" spans="1:38">
      <c r="A2038">
        <v>27</v>
      </c>
      <c r="B2038">
        <v>39</v>
      </c>
      <c r="Q2038">
        <v>0</v>
      </c>
      <c r="R2038">
        <v>112383952</v>
      </c>
      <c r="U2038">
        <v>0</v>
      </c>
      <c r="V2038">
        <v>97614096</v>
      </c>
      <c r="Y2038">
        <v>0</v>
      </c>
      <c r="Z2038">
        <v>94153008</v>
      </c>
      <c r="AC2038">
        <v>0</v>
      </c>
      <c r="AD2038">
        <v>88657520</v>
      </c>
      <c r="AG2038">
        <v>0</v>
      </c>
      <c r="AH2038">
        <v>87715552</v>
      </c>
      <c r="AI2038">
        <f t="shared" si="124"/>
        <v>2026</v>
      </c>
      <c r="AJ2038" t="str">
        <f t="shared" si="125"/>
        <v>Pine Units</v>
      </c>
      <c r="AK2038" t="str">
        <f t="shared" si="126"/>
        <v>WilliamsLake</v>
      </c>
      <c r="AL2038" t="str">
        <f t="shared" si="127"/>
        <v>Williams Lake TSA</v>
      </c>
    </row>
    <row r="2039" spans="1:38">
      <c r="A2039">
        <v>27</v>
      </c>
      <c r="B2039">
        <v>40</v>
      </c>
      <c r="Q2039">
        <v>0</v>
      </c>
      <c r="R2039">
        <v>582992</v>
      </c>
      <c r="U2039">
        <v>0</v>
      </c>
      <c r="V2039">
        <v>619968</v>
      </c>
      <c r="Y2039">
        <v>0</v>
      </c>
      <c r="Z2039">
        <v>545520</v>
      </c>
      <c r="AC2039">
        <v>0</v>
      </c>
      <c r="AD2039">
        <v>373472</v>
      </c>
      <c r="AG2039">
        <v>0</v>
      </c>
      <c r="AH2039">
        <v>440224</v>
      </c>
      <c r="AI2039">
        <f t="shared" si="124"/>
        <v>2026</v>
      </c>
      <c r="AJ2039" t="str">
        <f t="shared" si="125"/>
        <v>Interior TFLs</v>
      </c>
      <c r="AK2039" t="str">
        <f t="shared" si="126"/>
        <v>InteriorTFLs</v>
      </c>
      <c r="AL2039" t="str">
        <f t="shared" si="127"/>
        <v>Interior TFLs</v>
      </c>
    </row>
    <row r="2040" spans="1:38">
      <c r="A2040">
        <v>27</v>
      </c>
      <c r="B2040">
        <v>40</v>
      </c>
      <c r="Q2040">
        <v>0</v>
      </c>
      <c r="R2040">
        <v>2526272</v>
      </c>
      <c r="U2040">
        <v>0</v>
      </c>
      <c r="V2040">
        <v>2415824</v>
      </c>
      <c r="Y2040">
        <v>0</v>
      </c>
      <c r="Z2040">
        <v>2223696</v>
      </c>
      <c r="AC2040">
        <v>0</v>
      </c>
      <c r="AD2040">
        <v>1084416</v>
      </c>
      <c r="AG2040">
        <v>0</v>
      </c>
      <c r="AH2040">
        <v>670736</v>
      </c>
      <c r="AI2040">
        <f t="shared" si="124"/>
        <v>2026</v>
      </c>
      <c r="AJ2040" t="str">
        <f t="shared" si="125"/>
        <v>Interior TFLs</v>
      </c>
      <c r="AK2040" t="str">
        <f t="shared" si="126"/>
        <v>InteriorTFLs</v>
      </c>
      <c r="AL2040" t="str">
        <f t="shared" si="127"/>
        <v>Interior TFLs</v>
      </c>
    </row>
    <row r="2041" spans="1:38">
      <c r="A2041">
        <v>27</v>
      </c>
      <c r="B2041">
        <v>40</v>
      </c>
      <c r="Q2041">
        <v>0</v>
      </c>
      <c r="R2041">
        <v>1712480</v>
      </c>
      <c r="U2041">
        <v>0</v>
      </c>
      <c r="V2041">
        <v>1564528</v>
      </c>
      <c r="Y2041">
        <v>0</v>
      </c>
      <c r="Z2041">
        <v>1544896</v>
      </c>
      <c r="AC2041">
        <v>0</v>
      </c>
      <c r="AD2041">
        <v>859968</v>
      </c>
      <c r="AG2041">
        <v>0</v>
      </c>
      <c r="AH2041">
        <v>317424</v>
      </c>
      <c r="AI2041">
        <f t="shared" si="124"/>
        <v>2026</v>
      </c>
      <c r="AJ2041" t="str">
        <f t="shared" si="125"/>
        <v>Interior TFLs</v>
      </c>
      <c r="AK2041" t="str">
        <f t="shared" si="126"/>
        <v>InteriorTFLs</v>
      </c>
      <c r="AL2041" t="str">
        <f t="shared" si="127"/>
        <v>Interior TFLs</v>
      </c>
    </row>
    <row r="2042" spans="1:38">
      <c r="A2042">
        <v>27</v>
      </c>
      <c r="B2042">
        <v>40</v>
      </c>
      <c r="Q2042">
        <v>0</v>
      </c>
      <c r="R2042">
        <v>3842464</v>
      </c>
      <c r="U2042">
        <v>0</v>
      </c>
      <c r="V2042">
        <v>3553424</v>
      </c>
      <c r="Y2042">
        <v>0</v>
      </c>
      <c r="Z2042">
        <v>3296656</v>
      </c>
      <c r="AC2042">
        <v>0</v>
      </c>
      <c r="AD2042">
        <v>2902672</v>
      </c>
      <c r="AG2042">
        <v>0</v>
      </c>
      <c r="AH2042">
        <v>2838144</v>
      </c>
      <c r="AI2042">
        <f t="shared" si="124"/>
        <v>2026</v>
      </c>
      <c r="AJ2042" t="str">
        <f t="shared" si="125"/>
        <v>Interior TFLs</v>
      </c>
      <c r="AK2042" t="str">
        <f t="shared" si="126"/>
        <v>InteriorTFLs</v>
      </c>
      <c r="AL2042" t="str">
        <f t="shared" si="127"/>
        <v>Interior TFLs</v>
      </c>
    </row>
    <row r="2043" spans="1:38">
      <c r="A2043">
        <v>27</v>
      </c>
      <c r="B2043">
        <v>40</v>
      </c>
      <c r="Q2043">
        <v>0</v>
      </c>
      <c r="R2043">
        <v>7681696</v>
      </c>
      <c r="U2043">
        <v>0</v>
      </c>
      <c r="V2043">
        <v>7368128</v>
      </c>
      <c r="Y2043">
        <v>0</v>
      </c>
      <c r="Z2043">
        <v>7322560</v>
      </c>
      <c r="AC2043">
        <v>0</v>
      </c>
      <c r="AD2043">
        <v>4832864</v>
      </c>
      <c r="AG2043">
        <v>0</v>
      </c>
      <c r="AH2043">
        <v>3858032</v>
      </c>
      <c r="AI2043">
        <f t="shared" si="124"/>
        <v>2026</v>
      </c>
      <c r="AJ2043" t="str">
        <f t="shared" si="125"/>
        <v>Interior TFLs</v>
      </c>
      <c r="AK2043" t="str">
        <f t="shared" si="126"/>
        <v>InteriorTFLs</v>
      </c>
      <c r="AL2043" t="str">
        <f t="shared" si="127"/>
        <v>Interior TFLs</v>
      </c>
    </row>
    <row r="2044" spans="1:38">
      <c r="A2044">
        <v>27</v>
      </c>
      <c r="B2044">
        <v>40</v>
      </c>
      <c r="Q2044">
        <v>0</v>
      </c>
      <c r="R2044">
        <v>838064</v>
      </c>
      <c r="U2044">
        <v>0</v>
      </c>
      <c r="V2044">
        <v>832208</v>
      </c>
      <c r="Y2044">
        <v>0</v>
      </c>
      <c r="Z2044">
        <v>810896</v>
      </c>
      <c r="AC2044">
        <v>0</v>
      </c>
      <c r="AD2044">
        <v>683392</v>
      </c>
      <c r="AG2044">
        <v>0</v>
      </c>
      <c r="AH2044">
        <v>620864</v>
      </c>
      <c r="AI2044">
        <f t="shared" si="124"/>
        <v>2026</v>
      </c>
      <c r="AJ2044" t="str">
        <f t="shared" si="125"/>
        <v>Interior TFLs</v>
      </c>
      <c r="AK2044" t="str">
        <f t="shared" si="126"/>
        <v>InteriorTFLs</v>
      </c>
      <c r="AL2044" t="str">
        <f t="shared" si="127"/>
        <v>Interior TFLs</v>
      </c>
    </row>
    <row r="2045" spans="1:38">
      <c r="A2045">
        <v>27</v>
      </c>
      <c r="B2045">
        <v>40</v>
      </c>
      <c r="Q2045">
        <v>0</v>
      </c>
      <c r="R2045">
        <v>1034528</v>
      </c>
      <c r="U2045">
        <v>0</v>
      </c>
      <c r="V2045">
        <v>987248</v>
      </c>
      <c r="Y2045">
        <v>0</v>
      </c>
      <c r="Z2045">
        <v>943632</v>
      </c>
      <c r="AC2045">
        <v>0</v>
      </c>
      <c r="AD2045">
        <v>835904</v>
      </c>
      <c r="AG2045">
        <v>0</v>
      </c>
      <c r="AH2045">
        <v>769920</v>
      </c>
      <c r="AI2045">
        <f t="shared" si="124"/>
        <v>2026</v>
      </c>
      <c r="AJ2045" t="str">
        <f t="shared" si="125"/>
        <v>Interior TFLs</v>
      </c>
      <c r="AK2045" t="str">
        <f t="shared" si="126"/>
        <v>InteriorTFLs</v>
      </c>
      <c r="AL2045" t="str">
        <f t="shared" si="127"/>
        <v>Interior TFLs</v>
      </c>
    </row>
    <row r="2046" spans="1:38">
      <c r="A2046">
        <v>27</v>
      </c>
      <c r="B2046">
        <v>40</v>
      </c>
      <c r="Q2046">
        <v>0</v>
      </c>
      <c r="R2046">
        <v>140128</v>
      </c>
      <c r="U2046">
        <v>0</v>
      </c>
      <c r="V2046">
        <v>154272</v>
      </c>
      <c r="Y2046">
        <v>0</v>
      </c>
      <c r="Z2046">
        <v>129424</v>
      </c>
      <c r="AC2046">
        <v>0</v>
      </c>
      <c r="AD2046">
        <v>88880</v>
      </c>
      <c r="AG2046">
        <v>0</v>
      </c>
      <c r="AH2046">
        <v>71904</v>
      </c>
      <c r="AI2046">
        <f t="shared" si="124"/>
        <v>2026</v>
      </c>
      <c r="AJ2046" t="str">
        <f t="shared" si="125"/>
        <v>Interior TFLs</v>
      </c>
      <c r="AK2046" t="str">
        <f t="shared" si="126"/>
        <v>InteriorTFLs</v>
      </c>
      <c r="AL2046" t="str">
        <f t="shared" si="127"/>
        <v>Interior TFLs</v>
      </c>
    </row>
    <row r="2047" spans="1:38">
      <c r="A2047">
        <v>27</v>
      </c>
      <c r="B2047">
        <v>40</v>
      </c>
      <c r="Q2047">
        <v>0</v>
      </c>
      <c r="R2047">
        <v>2008608</v>
      </c>
      <c r="U2047">
        <v>0</v>
      </c>
      <c r="V2047">
        <v>1829904</v>
      </c>
      <c r="Y2047">
        <v>0</v>
      </c>
      <c r="Z2047">
        <v>1808912</v>
      </c>
      <c r="AC2047">
        <v>0</v>
      </c>
      <c r="AD2047">
        <v>1567760</v>
      </c>
      <c r="AG2047">
        <v>0</v>
      </c>
      <c r="AH2047">
        <v>1453344</v>
      </c>
      <c r="AI2047">
        <f t="shared" si="124"/>
        <v>2026</v>
      </c>
      <c r="AJ2047" t="str">
        <f t="shared" si="125"/>
        <v>Interior TFLs</v>
      </c>
      <c r="AK2047" t="str">
        <f t="shared" si="126"/>
        <v>InteriorTFLs</v>
      </c>
      <c r="AL2047" t="str">
        <f t="shared" si="127"/>
        <v>Interior TFLs</v>
      </c>
    </row>
    <row r="2048" spans="1:38">
      <c r="A2048">
        <v>27</v>
      </c>
      <c r="B2048">
        <v>40</v>
      </c>
      <c r="Q2048">
        <v>0</v>
      </c>
      <c r="R2048">
        <v>44608</v>
      </c>
      <c r="U2048">
        <v>0</v>
      </c>
      <c r="V2048">
        <v>82592</v>
      </c>
      <c r="Y2048">
        <v>0</v>
      </c>
      <c r="Z2048">
        <v>66288</v>
      </c>
      <c r="AC2048">
        <v>0</v>
      </c>
      <c r="AD2048">
        <v>42720</v>
      </c>
      <c r="AG2048">
        <v>0</v>
      </c>
      <c r="AH2048">
        <v>44576</v>
      </c>
      <c r="AI2048">
        <f t="shared" si="124"/>
        <v>2026</v>
      </c>
      <c r="AJ2048" t="str">
        <f t="shared" si="125"/>
        <v>Interior TFLs</v>
      </c>
      <c r="AK2048" t="str">
        <f t="shared" si="126"/>
        <v>InteriorTFLs</v>
      </c>
      <c r="AL2048" t="str">
        <f t="shared" si="127"/>
        <v>Interior TFLs</v>
      </c>
    </row>
    <row r="2049" spans="1:38">
      <c r="A2049">
        <v>27</v>
      </c>
      <c r="B2049">
        <v>40</v>
      </c>
      <c r="Q2049">
        <v>0</v>
      </c>
      <c r="R2049">
        <v>2841744</v>
      </c>
      <c r="U2049">
        <v>0</v>
      </c>
      <c r="V2049">
        <v>2652128</v>
      </c>
      <c r="Y2049">
        <v>0</v>
      </c>
      <c r="Z2049">
        <v>2609824</v>
      </c>
      <c r="AC2049">
        <v>0</v>
      </c>
      <c r="AD2049">
        <v>2573696</v>
      </c>
      <c r="AG2049">
        <v>0</v>
      </c>
      <c r="AH2049">
        <v>2489776</v>
      </c>
      <c r="AI2049">
        <f t="shared" si="124"/>
        <v>2026</v>
      </c>
      <c r="AJ2049" t="str">
        <f t="shared" si="125"/>
        <v>Interior TFLs</v>
      </c>
      <c r="AK2049" t="str">
        <f t="shared" si="126"/>
        <v>InteriorTFLs</v>
      </c>
      <c r="AL2049" t="str">
        <f t="shared" si="127"/>
        <v>Interior TFLs</v>
      </c>
    </row>
    <row r="2050" spans="1:38">
      <c r="A2050">
        <v>27</v>
      </c>
      <c r="B2050">
        <v>40</v>
      </c>
      <c r="Q2050">
        <v>0</v>
      </c>
      <c r="R2050">
        <v>22280480</v>
      </c>
      <c r="U2050">
        <v>0</v>
      </c>
      <c r="V2050">
        <v>20345984</v>
      </c>
      <c r="Y2050">
        <v>0</v>
      </c>
      <c r="Z2050">
        <v>19946048</v>
      </c>
      <c r="AC2050">
        <v>0</v>
      </c>
      <c r="AD2050">
        <v>20978096</v>
      </c>
      <c r="AG2050">
        <v>0</v>
      </c>
      <c r="AH2050">
        <v>18371872</v>
      </c>
      <c r="AI2050">
        <f t="shared" ref="AI2050:AI2073" si="128">A2050+1999</f>
        <v>2026</v>
      </c>
      <c r="AJ2050" t="str">
        <f t="shared" ref="AJ2050:AJ2073" si="129">VLOOKUP(B2050,$AO$2:$AS$42,4)</f>
        <v>Interior TFLs</v>
      </c>
      <c r="AK2050" t="str">
        <f t="shared" ref="AK2050:AK2073" si="130">VLOOKUP(B2050,$AO$2:$AT$42,2)</f>
        <v>InteriorTFLs</v>
      </c>
      <c r="AL2050" t="str">
        <f t="shared" ref="AL2050:AL2073" si="131">VLOOKUP(B2050,$AO$2:$AT$42,3)</f>
        <v>Interior TFLs</v>
      </c>
    </row>
    <row r="2051" spans="1:38">
      <c r="A2051">
        <v>27</v>
      </c>
      <c r="B2051">
        <v>40</v>
      </c>
      <c r="Q2051">
        <v>0</v>
      </c>
      <c r="R2051">
        <v>6449152</v>
      </c>
      <c r="U2051">
        <v>0</v>
      </c>
      <c r="V2051">
        <v>5754528</v>
      </c>
      <c r="Y2051">
        <v>0</v>
      </c>
      <c r="Z2051">
        <v>5481648</v>
      </c>
      <c r="AC2051">
        <v>0</v>
      </c>
      <c r="AD2051">
        <v>4796784</v>
      </c>
      <c r="AG2051">
        <v>0</v>
      </c>
      <c r="AH2051">
        <v>3981328</v>
      </c>
      <c r="AI2051">
        <f t="shared" si="128"/>
        <v>2026</v>
      </c>
      <c r="AJ2051" t="str">
        <f t="shared" si="129"/>
        <v>Interior TFLs</v>
      </c>
      <c r="AK2051" t="str">
        <f t="shared" si="130"/>
        <v>InteriorTFLs</v>
      </c>
      <c r="AL2051" t="str">
        <f t="shared" si="131"/>
        <v>Interior TFLs</v>
      </c>
    </row>
    <row r="2052" spans="1:38">
      <c r="A2052">
        <v>27</v>
      </c>
      <c r="B2052">
        <v>40</v>
      </c>
      <c r="Q2052">
        <v>0</v>
      </c>
      <c r="R2052">
        <v>1563760</v>
      </c>
      <c r="U2052">
        <v>0</v>
      </c>
      <c r="V2052">
        <v>1523856</v>
      </c>
      <c r="Y2052">
        <v>0</v>
      </c>
      <c r="Z2052">
        <v>1564816</v>
      </c>
      <c r="AC2052">
        <v>0</v>
      </c>
      <c r="AD2052">
        <v>1554512</v>
      </c>
      <c r="AG2052">
        <v>0</v>
      </c>
      <c r="AH2052">
        <v>1451136</v>
      </c>
      <c r="AI2052">
        <f t="shared" si="128"/>
        <v>2026</v>
      </c>
      <c r="AJ2052" t="str">
        <f t="shared" si="129"/>
        <v>Interior TFLs</v>
      </c>
      <c r="AK2052" t="str">
        <f t="shared" si="130"/>
        <v>InteriorTFLs</v>
      </c>
      <c r="AL2052" t="str">
        <f t="shared" si="131"/>
        <v>Interior TFLs</v>
      </c>
    </row>
    <row r="2053" spans="1:38">
      <c r="A2053">
        <v>27</v>
      </c>
      <c r="B2053">
        <v>40</v>
      </c>
      <c r="Q2053">
        <v>0</v>
      </c>
      <c r="R2053">
        <v>14255856</v>
      </c>
      <c r="U2053">
        <v>0</v>
      </c>
      <c r="V2053">
        <v>13475728</v>
      </c>
      <c r="Y2053">
        <v>0</v>
      </c>
      <c r="Z2053">
        <v>13587504</v>
      </c>
      <c r="AC2053">
        <v>0</v>
      </c>
      <c r="AD2053">
        <v>13301920</v>
      </c>
      <c r="AG2053">
        <v>0</v>
      </c>
      <c r="AH2053">
        <v>12974912</v>
      </c>
      <c r="AI2053">
        <f t="shared" si="128"/>
        <v>2026</v>
      </c>
      <c r="AJ2053" t="str">
        <f t="shared" si="129"/>
        <v>Interior TFLs</v>
      </c>
      <c r="AK2053" t="str">
        <f t="shared" si="130"/>
        <v>InteriorTFLs</v>
      </c>
      <c r="AL2053" t="str">
        <f t="shared" si="131"/>
        <v>Interior TFLs</v>
      </c>
    </row>
    <row r="2054" spans="1:38">
      <c r="A2054">
        <v>27</v>
      </c>
      <c r="B2054">
        <v>40</v>
      </c>
      <c r="Q2054">
        <v>0</v>
      </c>
      <c r="R2054">
        <v>3178064</v>
      </c>
      <c r="U2054">
        <v>0</v>
      </c>
      <c r="V2054">
        <v>2815536</v>
      </c>
      <c r="Y2054">
        <v>0</v>
      </c>
      <c r="Z2054">
        <v>2913120</v>
      </c>
      <c r="AC2054">
        <v>0</v>
      </c>
      <c r="AD2054">
        <v>2899888</v>
      </c>
      <c r="AG2054">
        <v>0</v>
      </c>
      <c r="AH2054">
        <v>2817072</v>
      </c>
      <c r="AI2054">
        <f t="shared" si="128"/>
        <v>2026</v>
      </c>
      <c r="AJ2054" t="str">
        <f t="shared" si="129"/>
        <v>Interior TFLs</v>
      </c>
      <c r="AK2054" t="str">
        <f t="shared" si="130"/>
        <v>InteriorTFLs</v>
      </c>
      <c r="AL2054" t="str">
        <f t="shared" si="131"/>
        <v>Interior TFLs</v>
      </c>
    </row>
    <row r="2055" spans="1:38">
      <c r="A2055">
        <v>27</v>
      </c>
      <c r="B2055">
        <v>40</v>
      </c>
      <c r="Q2055">
        <v>0</v>
      </c>
      <c r="R2055">
        <v>28672</v>
      </c>
      <c r="U2055">
        <v>0</v>
      </c>
      <c r="V2055">
        <v>37056</v>
      </c>
      <c r="Y2055">
        <v>0</v>
      </c>
      <c r="Z2055">
        <v>32544</v>
      </c>
      <c r="AC2055">
        <v>0</v>
      </c>
      <c r="AD2055">
        <v>9360</v>
      </c>
      <c r="AG2055">
        <v>0</v>
      </c>
      <c r="AH2055">
        <v>8944</v>
      </c>
      <c r="AI2055">
        <f t="shared" si="128"/>
        <v>2026</v>
      </c>
      <c r="AJ2055" t="str">
        <f t="shared" si="129"/>
        <v>Interior TFLs</v>
      </c>
      <c r="AK2055" t="str">
        <f t="shared" si="130"/>
        <v>InteriorTFLs</v>
      </c>
      <c r="AL2055" t="str">
        <f t="shared" si="131"/>
        <v>Interior TFLs</v>
      </c>
    </row>
    <row r="2056" spans="1:38">
      <c r="A2056">
        <v>27</v>
      </c>
      <c r="B2056">
        <v>40</v>
      </c>
      <c r="Q2056">
        <v>0</v>
      </c>
      <c r="R2056">
        <v>1456</v>
      </c>
      <c r="U2056">
        <v>0</v>
      </c>
      <c r="V2056">
        <v>1184</v>
      </c>
      <c r="Y2056">
        <v>0</v>
      </c>
      <c r="Z2056">
        <v>1648</v>
      </c>
      <c r="AC2056">
        <v>0</v>
      </c>
      <c r="AD2056">
        <v>480</v>
      </c>
      <c r="AG2056">
        <v>0</v>
      </c>
      <c r="AH2056">
        <v>400</v>
      </c>
      <c r="AI2056">
        <f t="shared" si="128"/>
        <v>2026</v>
      </c>
      <c r="AJ2056" t="str">
        <f t="shared" si="129"/>
        <v>Interior TFLs</v>
      </c>
      <c r="AK2056" t="str">
        <f t="shared" si="130"/>
        <v>InteriorTFLs</v>
      </c>
      <c r="AL2056" t="str">
        <f t="shared" si="131"/>
        <v>Interior TFLs</v>
      </c>
    </row>
    <row r="2057" spans="1:38">
      <c r="A2057">
        <v>27</v>
      </c>
      <c r="B2057">
        <v>40</v>
      </c>
      <c r="Q2057">
        <v>0</v>
      </c>
      <c r="R2057">
        <v>2312032</v>
      </c>
      <c r="U2057">
        <v>0</v>
      </c>
      <c r="V2057">
        <v>2200400</v>
      </c>
      <c r="Y2057">
        <v>0</v>
      </c>
      <c r="Z2057">
        <v>2106624</v>
      </c>
      <c r="AC2057">
        <v>0</v>
      </c>
      <c r="AD2057">
        <v>1438336</v>
      </c>
      <c r="AG2057">
        <v>0</v>
      </c>
      <c r="AH2057">
        <v>923952</v>
      </c>
      <c r="AI2057">
        <f t="shared" si="128"/>
        <v>2026</v>
      </c>
      <c r="AJ2057" t="str">
        <f t="shared" si="129"/>
        <v>Interior TFLs</v>
      </c>
      <c r="AK2057" t="str">
        <f t="shared" si="130"/>
        <v>InteriorTFLs</v>
      </c>
      <c r="AL2057" t="str">
        <f t="shared" si="131"/>
        <v>Interior TFLs</v>
      </c>
    </row>
    <row r="2058" spans="1:38">
      <c r="A2058">
        <v>27</v>
      </c>
      <c r="B2058">
        <v>41</v>
      </c>
      <c r="Q2058">
        <v>0</v>
      </c>
      <c r="R2058">
        <v>0</v>
      </c>
      <c r="U2058">
        <v>0</v>
      </c>
      <c r="V2058">
        <v>0</v>
      </c>
      <c r="Y2058">
        <v>0</v>
      </c>
      <c r="Z2058">
        <v>0</v>
      </c>
      <c r="AC2058">
        <v>0</v>
      </c>
      <c r="AD2058">
        <v>0</v>
      </c>
      <c r="AG2058">
        <v>0</v>
      </c>
      <c r="AH2058">
        <v>0</v>
      </c>
      <c r="AI2058">
        <f t="shared" si="128"/>
        <v>2026</v>
      </c>
      <c r="AJ2058" t="str">
        <f t="shared" si="129"/>
        <v>Coast TFLs</v>
      </c>
      <c r="AK2058" t="str">
        <f t="shared" si="130"/>
        <v>CoastTFLs</v>
      </c>
      <c r="AL2058" t="str">
        <f t="shared" si="131"/>
        <v>Coast TFLs</v>
      </c>
    </row>
    <row r="2059" spans="1:38">
      <c r="A2059">
        <v>27</v>
      </c>
      <c r="B2059">
        <v>41</v>
      </c>
      <c r="Q2059">
        <v>0</v>
      </c>
      <c r="R2059">
        <v>224</v>
      </c>
      <c r="U2059">
        <v>0</v>
      </c>
      <c r="V2059">
        <v>144</v>
      </c>
      <c r="Y2059">
        <v>0</v>
      </c>
      <c r="Z2059">
        <v>144</v>
      </c>
      <c r="AC2059">
        <v>0</v>
      </c>
      <c r="AD2059">
        <v>0</v>
      </c>
      <c r="AG2059">
        <v>0</v>
      </c>
      <c r="AH2059">
        <v>0</v>
      </c>
      <c r="AI2059">
        <f t="shared" si="128"/>
        <v>2026</v>
      </c>
      <c r="AJ2059" t="str">
        <f t="shared" si="129"/>
        <v>Coast TFLs</v>
      </c>
      <c r="AK2059" t="str">
        <f t="shared" si="130"/>
        <v>CoastTFLs</v>
      </c>
      <c r="AL2059" t="str">
        <f t="shared" si="131"/>
        <v>Coast TFLs</v>
      </c>
    </row>
    <row r="2060" spans="1:38">
      <c r="A2060">
        <v>27</v>
      </c>
      <c r="B2060">
        <v>41</v>
      </c>
      <c r="Q2060">
        <v>0</v>
      </c>
      <c r="R2060">
        <v>0</v>
      </c>
      <c r="U2060">
        <v>0</v>
      </c>
      <c r="V2060">
        <v>0</v>
      </c>
      <c r="Y2060">
        <v>0</v>
      </c>
      <c r="Z2060">
        <v>0</v>
      </c>
      <c r="AC2060">
        <v>0</v>
      </c>
      <c r="AD2060">
        <v>0</v>
      </c>
      <c r="AG2060">
        <v>0</v>
      </c>
      <c r="AH2060">
        <v>0</v>
      </c>
      <c r="AI2060">
        <f t="shared" si="128"/>
        <v>2026</v>
      </c>
      <c r="AJ2060" t="str">
        <f t="shared" si="129"/>
        <v>Coast TFLs</v>
      </c>
      <c r="AK2060" t="str">
        <f t="shared" si="130"/>
        <v>CoastTFLs</v>
      </c>
      <c r="AL2060" t="str">
        <f t="shared" si="131"/>
        <v>Coast TFLs</v>
      </c>
    </row>
    <row r="2061" spans="1:38">
      <c r="A2061">
        <v>27</v>
      </c>
      <c r="B2061">
        <v>41</v>
      </c>
      <c r="Q2061">
        <v>0</v>
      </c>
      <c r="R2061">
        <v>0</v>
      </c>
      <c r="U2061">
        <v>0</v>
      </c>
      <c r="V2061">
        <v>18784</v>
      </c>
      <c r="Y2061">
        <v>0</v>
      </c>
      <c r="Z2061">
        <v>14416</v>
      </c>
      <c r="AC2061">
        <v>0</v>
      </c>
      <c r="AD2061">
        <v>5040</v>
      </c>
      <c r="AG2061">
        <v>0</v>
      </c>
      <c r="AH2061">
        <v>336</v>
      </c>
      <c r="AI2061">
        <f t="shared" si="128"/>
        <v>2026</v>
      </c>
      <c r="AJ2061" t="str">
        <f t="shared" si="129"/>
        <v>Coast TFLs</v>
      </c>
      <c r="AK2061" t="str">
        <f t="shared" si="130"/>
        <v>CoastTFLs</v>
      </c>
      <c r="AL2061" t="str">
        <f t="shared" si="131"/>
        <v>Coast TFLs</v>
      </c>
    </row>
    <row r="2062" spans="1:38">
      <c r="A2062">
        <v>27</v>
      </c>
      <c r="B2062">
        <v>41</v>
      </c>
      <c r="Q2062">
        <v>0</v>
      </c>
      <c r="R2062">
        <v>0</v>
      </c>
      <c r="U2062">
        <v>0</v>
      </c>
      <c r="V2062">
        <v>0</v>
      </c>
      <c r="Y2062">
        <v>0</v>
      </c>
      <c r="Z2062">
        <v>0</v>
      </c>
      <c r="AC2062">
        <v>0</v>
      </c>
      <c r="AD2062">
        <v>0</v>
      </c>
      <c r="AG2062">
        <v>0</v>
      </c>
      <c r="AH2062">
        <v>0</v>
      </c>
      <c r="AI2062">
        <f t="shared" si="128"/>
        <v>2026</v>
      </c>
      <c r="AJ2062" t="str">
        <f t="shared" si="129"/>
        <v>Coast TFLs</v>
      </c>
      <c r="AK2062" t="str">
        <f t="shared" si="130"/>
        <v>CoastTFLs</v>
      </c>
      <c r="AL2062" t="str">
        <f t="shared" si="131"/>
        <v>Coast TFLs</v>
      </c>
    </row>
    <row r="2063" spans="1:38">
      <c r="A2063">
        <v>27</v>
      </c>
      <c r="B2063">
        <v>41</v>
      </c>
      <c r="Q2063">
        <v>0</v>
      </c>
      <c r="R2063">
        <v>0</v>
      </c>
      <c r="U2063">
        <v>0</v>
      </c>
      <c r="V2063">
        <v>0</v>
      </c>
      <c r="Y2063">
        <v>0</v>
      </c>
      <c r="Z2063">
        <v>0</v>
      </c>
      <c r="AC2063">
        <v>0</v>
      </c>
      <c r="AD2063">
        <v>0</v>
      </c>
      <c r="AG2063">
        <v>0</v>
      </c>
      <c r="AH2063">
        <v>0</v>
      </c>
      <c r="AI2063">
        <f t="shared" si="128"/>
        <v>2026</v>
      </c>
      <c r="AJ2063" t="str">
        <f t="shared" si="129"/>
        <v>Coast TFLs</v>
      </c>
      <c r="AK2063" t="str">
        <f t="shared" si="130"/>
        <v>CoastTFLs</v>
      </c>
      <c r="AL2063" t="str">
        <f t="shared" si="131"/>
        <v>Coast TFLs</v>
      </c>
    </row>
    <row r="2064" spans="1:38">
      <c r="A2064">
        <v>27</v>
      </c>
      <c r="B2064">
        <v>41</v>
      </c>
      <c r="Q2064">
        <v>0</v>
      </c>
      <c r="R2064">
        <v>6224</v>
      </c>
      <c r="U2064">
        <v>0</v>
      </c>
      <c r="V2064">
        <v>11024</v>
      </c>
      <c r="Y2064">
        <v>0</v>
      </c>
      <c r="Z2064">
        <v>6336</v>
      </c>
      <c r="AC2064">
        <v>0</v>
      </c>
      <c r="AD2064">
        <v>2432</v>
      </c>
      <c r="AG2064">
        <v>0</v>
      </c>
      <c r="AH2064">
        <v>288</v>
      </c>
      <c r="AI2064">
        <f t="shared" si="128"/>
        <v>2026</v>
      </c>
      <c r="AJ2064" t="str">
        <f t="shared" si="129"/>
        <v>Coast TFLs</v>
      </c>
      <c r="AK2064" t="str">
        <f t="shared" si="130"/>
        <v>CoastTFLs</v>
      </c>
      <c r="AL2064" t="str">
        <f t="shared" si="131"/>
        <v>Coast TFLs</v>
      </c>
    </row>
    <row r="2065" spans="1:38">
      <c r="A2065">
        <v>27</v>
      </c>
      <c r="B2065">
        <v>41</v>
      </c>
      <c r="Q2065">
        <v>0</v>
      </c>
      <c r="R2065">
        <v>2768</v>
      </c>
      <c r="U2065">
        <v>0</v>
      </c>
      <c r="V2065">
        <v>0</v>
      </c>
      <c r="Y2065">
        <v>0</v>
      </c>
      <c r="Z2065">
        <v>0</v>
      </c>
      <c r="AC2065">
        <v>0</v>
      </c>
      <c r="AD2065">
        <v>0</v>
      </c>
      <c r="AG2065">
        <v>0</v>
      </c>
      <c r="AH2065">
        <v>0</v>
      </c>
      <c r="AI2065">
        <f t="shared" si="128"/>
        <v>2026</v>
      </c>
      <c r="AJ2065" t="str">
        <f t="shared" si="129"/>
        <v>Coast TFLs</v>
      </c>
      <c r="AK2065" t="str">
        <f t="shared" si="130"/>
        <v>CoastTFLs</v>
      </c>
      <c r="AL2065" t="str">
        <f t="shared" si="131"/>
        <v>Coast TFLs</v>
      </c>
    </row>
    <row r="2066" spans="1:38">
      <c r="A2066">
        <v>27</v>
      </c>
      <c r="B2066">
        <v>41</v>
      </c>
      <c r="Q2066">
        <v>0</v>
      </c>
      <c r="R2066">
        <v>0</v>
      </c>
      <c r="U2066">
        <v>0</v>
      </c>
      <c r="V2066">
        <v>3232</v>
      </c>
      <c r="Y2066">
        <v>0</v>
      </c>
      <c r="Z2066">
        <v>0</v>
      </c>
      <c r="AC2066">
        <v>0</v>
      </c>
      <c r="AD2066">
        <v>0</v>
      </c>
      <c r="AG2066">
        <v>0</v>
      </c>
      <c r="AH2066">
        <v>0</v>
      </c>
      <c r="AI2066">
        <f t="shared" si="128"/>
        <v>2026</v>
      </c>
      <c r="AJ2066" t="str">
        <f t="shared" si="129"/>
        <v>Coast TFLs</v>
      </c>
      <c r="AK2066" t="str">
        <f t="shared" si="130"/>
        <v>CoastTFLs</v>
      </c>
      <c r="AL2066" t="str">
        <f t="shared" si="131"/>
        <v>Coast TFLs</v>
      </c>
    </row>
    <row r="2067" spans="1:38">
      <c r="A2067">
        <v>27</v>
      </c>
      <c r="B2067">
        <v>41</v>
      </c>
      <c r="Q2067">
        <v>0</v>
      </c>
      <c r="R2067">
        <v>0</v>
      </c>
      <c r="U2067">
        <v>0</v>
      </c>
      <c r="V2067">
        <v>0</v>
      </c>
      <c r="Y2067">
        <v>0</v>
      </c>
      <c r="Z2067">
        <v>0</v>
      </c>
      <c r="AC2067">
        <v>0</v>
      </c>
      <c r="AD2067">
        <v>0</v>
      </c>
      <c r="AG2067">
        <v>0</v>
      </c>
      <c r="AH2067">
        <v>0</v>
      </c>
      <c r="AI2067">
        <f t="shared" si="128"/>
        <v>2026</v>
      </c>
      <c r="AJ2067" t="str">
        <f t="shared" si="129"/>
        <v>Coast TFLs</v>
      </c>
      <c r="AK2067" t="str">
        <f t="shared" si="130"/>
        <v>CoastTFLs</v>
      </c>
      <c r="AL2067" t="str">
        <f t="shared" si="131"/>
        <v>Coast TFLs</v>
      </c>
    </row>
    <row r="2068" spans="1:38">
      <c r="A2068">
        <v>27</v>
      </c>
      <c r="B2068">
        <v>41</v>
      </c>
      <c r="Q2068">
        <v>0</v>
      </c>
      <c r="R2068">
        <v>0</v>
      </c>
      <c r="U2068">
        <v>0</v>
      </c>
      <c r="V2068">
        <v>0</v>
      </c>
      <c r="Y2068">
        <v>0</v>
      </c>
      <c r="Z2068">
        <v>0</v>
      </c>
      <c r="AC2068">
        <v>0</v>
      </c>
      <c r="AD2068">
        <v>0</v>
      </c>
      <c r="AG2068">
        <v>0</v>
      </c>
      <c r="AH2068">
        <v>0</v>
      </c>
      <c r="AI2068">
        <f t="shared" si="128"/>
        <v>2026</v>
      </c>
      <c r="AJ2068" t="str">
        <f t="shared" si="129"/>
        <v>Coast TFLs</v>
      </c>
      <c r="AK2068" t="str">
        <f t="shared" si="130"/>
        <v>CoastTFLs</v>
      </c>
      <c r="AL2068" t="str">
        <f t="shared" si="131"/>
        <v>Coast TFLs</v>
      </c>
    </row>
    <row r="2069" spans="1:38">
      <c r="A2069">
        <v>27</v>
      </c>
      <c r="B2069">
        <v>41</v>
      </c>
      <c r="Q2069">
        <v>0</v>
      </c>
      <c r="R2069">
        <v>0</v>
      </c>
      <c r="U2069">
        <v>0</v>
      </c>
      <c r="V2069">
        <v>0</v>
      </c>
      <c r="Y2069">
        <v>0</v>
      </c>
      <c r="Z2069">
        <v>0</v>
      </c>
      <c r="AC2069">
        <v>0</v>
      </c>
      <c r="AD2069">
        <v>0</v>
      </c>
      <c r="AG2069">
        <v>0</v>
      </c>
      <c r="AH2069">
        <v>0</v>
      </c>
      <c r="AI2069">
        <f t="shared" si="128"/>
        <v>2026</v>
      </c>
      <c r="AJ2069" t="str">
        <f t="shared" si="129"/>
        <v>Coast TFLs</v>
      </c>
      <c r="AK2069" t="str">
        <f t="shared" si="130"/>
        <v>CoastTFLs</v>
      </c>
      <c r="AL2069" t="str">
        <f t="shared" si="131"/>
        <v>Coast TFLs</v>
      </c>
    </row>
    <row r="2070" spans="1:38">
      <c r="A2070">
        <v>27</v>
      </c>
      <c r="B2070">
        <v>41</v>
      </c>
      <c r="Q2070">
        <v>0</v>
      </c>
      <c r="R2070">
        <v>64</v>
      </c>
      <c r="U2070">
        <v>0</v>
      </c>
      <c r="V2070">
        <v>3728</v>
      </c>
      <c r="Y2070">
        <v>0</v>
      </c>
      <c r="Z2070">
        <v>0</v>
      </c>
      <c r="AC2070">
        <v>0</v>
      </c>
      <c r="AD2070">
        <v>208</v>
      </c>
      <c r="AG2070">
        <v>0</v>
      </c>
      <c r="AH2070">
        <v>0</v>
      </c>
      <c r="AI2070">
        <f t="shared" si="128"/>
        <v>2026</v>
      </c>
      <c r="AJ2070" t="str">
        <f t="shared" si="129"/>
        <v>Coast TFLs</v>
      </c>
      <c r="AK2070" t="str">
        <f t="shared" si="130"/>
        <v>CoastTFLs</v>
      </c>
      <c r="AL2070" t="str">
        <f t="shared" si="131"/>
        <v>Coast TFLs</v>
      </c>
    </row>
    <row r="2071" spans="1:38">
      <c r="A2071">
        <v>27</v>
      </c>
      <c r="B2071">
        <v>41</v>
      </c>
      <c r="Q2071">
        <v>0</v>
      </c>
      <c r="R2071">
        <v>0</v>
      </c>
      <c r="U2071">
        <v>0</v>
      </c>
      <c r="V2071">
        <v>0</v>
      </c>
      <c r="Y2071">
        <v>0</v>
      </c>
      <c r="Z2071">
        <v>0</v>
      </c>
      <c r="AC2071">
        <v>0</v>
      </c>
      <c r="AD2071">
        <v>0</v>
      </c>
      <c r="AG2071">
        <v>0</v>
      </c>
      <c r="AH2071">
        <v>0</v>
      </c>
      <c r="AI2071">
        <f t="shared" si="128"/>
        <v>2026</v>
      </c>
      <c r="AJ2071" t="str">
        <f t="shared" si="129"/>
        <v>Coast TFLs</v>
      </c>
      <c r="AK2071" t="str">
        <f t="shared" si="130"/>
        <v>CoastTFLs</v>
      </c>
      <c r="AL2071" t="str">
        <f t="shared" si="131"/>
        <v>Coast TFLs</v>
      </c>
    </row>
    <row r="2072" spans="1:38">
      <c r="A2072">
        <v>27</v>
      </c>
      <c r="B2072">
        <v>41</v>
      </c>
      <c r="Q2072">
        <v>0</v>
      </c>
      <c r="R2072">
        <v>0</v>
      </c>
      <c r="U2072">
        <v>0</v>
      </c>
      <c r="V2072">
        <v>0</v>
      </c>
      <c r="Y2072">
        <v>0</v>
      </c>
      <c r="Z2072">
        <v>0</v>
      </c>
      <c r="AC2072">
        <v>0</v>
      </c>
      <c r="AD2072">
        <v>0</v>
      </c>
      <c r="AG2072">
        <v>0</v>
      </c>
      <c r="AH2072">
        <v>0</v>
      </c>
      <c r="AI2072">
        <f t="shared" si="128"/>
        <v>2026</v>
      </c>
      <c r="AJ2072" t="str">
        <f t="shared" si="129"/>
        <v>Coast TFLs</v>
      </c>
      <c r="AK2072" t="str">
        <f t="shared" si="130"/>
        <v>CoastTFLs</v>
      </c>
      <c r="AL2072" t="str">
        <f t="shared" si="131"/>
        <v>Coast TFLs</v>
      </c>
    </row>
    <row r="2073" spans="1:38">
      <c r="A2073">
        <v>27</v>
      </c>
      <c r="B2073">
        <v>41</v>
      </c>
      <c r="Q2073">
        <v>0</v>
      </c>
      <c r="R2073">
        <v>0</v>
      </c>
      <c r="U2073">
        <v>0</v>
      </c>
      <c r="V2073">
        <v>0</v>
      </c>
      <c r="Y2073">
        <v>0</v>
      </c>
      <c r="Z2073">
        <v>0</v>
      </c>
      <c r="AC2073">
        <v>0</v>
      </c>
      <c r="AD2073">
        <v>0</v>
      </c>
      <c r="AG2073">
        <v>0</v>
      </c>
      <c r="AH2073">
        <v>0</v>
      </c>
      <c r="AI2073">
        <f t="shared" si="128"/>
        <v>2026</v>
      </c>
      <c r="AJ2073" t="str">
        <f t="shared" si="129"/>
        <v>Coast TFLs</v>
      </c>
      <c r="AK2073" t="str">
        <f t="shared" si="130"/>
        <v>CoastTFLs</v>
      </c>
      <c r="AL2073" t="str">
        <f t="shared" si="131"/>
        <v>Coast TFLs</v>
      </c>
    </row>
  </sheetData>
  <sortState ref="A2:AL2073">
    <sortCondition ref="A2:A2073"/>
    <sortCondition ref="B2:B2073"/>
    <sortCondition ref="AE2:AE2073"/>
    <sortCondition ref="AG2:AG2073"/>
  </sortState>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vt:i4>
      </vt:variant>
      <vt:variant>
        <vt:lpstr>Charts</vt:lpstr>
      </vt:variant>
      <vt:variant>
        <vt:i4>8</vt:i4>
      </vt:variant>
      <vt:variant>
        <vt:lpstr>Named Ranges</vt:lpstr>
      </vt:variant>
      <vt:variant>
        <vt:i4>1</vt:i4>
      </vt:variant>
    </vt:vector>
  </HeadingPairs>
  <TitlesOfParts>
    <vt:vector size="14" baseType="lpstr">
      <vt:lpstr>MUNames&amp;Summary</vt:lpstr>
      <vt:lpstr>SummaryByUnit</vt:lpstr>
      <vt:lpstr>AnnKillSummary</vt:lpstr>
      <vt:lpstr>PctKillSummary</vt:lpstr>
      <vt:lpstr>Data</vt:lpstr>
      <vt:lpstr>AnnKillChart (v9)</vt:lpstr>
      <vt:lpstr>CumKillChart (v9)</vt:lpstr>
      <vt:lpstr>AnnKillChart (v8-v9)</vt:lpstr>
      <vt:lpstr>CumKillChart (v8-v9)</vt:lpstr>
      <vt:lpstr>AnnKillChart (ALL)</vt:lpstr>
      <vt:lpstr>CumKillChart (ALL)</vt:lpstr>
      <vt:lpstr>AnnKillSummaryChart</vt:lpstr>
      <vt:lpstr>PctKillChart</vt:lpstr>
      <vt:lpstr>Scale</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Walton</dc:creator>
  <cp:lastModifiedBy>apwalton</cp:lastModifiedBy>
  <cp:lastPrinted>2010-02-16T23:04:13Z</cp:lastPrinted>
  <dcterms:created xsi:type="dcterms:W3CDTF">2006-01-19T23:31:56Z</dcterms:created>
  <dcterms:modified xsi:type="dcterms:W3CDTF">2012-05-22T21:05:06Z</dcterms:modified>
</cp:coreProperties>
</file>