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&amp;A\Cutting Permits\FIVE YEAR Plan, Log Flow\2018-22 plan\"/>
    </mc:Choice>
  </mc:AlternateContent>
  <bookViews>
    <workbookView xWindow="0" yWindow="0" windowWidth="15360" windowHeight="9630"/>
  </bookViews>
  <sheets>
    <sheet name="2018-2022" sheetId="4" r:id="rId1"/>
  </sheets>
  <definedNames>
    <definedName name="_xlnm._FilterDatabase" localSheetId="0" hidden="1">'2018-2022'!$A$4:$J$25</definedName>
    <definedName name="_xlnm.Print_Area" localSheetId="0">'2018-2022'!$A$1:$K$25</definedName>
  </definedNames>
  <calcPr calcId="152511"/>
</workbook>
</file>

<file path=xl/calcChain.xml><?xml version="1.0" encoding="utf-8"?>
<calcChain xmlns="http://schemas.openxmlformats.org/spreadsheetml/2006/main">
  <c r="H19" i="4" l="1"/>
  <c r="H25" i="4" l="1"/>
  <c r="E19" i="4"/>
  <c r="E16" i="4"/>
  <c r="E15" i="4"/>
  <c r="E14" i="4"/>
  <c r="E13" i="4"/>
  <c r="E12" i="4"/>
  <c r="E11" i="4"/>
  <c r="E10" i="4"/>
  <c r="E9" i="4"/>
  <c r="H18" i="4" s="1"/>
  <c r="E8" i="4"/>
  <c r="E7" i="4"/>
  <c r="E6" i="4"/>
  <c r="E5" i="4"/>
  <c r="H24" i="4" s="1"/>
  <c r="H23" i="4" l="1"/>
  <c r="H20" i="4"/>
  <c r="H21" i="4"/>
  <c r="E17" i="4"/>
  <c r="E20" i="4" s="1"/>
  <c r="H22" i="4"/>
</calcChain>
</file>

<file path=xl/comments1.xml><?xml version="1.0" encoding="utf-8"?>
<comments xmlns="http://schemas.openxmlformats.org/spreadsheetml/2006/main">
  <authors>
    <author>Rick</author>
  </authors>
  <commentList>
    <comment ref="C18" authorId="0" shape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<sst xmlns="http://schemas.openxmlformats.org/spreadsheetml/2006/main" count="92" uniqueCount="51">
  <si>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</si>
  <si>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</si>
  <si>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</si>
  <si>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</si>
  <si>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</si>
  <si>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</si>
  <si>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</si>
  <si>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</si>
  <si>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</si>
  <si>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</si>
  <si>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</rPr>
      <t>(</t>
    </r>
    <r>
      <rPr>
        <b/>
        <sz val="11"/>
        <rFont val="Calibri"/>
        <family val="2"/>
      </rPr>
      <t>P</t>
    </r>
    <r>
      <rPr>
        <sz val="10"/>
        <rFont val="Calibri"/>
        <family val="2"/>
      </rPr>
      <t xml:space="preserve">=Proposed/ </t>
    </r>
    <r>
      <rPr>
        <b/>
        <sz val="11"/>
        <rFont val="Calibri"/>
        <family val="2"/>
      </rPr>
      <t>R</t>
    </r>
    <r>
      <rPr>
        <sz val="10"/>
        <rFont val="Calibri"/>
        <family val="2"/>
      </rPr>
      <t xml:space="preserve">=Recce'd/ </t>
    </r>
    <r>
      <rPr>
        <b/>
        <sz val="11"/>
        <rFont val="Calibri"/>
        <family val="2"/>
      </rPr>
      <t>W</t>
    </r>
    <r>
      <rPr>
        <sz val="10"/>
        <rFont val="Calibri"/>
        <family val="2"/>
      </rPr>
      <t xml:space="preserve">=Work in Progress/ </t>
    </r>
    <r>
      <rPr>
        <b/>
        <sz val="11"/>
        <rFont val="Calibri"/>
        <family val="2"/>
      </rPr>
      <t>F</t>
    </r>
    <r>
      <rPr>
        <sz val="10"/>
        <rFont val="Calibri"/>
        <family val="2"/>
      </rPr>
      <t xml:space="preserve">=Field Marked/ </t>
    </r>
    <r>
      <rPr>
        <b/>
        <sz val="11"/>
        <rFont val="Calibri"/>
        <family val="2"/>
      </rPr>
      <t>C</t>
    </r>
    <r>
      <rPr>
        <sz val="10"/>
        <rFont val="Calibri"/>
        <family val="2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</si>
  <si>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</si>
  <si>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</si>
  <si>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</si>
  <si>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</si>
  <si>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</si>
  <si>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F</t>
  </si>
  <si>
    <t>A&amp;A</t>
  </si>
  <si>
    <t>22-1</t>
  </si>
  <si>
    <t>24-AN1</t>
  </si>
  <si>
    <t>A&amp;A Trading Ltd</t>
  </si>
  <si>
    <t>Summer</t>
  </si>
  <si>
    <t>103I034</t>
  </si>
  <si>
    <t>103I035</t>
  </si>
  <si>
    <t>103I045</t>
  </si>
  <si>
    <t>Exstew</t>
  </si>
  <si>
    <t>Hwy 16 West</t>
  </si>
  <si>
    <t>All</t>
  </si>
  <si>
    <t>AN3</t>
  </si>
  <si>
    <t>Williams</t>
  </si>
  <si>
    <t>AN4</t>
  </si>
  <si>
    <t>103I048</t>
  </si>
  <si>
    <t>patch/selection logging</t>
  </si>
  <si>
    <t>R</t>
  </si>
  <si>
    <t>RB</t>
  </si>
  <si>
    <t>28-A29</t>
  </si>
  <si>
    <t>27-1</t>
  </si>
  <si>
    <t>A35</t>
  </si>
  <si>
    <t>Hwy 37 South</t>
  </si>
  <si>
    <t>P</t>
  </si>
  <si>
    <t>A37</t>
  </si>
  <si>
    <t>A38</t>
  </si>
  <si>
    <t>A39</t>
  </si>
  <si>
    <t>103I038</t>
  </si>
  <si>
    <t>103I018</t>
  </si>
  <si>
    <t>Vol/ha</t>
  </si>
  <si>
    <t>103I089</t>
  </si>
  <si>
    <t>A46</t>
  </si>
  <si>
    <t>A47</t>
  </si>
  <si>
    <t>Doreen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</si>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</sst>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3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Border="1"/>
    <xf numFmtId="0" fontId="0" fillId="0" borderId="0" xfId="0" applyFill="1" applyBorder="1"/>
    <xf numFmtId="0" fontId="0" fillId="2" borderId="0" xfId="0" applyFill="1" applyBorder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/>
    <xf numFmtId="0" fontId="11" fillId="0" borderId="8" xfId="0" applyFont="1" applyFill="1" applyBorder="1" applyAlignment="1">
      <alignment horizontal="center"/>
    </xf>
    <xf numFmtId="15" fontId="11" fillId="0" borderId="0" xfId="0" applyNumberFormat="1" applyFont="1"/>
    <xf numFmtId="15" fontId="11" fillId="0" borderId="0" xfId="0" applyNumberFormat="1" applyFont="1" applyAlignment="1">
      <alignment wrapText="1"/>
    </xf>
    <xf numFmtId="0" fontId="11" fillId="0" borderId="4" xfId="0" applyFont="1" applyBorder="1"/>
    <xf numFmtId="0" fontId="11" fillId="0" borderId="0" xfId="0" applyFont="1" applyBorder="1"/>
    <xf numFmtId="0" fontId="7" fillId="0" borderId="5" xfId="0" applyFont="1" applyBorder="1" applyAlignment="1"/>
    <xf numFmtId="0" fontId="11" fillId="0" borderId="5" xfId="0" applyFont="1" applyBorder="1" applyAlignment="1"/>
    <xf numFmtId="17" fontId="8" fillId="0" borderId="6" xfId="0" applyNumberFormat="1" applyFont="1" applyBorder="1"/>
    <xf numFmtId="0" fontId="8" fillId="0" borderId="0" xfId="0" applyFont="1" applyBorder="1"/>
    <xf numFmtId="1" fontId="11" fillId="0" borderId="0" xfId="0" applyNumberFormat="1" applyFont="1" applyBorder="1"/>
    <xf numFmtId="1" fontId="0" fillId="0" borderId="0" xfId="0" applyNumberFormat="1" applyBorder="1"/>
    <xf numFmtId="164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6" fontId="11" fillId="0" borderId="8" xfId="0" quotePrefix="1" applyNumberFormat="1" applyFont="1" applyFill="1" applyBorder="1" applyAlignment="1">
      <alignment horizontal="center"/>
    </xf>
    <xf numFmtId="15" fontId="12" fillId="0" borderId="0" xfId="0" applyNumberFormat="1" applyFont="1" applyAlignment="1">
      <alignment wrapText="1"/>
    </xf>
    <xf numFmtId="0" fontId="11" fillId="3" borderId="8" xfId="0" applyFont="1" applyFill="1" applyBorder="1" applyAlignment="1">
      <alignment horizontal="center"/>
    </xf>
    <xf numFmtId="164" fontId="11" fillId="3" borderId="8" xfId="0" applyNumberFormat="1" applyFont="1" applyFill="1" applyBorder="1" applyAlignment="1">
      <alignment horizontal="center" vertical="center"/>
    </xf>
    <xf numFmtId="1" fontId="11" fillId="3" borderId="8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 applyAlignment="1"/>
    <xf numFmtId="164" fontId="0" fillId="0" borderId="5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/>
  </sheetViews>
  <sheetFormatPr defaultColWidth="19.140625" defaultRowHeight="15" x14ac:dyDescent="0.25"/>
  <cols>
    <col min="1" max="3" width="19.140625" style="2"/>
    <col min="4" max="4" width="11.5703125" style="2" bestFit="1" customWidth="1"/>
    <col min="5" max="7" width="19.140625" style="2"/>
    <col min="8" max="8" width="20.5703125" style="2" customWidth="1"/>
    <col min="9" max="9" width="19.140625" style="2"/>
    <col min="10" max="10" width="18.28515625" style="2" customWidth="1"/>
    <col min="11" max="11" width="26.140625" customWidth="1"/>
  </cols>
  <sheetData>
    <row r="1" spans="1:12" ht="18.75" x14ac:dyDescent="0.3">
      <c r="A1" s="12" t="s">
        <v>7</v>
      </c>
      <c r="B1" s="27">
        <v>43039</v>
      </c>
      <c r="C1" s="10"/>
      <c r="D1" s="28"/>
      <c r="F1" s="3" t="s">
        <v>20</v>
      </c>
    </row>
    <row r="2" spans="1:12" x14ac:dyDescent="0.25">
      <c r="A2" s="12" t="s">
        <v>8</v>
      </c>
      <c r="B2" s="11" t="s">
        <v>34</v>
      </c>
      <c r="C2" s="11"/>
      <c r="D2" s="28"/>
      <c r="G2" s="13"/>
      <c r="I2" s="14" t="s">
        <v>32</v>
      </c>
    </row>
    <row r="3" spans="1:12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88.5" x14ac:dyDescent="0.25">
      <c r="A4" s="1" t="s">
        <v>0</v>
      </c>
      <c r="B4" s="1" t="s">
        <v>1</v>
      </c>
      <c r="C4" s="1" t="s">
        <v>2</v>
      </c>
      <c r="D4" s="1" t="s">
        <v>45</v>
      </c>
      <c r="E4" s="1" t="s">
        <v>3</v>
      </c>
      <c r="F4" s="1" t="s">
        <v>6</v>
      </c>
      <c r="G4" s="5" t="s">
        <v>9</v>
      </c>
      <c r="H4" s="6" t="s">
        <v>5</v>
      </c>
      <c r="I4" s="6" t="s">
        <v>4</v>
      </c>
      <c r="J4" s="6" t="s">
        <v>10</v>
      </c>
    </row>
    <row r="5" spans="1:12" s="19" customFormat="1" ht="15.75" customHeight="1" x14ac:dyDescent="0.25">
      <c r="A5" s="16" t="s">
        <v>17</v>
      </c>
      <c r="B5" s="17" t="s">
        <v>18</v>
      </c>
      <c r="C5" s="31">
        <v>3.2155485952352798</v>
      </c>
      <c r="D5" s="32">
        <v>700</v>
      </c>
      <c r="E5" s="32">
        <f>C5*D5</f>
        <v>2250.884016664696</v>
      </c>
      <c r="F5" s="33" t="s">
        <v>26</v>
      </c>
      <c r="G5" s="33" t="s">
        <v>22</v>
      </c>
      <c r="H5" s="33" t="s">
        <v>27</v>
      </c>
      <c r="I5" s="33">
        <v>2022</v>
      </c>
      <c r="J5" s="33" t="s">
        <v>16</v>
      </c>
    </row>
    <row r="6" spans="1:12" x14ac:dyDescent="0.25">
      <c r="A6" s="18" t="s">
        <v>17</v>
      </c>
      <c r="B6" s="20" t="s">
        <v>19</v>
      </c>
      <c r="C6" s="34">
        <v>13.8582529124958</v>
      </c>
      <c r="D6" s="35">
        <v>425</v>
      </c>
      <c r="E6" s="35">
        <f t="shared" ref="E6:E16" si="0">C6*D6</f>
        <v>5889.7574878107152</v>
      </c>
      <c r="F6" s="36" t="s">
        <v>26</v>
      </c>
      <c r="G6" s="36" t="s">
        <v>23</v>
      </c>
      <c r="H6" s="36" t="s">
        <v>27</v>
      </c>
      <c r="I6" s="36">
        <v>2019</v>
      </c>
      <c r="J6" s="36" t="s">
        <v>16</v>
      </c>
      <c r="K6" s="19"/>
      <c r="L6" s="19"/>
    </row>
    <row r="7" spans="1:12" x14ac:dyDescent="0.25">
      <c r="A7" s="18" t="s">
        <v>17</v>
      </c>
      <c r="B7" s="20" t="s">
        <v>28</v>
      </c>
      <c r="C7" s="34">
        <v>0.63513092895885104</v>
      </c>
      <c r="D7" s="35">
        <v>425</v>
      </c>
      <c r="E7" s="35">
        <f t="shared" si="0"/>
        <v>269.93064480751167</v>
      </c>
      <c r="F7" s="36" t="s">
        <v>26</v>
      </c>
      <c r="G7" s="36" t="s">
        <v>23</v>
      </c>
      <c r="H7" s="36" t="s">
        <v>27</v>
      </c>
      <c r="I7" s="36">
        <v>2019</v>
      </c>
      <c r="J7" s="36" t="s">
        <v>33</v>
      </c>
      <c r="K7" s="21"/>
      <c r="L7" s="19"/>
    </row>
    <row r="8" spans="1:12" x14ac:dyDescent="0.25">
      <c r="A8" s="18" t="s">
        <v>17</v>
      </c>
      <c r="B8" s="20" t="s">
        <v>30</v>
      </c>
      <c r="C8" s="34">
        <v>3.8607311507603299</v>
      </c>
      <c r="D8" s="35">
        <v>425</v>
      </c>
      <c r="E8" s="35">
        <f t="shared" si="0"/>
        <v>1640.8107390731402</v>
      </c>
      <c r="F8" s="36" t="s">
        <v>26</v>
      </c>
      <c r="G8" s="36" t="s">
        <v>23</v>
      </c>
      <c r="H8" s="36" t="s">
        <v>27</v>
      </c>
      <c r="I8" s="36">
        <v>2019</v>
      </c>
      <c r="J8" s="36" t="s">
        <v>33</v>
      </c>
      <c r="K8" s="21"/>
      <c r="L8" s="19"/>
    </row>
    <row r="9" spans="1:12" x14ac:dyDescent="0.25">
      <c r="A9" s="18" t="s">
        <v>17</v>
      </c>
      <c r="B9" s="20" t="s">
        <v>36</v>
      </c>
      <c r="C9" s="34">
        <v>38.134093146985798</v>
      </c>
      <c r="D9" s="35">
        <v>503</v>
      </c>
      <c r="E9" s="35">
        <f t="shared" si="0"/>
        <v>19181.448852933856</v>
      </c>
      <c r="F9" s="36" t="s">
        <v>25</v>
      </c>
      <c r="G9" s="36" t="s">
        <v>24</v>
      </c>
      <c r="H9" s="36" t="s">
        <v>21</v>
      </c>
      <c r="I9" s="36">
        <v>2021</v>
      </c>
      <c r="J9" s="36" t="s">
        <v>16</v>
      </c>
      <c r="K9" s="21"/>
      <c r="L9" s="19"/>
    </row>
    <row r="10" spans="1:12" x14ac:dyDescent="0.25">
      <c r="A10" s="18" t="s">
        <v>17</v>
      </c>
      <c r="B10" s="37" t="s">
        <v>35</v>
      </c>
      <c r="C10" s="34">
        <v>3.0282355258104401</v>
      </c>
      <c r="D10" s="35">
        <v>578</v>
      </c>
      <c r="E10" s="35">
        <f t="shared" si="0"/>
        <v>1750.3201339184343</v>
      </c>
      <c r="F10" s="36" t="s">
        <v>29</v>
      </c>
      <c r="G10" s="36" t="s">
        <v>31</v>
      </c>
      <c r="H10" s="36" t="s">
        <v>27</v>
      </c>
      <c r="I10" s="36">
        <v>2020</v>
      </c>
      <c r="J10" s="36" t="s">
        <v>16</v>
      </c>
      <c r="K10" s="21"/>
      <c r="L10" s="19"/>
    </row>
    <row r="11" spans="1:12" s="15" customFormat="1" x14ac:dyDescent="0.25">
      <c r="A11" s="18" t="s">
        <v>17</v>
      </c>
      <c r="B11" s="20" t="s">
        <v>37</v>
      </c>
      <c r="C11" s="34">
        <v>2.1444411452241399</v>
      </c>
      <c r="D11" s="35">
        <v>425</v>
      </c>
      <c r="E11" s="35">
        <f t="shared" si="0"/>
        <v>911.3874867202594</v>
      </c>
      <c r="F11" s="36" t="s">
        <v>38</v>
      </c>
      <c r="G11" s="36" t="s">
        <v>43</v>
      </c>
      <c r="H11" s="36" t="s">
        <v>27</v>
      </c>
      <c r="I11" s="36">
        <v>2020</v>
      </c>
      <c r="J11" s="36" t="s">
        <v>39</v>
      </c>
      <c r="K11" s="22"/>
      <c r="L11" s="19"/>
    </row>
    <row r="12" spans="1:12" s="15" customFormat="1" x14ac:dyDescent="0.25">
      <c r="A12" s="39" t="s">
        <v>17</v>
      </c>
      <c r="B12" s="39" t="s">
        <v>40</v>
      </c>
      <c r="C12" s="40">
        <v>4.8262875898641804</v>
      </c>
      <c r="D12" s="41">
        <v>125</v>
      </c>
      <c r="E12" s="35">
        <f t="shared" si="0"/>
        <v>603.28594873302256</v>
      </c>
      <c r="F12" s="36" t="s">
        <v>38</v>
      </c>
      <c r="G12" s="36" t="s">
        <v>44</v>
      </c>
      <c r="H12" s="36" t="s">
        <v>27</v>
      </c>
      <c r="I12" s="36">
        <v>2019</v>
      </c>
      <c r="J12" s="36" t="s">
        <v>33</v>
      </c>
      <c r="K12" s="38"/>
      <c r="L12" s="19"/>
    </row>
    <row r="13" spans="1:12" s="15" customFormat="1" x14ac:dyDescent="0.25">
      <c r="A13" s="39" t="s">
        <v>17</v>
      </c>
      <c r="B13" s="39" t="s">
        <v>41</v>
      </c>
      <c r="C13" s="40">
        <v>11.790682606553901</v>
      </c>
      <c r="D13" s="41">
        <v>125</v>
      </c>
      <c r="E13" s="35">
        <f t="shared" si="0"/>
        <v>1473.8353258192376</v>
      </c>
      <c r="F13" s="36" t="s">
        <v>38</v>
      </c>
      <c r="G13" s="36" t="s">
        <v>44</v>
      </c>
      <c r="H13" s="36" t="s">
        <v>27</v>
      </c>
      <c r="I13" s="36">
        <v>2019</v>
      </c>
      <c r="J13" s="36" t="s">
        <v>33</v>
      </c>
      <c r="K13" s="22"/>
      <c r="L13" s="19"/>
    </row>
    <row r="14" spans="1:12" s="15" customFormat="1" x14ac:dyDescent="0.25">
      <c r="A14" s="39" t="s">
        <v>17</v>
      </c>
      <c r="B14" s="39" t="s">
        <v>42</v>
      </c>
      <c r="C14" s="40">
        <v>4.0195037239388203</v>
      </c>
      <c r="D14" s="41">
        <v>125</v>
      </c>
      <c r="E14" s="35">
        <f t="shared" si="0"/>
        <v>502.43796549235253</v>
      </c>
      <c r="F14" s="36" t="s">
        <v>38</v>
      </c>
      <c r="G14" s="36" t="s">
        <v>44</v>
      </c>
      <c r="H14" s="36" t="s">
        <v>27</v>
      </c>
      <c r="I14" s="36">
        <v>2019</v>
      </c>
      <c r="J14" s="36" t="s">
        <v>33</v>
      </c>
      <c r="K14" s="38"/>
      <c r="L14" s="19"/>
    </row>
    <row r="15" spans="1:12" s="15" customFormat="1" x14ac:dyDescent="0.25">
      <c r="A15" s="18" t="s">
        <v>17</v>
      </c>
      <c r="B15" s="20" t="s">
        <v>47</v>
      </c>
      <c r="C15" s="34">
        <v>28.6</v>
      </c>
      <c r="D15" s="35">
        <v>407</v>
      </c>
      <c r="E15" s="35">
        <f t="shared" si="0"/>
        <v>11640.2</v>
      </c>
      <c r="F15" s="36" t="s">
        <v>49</v>
      </c>
      <c r="G15" s="36" t="s">
        <v>46</v>
      </c>
      <c r="H15" s="36" t="s">
        <v>27</v>
      </c>
      <c r="I15" s="36">
        <v>2018</v>
      </c>
      <c r="J15" s="36" t="s">
        <v>33</v>
      </c>
      <c r="K15" s="22"/>
      <c r="L15" s="19"/>
    </row>
    <row r="16" spans="1:12" s="15" customFormat="1" ht="15.75" thickBot="1" x14ac:dyDescent="0.3">
      <c r="A16" s="18" t="s">
        <v>17</v>
      </c>
      <c r="B16" s="20" t="s">
        <v>48</v>
      </c>
      <c r="C16" s="34">
        <v>20.3</v>
      </c>
      <c r="D16" s="35">
        <v>425</v>
      </c>
      <c r="E16" s="35">
        <f t="shared" si="0"/>
        <v>8627.5</v>
      </c>
      <c r="F16" s="36" t="s">
        <v>25</v>
      </c>
      <c r="G16" s="36" t="s">
        <v>24</v>
      </c>
      <c r="H16" s="36" t="s">
        <v>27</v>
      </c>
      <c r="I16" s="36">
        <v>2020</v>
      </c>
      <c r="J16" s="36" t="s">
        <v>50</v>
      </c>
      <c r="K16" s="22"/>
      <c r="L16" s="19"/>
    </row>
    <row r="17" spans="1:12" x14ac:dyDescent="0.25">
      <c r="A17" s="23"/>
      <c r="B17" s="23"/>
      <c r="C17" s="7" t="s">
        <v>13</v>
      </c>
      <c r="D17" s="7"/>
      <c r="E17" s="42">
        <f>SUM(E5:E16)</f>
        <v>54741.798601973234</v>
      </c>
      <c r="F17" s="23"/>
      <c r="G17" s="23"/>
      <c r="H17" s="23"/>
      <c r="I17" s="23"/>
      <c r="J17" s="23"/>
      <c r="K17" s="19"/>
      <c r="L17" s="19"/>
    </row>
    <row r="18" spans="1:12" x14ac:dyDescent="0.25">
      <c r="A18" s="24"/>
      <c r="B18" s="24"/>
      <c r="C18" s="9" t="s">
        <v>14</v>
      </c>
      <c r="D18" s="9"/>
      <c r="E18" s="25">
        <v>13052</v>
      </c>
      <c r="F18" s="24"/>
      <c r="G18" s="24">
        <v>2016</v>
      </c>
      <c r="H18" s="29">
        <f>SUMIF(I$5:I$16,G18,E$5:E$16)</f>
        <v>0</v>
      </c>
      <c r="I18" s="24"/>
      <c r="J18" s="24"/>
      <c r="K18" s="19"/>
      <c r="L18" s="19"/>
    </row>
    <row r="19" spans="1:12" x14ac:dyDescent="0.25">
      <c r="A19" s="24"/>
      <c r="B19" s="24"/>
      <c r="C19" s="8" t="s">
        <v>12</v>
      </c>
      <c r="D19" s="8"/>
      <c r="E19" s="26">
        <f>E18*5</f>
        <v>65260</v>
      </c>
      <c r="F19" s="24"/>
      <c r="G19" s="24">
        <v>2017</v>
      </c>
      <c r="H19" s="30">
        <f>SUMIF(I$5:I$16,G19,E$5:E$16)</f>
        <v>0</v>
      </c>
      <c r="I19" s="24"/>
      <c r="J19" s="24"/>
      <c r="K19" s="19"/>
      <c r="L19" s="19"/>
    </row>
    <row r="20" spans="1:12" x14ac:dyDescent="0.25">
      <c r="C20" s="8" t="s">
        <v>11</v>
      </c>
      <c r="D20" s="8"/>
      <c r="E20" s="43">
        <f>E17/E18</f>
        <v>4.1941310605250717</v>
      </c>
      <c r="G20" s="2">
        <v>2018</v>
      </c>
      <c r="H20" s="30">
        <f>SUMIF(I$5:I$16,G20,E$5:E$16)</f>
        <v>11640.2</v>
      </c>
    </row>
    <row r="21" spans="1:12" x14ac:dyDescent="0.25">
      <c r="G21" s="13">
        <v>2019</v>
      </c>
      <c r="H21" s="30">
        <f>SUMIF(I$5:I$16,G21,E$5:E$16)</f>
        <v>10380.05811173598</v>
      </c>
    </row>
    <row r="22" spans="1:12" x14ac:dyDescent="0.25">
      <c r="G22" s="13">
        <v>2020</v>
      </c>
      <c r="H22" s="30">
        <f>SUMIF(I$5:I$16,G22,E$5:E$16)</f>
        <v>11289.207620638694</v>
      </c>
    </row>
    <row r="23" spans="1:12" s="2" customFormat="1" x14ac:dyDescent="0.25">
      <c r="F23" s="2" t="s">
        <v>15</v>
      </c>
      <c r="G23" s="13">
        <v>2021</v>
      </c>
      <c r="H23" s="30">
        <f>SUMIF(I$5:I$16,G23,E$5:E$16)</f>
        <v>19181.448852933856</v>
      </c>
      <c r="K23"/>
      <c r="L23"/>
    </row>
    <row r="24" spans="1:12" s="2" customFormat="1" x14ac:dyDescent="0.25">
      <c r="G24" s="13">
        <v>2022</v>
      </c>
      <c r="H24" s="30">
        <f>SUMIF(I$5:I$16,G24,E$5:E$16)</f>
        <v>2250.884016664696</v>
      </c>
      <c r="K24"/>
      <c r="L24"/>
    </row>
    <row r="25" spans="1:12" s="2" customFormat="1" x14ac:dyDescent="0.25">
      <c r="G25" s="13">
        <v>2023</v>
      </c>
      <c r="H25" s="30">
        <f>SUMIF(I$5:I$16,G25,E$5:E$16)</f>
        <v>0</v>
      </c>
      <c r="K25"/>
      <c r="L25"/>
    </row>
  </sheetData>
  <autoFilter ref="A4:J25"/>
  <pageMargins left="0.70866141732283505" right="0.70866141732283505" top="0.74803149606299202" bottom="0.74803149606299202" header="0.31496062992126" footer="0.31496062992126"/>
  <pageSetup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2018-2022</vt:lpstr>
      <vt:lpstr>'2018-2022'!Print_Area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2016-12-08T22:26:03Z</cp:lastPrinted>
  <dcterms:created xsi:type="dcterms:W3CDTF">2013-01-23T17:37:04Z</dcterms:created>
  <dcterms:modified xsi:type="dcterms:W3CDTF">2017-10-31T22:02:02Z</dcterms:modified>
</cp:coreProperties>
</file>