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SK\external\!publish\Kalum TSA Operating Agreement Subcommittee\Spreadsheets\A&amp;A\November 2019\"/>
    </mc:Choice>
  </mc:AlternateContent>
  <xr:revisionPtr revIDLastSave="0" documentId="8_{553F357E-969F-4A6D-971E-C0E10C80DBF3}" xr6:coauthVersionLast="41" xr6:coauthVersionMax="41" xr10:uidLastSave="{00000000-0000-0000-0000-000000000000}"/>
  <bookViews>
    <workbookView xWindow="2340" yWindow="2340" windowWidth="21600" windowHeight="11385" xr2:uid="{00000000-000D-0000-FFFF-FFFF00000000}"/>
  </bookViews>
  <sheets>
    <sheet name="2020-2024" sheetId="4" r:id="rId1"/>
  </sheets>
  <definedNames>
    <definedName name="_xlnm._FilterDatabase" localSheetId="0" hidden="1">'2020-2024'!$A$4:$J$28</definedName>
    <definedName name="_xlnm.Print_Area" localSheetId="0">'2020-2024'!$A$1:$K$28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4" l="1"/>
  <c r="E16" i="4"/>
  <c r="E10" i="4"/>
  <c r="E15" i="4" l="1"/>
  <c r="H28" i="4" l="1"/>
  <c r="E22" i="4"/>
  <c r="E14" i="4"/>
  <c r="E13" i="4"/>
  <c r="E12" i="4"/>
  <c r="E11" i="4"/>
  <c r="E9" i="4"/>
  <c r="E8" i="4"/>
  <c r="E7" i="4"/>
  <c r="E6" i="4"/>
  <c r="E5" i="4"/>
  <c r="H27" i="4"/>
  <c r="H22" i="4" l="1"/>
  <c r="H23" i="4"/>
  <c r="H24" i="4"/>
  <c r="H21" i="4"/>
  <c r="H26" i="4"/>
  <c r="E20" i="4"/>
  <c r="E23" i="4" s="1"/>
  <c r="H2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</author>
  </authors>
  <commentList>
    <comment ref="C2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<sst xmlns="http://schemas.openxmlformats.org/spreadsheetml/2006/main" count="98" uniqueCount="51">
  <si>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</si>
  <si>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</si>
  <si>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</si>
  <si>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</si>
  <si>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</si>
  <si>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</si>
  <si>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</si>
  <si>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</si>
  <si>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</si>
  <si>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</si>
  <si>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</rPr>
      <t>(</t>
    </r>
    <r>
      <rPr>
        <b/>
        <sz val="11"/>
        <rFont val="Calibri"/>
        <family val="2"/>
      </rPr>
      <t>P</t>
    </r>
    <r>
      <rPr>
        <sz val="10"/>
        <rFont val="Calibri"/>
        <family val="2"/>
      </rPr>
      <t xml:space="preserve">=Proposed/ </t>
    </r>
    <r>
      <rPr>
        <b/>
        <sz val="11"/>
        <rFont val="Calibri"/>
        <family val="2"/>
      </rPr>
      <t>R</t>
    </r>
    <r>
      <rPr>
        <sz val="10"/>
        <rFont val="Calibri"/>
        <family val="2"/>
      </rPr>
      <t xml:space="preserve">=Recce'd/ </t>
    </r>
    <r>
      <rPr>
        <b/>
        <sz val="11"/>
        <rFont val="Calibri"/>
        <family val="2"/>
      </rPr>
      <t>W</t>
    </r>
    <r>
      <rPr>
        <sz val="10"/>
        <rFont val="Calibri"/>
        <family val="2"/>
      </rPr>
      <t xml:space="preserve">=Work in Progress/ </t>
    </r>
    <r>
      <rPr>
        <b/>
        <sz val="11"/>
        <rFont val="Calibri"/>
        <family val="2"/>
      </rPr>
      <t>F</t>
    </r>
    <r>
      <rPr>
        <sz val="10"/>
        <rFont val="Calibri"/>
        <family val="2"/>
      </rPr>
      <t xml:space="preserve">=Field Marked/ </t>
    </r>
    <r>
      <rPr>
        <b/>
        <sz val="11"/>
        <rFont val="Calibri"/>
        <family val="2"/>
      </rPr>
      <t>C</t>
    </r>
    <r>
      <rPr>
        <sz val="10"/>
        <rFont val="Calibri"/>
        <family val="2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</si>
  <si>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</si>
  <si>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</si>
  <si>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</si>
  <si>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</si>
  <si>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 xml:space="preserve"> </t>
  </si>
  <si>
    <t>F</t>
  </si>
  <si>
    <t>A&amp;A</t>
  </si>
  <si>
    <t>24-AN1</t>
  </si>
  <si>
    <t>A&amp;A Trading Ltd</t>
  </si>
  <si>
    <t>Summer</t>
  </si>
  <si>
    <t>103I035</t>
  </si>
  <si>
    <t>103I045</t>
  </si>
  <si>
    <t>Exstew</t>
  </si>
  <si>
    <t>Hwy 16 West</t>
  </si>
  <si>
    <t>All</t>
  </si>
  <si>
    <t>AN3</t>
  </si>
  <si>
    <t>Williams</t>
  </si>
  <si>
    <t>AN4</t>
  </si>
  <si>
    <t>103I048</t>
  </si>
  <si>
    <t>patch/selection logging</t>
  </si>
  <si>
    <t>R</t>
  </si>
  <si>
    <t>RB</t>
  </si>
  <si>
    <t>28-A29</t>
  </si>
  <si>
    <t>A35</t>
  </si>
  <si>
    <t>Hwy 37 South</t>
  </si>
  <si>
    <t>P</t>
  </si>
  <si>
    <t>A37</t>
  </si>
  <si>
    <t>A38</t>
  </si>
  <si>
    <t>A39</t>
  </si>
  <si>
    <t>103I038</t>
  </si>
  <si>
    <t>103I018</t>
  </si>
  <si>
    <t>Vol/ha</t>
  </si>
  <si>
    <t>A47</t>
  </si>
  <si>
    <t>A48</t>
  </si>
  <si>
    <t>A50</t>
  </si>
  <si>
    <t>Newtown</t>
  </si>
  <si>
    <t>103I058</t>
  </si>
  <si>
    <t>33-A27-1</t>
  </si>
  <si>
    <t>33-A27-2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</si>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</sst>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5" xfId="0" applyFont="1" applyBorder="1"/>
    <xf numFmtId="0" fontId="8" fillId="0" borderId="6" xfId="0" applyFont="1" applyBorder="1"/>
    <xf numFmtId="0" fontId="9" fillId="0" borderId="0" xfId="0" applyFont="1" applyBorder="1"/>
    <xf numFmtId="0" fontId="0" fillId="0" borderId="0" xfId="0" applyFill="1" applyBorder="1"/>
    <xf numFmtId="0" fontId="0" fillId="2" borderId="0" xfId="0" applyFill="1" applyBorder="1" applyAlignment="1">
      <alignment horizontal="center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7" xfId="0" applyFont="1" applyFill="1" applyBorder="1" applyAlignment="1">
      <alignment horizontal="center"/>
    </xf>
    <xf numFmtId="15" fontId="11" fillId="0" borderId="0" xfId="0" applyNumberFormat="1" applyFont="1"/>
    <xf numFmtId="15" fontId="11" fillId="0" borderId="0" xfId="0" applyNumberFormat="1" applyFont="1" applyAlignment="1">
      <alignment wrapText="1"/>
    </xf>
    <xf numFmtId="0" fontId="11" fillId="0" borderId="3" xfId="0" applyFont="1" applyBorder="1"/>
    <xf numFmtId="0" fontId="11" fillId="0" borderId="0" xfId="0" applyFont="1" applyBorder="1"/>
    <xf numFmtId="0" fontId="7" fillId="0" borderId="4" xfId="0" applyFont="1" applyBorder="1" applyAlignment="1"/>
    <xf numFmtId="0" fontId="11" fillId="0" borderId="4" xfId="0" applyFont="1" applyBorder="1" applyAlignment="1"/>
    <xf numFmtId="17" fontId="8" fillId="0" borderId="5" xfId="0" applyNumberFormat="1" applyFont="1" applyBorder="1"/>
    <xf numFmtId="0" fontId="8" fillId="0" borderId="0" xfId="0" applyFont="1" applyBorder="1"/>
    <xf numFmtId="1" fontId="0" fillId="0" borderId="0" xfId="0" applyNumberFormat="1" applyBorder="1"/>
    <xf numFmtId="164" fontId="11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" fontId="11" fillId="0" borderId="7" xfId="0" quotePrefix="1" applyNumberFormat="1" applyFont="1" applyFill="1" applyBorder="1" applyAlignment="1">
      <alignment horizontal="center"/>
    </xf>
    <xf numFmtId="15" fontId="12" fillId="0" borderId="0" xfId="0" applyNumberFormat="1" applyFont="1" applyAlignment="1">
      <alignment wrapText="1"/>
    </xf>
    <xf numFmtId="0" fontId="11" fillId="3" borderId="7" xfId="0" applyFont="1" applyFill="1" applyBorder="1" applyAlignment="1">
      <alignment horizontal="center"/>
    </xf>
    <xf numFmtId="164" fontId="11" fillId="3" borderId="7" xfId="0" applyNumberFormat="1" applyFont="1" applyFill="1" applyBorder="1" applyAlignment="1">
      <alignment horizontal="center" vertical="center"/>
    </xf>
    <xf numFmtId="1" fontId="11" fillId="3" borderId="7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/>
    <xf numFmtId="164" fontId="0" fillId="0" borderId="4" xfId="0" applyNumberFormat="1" applyBorder="1" applyAlignment="1"/>
    <xf numFmtId="17" fontId="11" fillId="0" borderId="7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selection activeCell="B24" sqref="B24"/>
    </sheetView>
  </sheetViews>
  <sheetFormatPr defaultColWidth="19.140625" defaultRowHeight="15" x14ac:dyDescent="0.25"/>
  <cols>
    <col min="1" max="3" width="19.140625" style="2"/>
    <col min="4" max="4" width="11.5703125" style="2" bestFit="1" customWidth="1"/>
    <col min="5" max="7" width="19.140625" style="2"/>
    <col min="8" max="8" width="20.5703125" style="2" customWidth="1"/>
    <col min="9" max="9" width="19.140625" style="2"/>
    <col min="10" max="10" width="18.28515625" style="2" customWidth="1"/>
    <col min="11" max="11" width="26.140625" customWidth="1"/>
  </cols>
  <sheetData>
    <row r="1" spans="1:12" ht="18.75" x14ac:dyDescent="0.3">
      <c r="A1" s="12" t="s">
        <v>7</v>
      </c>
      <c r="B1" s="25">
        <v>43769</v>
      </c>
      <c r="C1" s="10"/>
      <c r="D1" s="26"/>
      <c r="F1" s="3" t="s">
        <v>19</v>
      </c>
    </row>
    <row r="2" spans="1:12" x14ac:dyDescent="0.25">
      <c r="A2" s="12" t="s">
        <v>8</v>
      </c>
      <c r="B2" s="11" t="s">
        <v>32</v>
      </c>
      <c r="C2" s="11"/>
      <c r="D2" s="26"/>
      <c r="G2" s="13"/>
      <c r="I2" s="14" t="s">
        <v>30</v>
      </c>
    </row>
    <row r="3" spans="1:12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2" ht="88.5" x14ac:dyDescent="0.25">
      <c r="A4" s="1" t="s">
        <v>0</v>
      </c>
      <c r="B4" s="1" t="s">
        <v>1</v>
      </c>
      <c r="C4" s="1" t="s">
        <v>2</v>
      </c>
      <c r="D4" s="1" t="s">
        <v>42</v>
      </c>
      <c r="E4" s="1" t="s">
        <v>3</v>
      </c>
      <c r="F4" s="1" t="s">
        <v>6</v>
      </c>
      <c r="G4" s="5" t="s">
        <v>9</v>
      </c>
      <c r="H4" s="6" t="s">
        <v>5</v>
      </c>
      <c r="I4" s="6" t="s">
        <v>4</v>
      </c>
      <c r="J4" s="6" t="s">
        <v>10</v>
      </c>
    </row>
    <row r="5" spans="1:12" x14ac:dyDescent="0.25">
      <c r="A5" s="16" t="s">
        <v>17</v>
      </c>
      <c r="B5" s="18" t="s">
        <v>18</v>
      </c>
      <c r="C5" s="28">
        <v>13.8582529124958</v>
      </c>
      <c r="D5" s="29">
        <v>425</v>
      </c>
      <c r="E5" s="29">
        <f t="shared" ref="E5:E14" si="0">C5*D5</f>
        <v>5889.7574878107152</v>
      </c>
      <c r="F5" s="30" t="s">
        <v>24</v>
      </c>
      <c r="G5" s="30" t="s">
        <v>21</v>
      </c>
      <c r="H5" s="30" t="s">
        <v>25</v>
      </c>
      <c r="I5" s="30">
        <v>2021</v>
      </c>
      <c r="J5" s="30" t="s">
        <v>16</v>
      </c>
      <c r="K5" s="17"/>
      <c r="L5" s="17"/>
    </row>
    <row r="6" spans="1:12" x14ac:dyDescent="0.25">
      <c r="A6" s="16" t="s">
        <v>17</v>
      </c>
      <c r="B6" s="18" t="s">
        <v>26</v>
      </c>
      <c r="C6" s="28">
        <v>0.63513092895885104</v>
      </c>
      <c r="D6" s="29">
        <v>425</v>
      </c>
      <c r="E6" s="29">
        <f t="shared" si="0"/>
        <v>269.93064480751167</v>
      </c>
      <c r="F6" s="30" t="s">
        <v>24</v>
      </c>
      <c r="G6" s="30" t="s">
        <v>21</v>
      </c>
      <c r="H6" s="30" t="s">
        <v>25</v>
      </c>
      <c r="I6" s="30">
        <v>2021</v>
      </c>
      <c r="J6" s="30" t="s">
        <v>31</v>
      </c>
      <c r="K6" s="19"/>
      <c r="L6" s="17"/>
    </row>
    <row r="7" spans="1:12" x14ac:dyDescent="0.25">
      <c r="A7" s="16" t="s">
        <v>17</v>
      </c>
      <c r="B7" s="18" t="s">
        <v>28</v>
      </c>
      <c r="C7" s="28">
        <v>3.8607311507603299</v>
      </c>
      <c r="D7" s="29">
        <v>425</v>
      </c>
      <c r="E7" s="29">
        <f t="shared" si="0"/>
        <v>1640.8107390731402</v>
      </c>
      <c r="F7" s="30" t="s">
        <v>24</v>
      </c>
      <c r="G7" s="30" t="s">
        <v>21</v>
      </c>
      <c r="H7" s="30" t="s">
        <v>25</v>
      </c>
      <c r="I7" s="30">
        <v>2021</v>
      </c>
      <c r="J7" s="30" t="s">
        <v>31</v>
      </c>
      <c r="K7" s="19"/>
      <c r="L7" s="17"/>
    </row>
    <row r="8" spans="1:12" x14ac:dyDescent="0.25">
      <c r="A8" s="16" t="s">
        <v>17</v>
      </c>
      <c r="B8" s="38" t="s">
        <v>48</v>
      </c>
      <c r="C8" s="28">
        <v>38.134093146985798</v>
      </c>
      <c r="D8" s="29">
        <v>525</v>
      </c>
      <c r="E8" s="29">
        <f t="shared" si="0"/>
        <v>20020.398902167544</v>
      </c>
      <c r="F8" s="30" t="s">
        <v>23</v>
      </c>
      <c r="G8" s="30" t="s">
        <v>22</v>
      </c>
      <c r="H8" s="30" t="s">
        <v>20</v>
      </c>
      <c r="I8" s="30">
        <v>2020</v>
      </c>
      <c r="J8" s="30" t="s">
        <v>50</v>
      </c>
      <c r="K8" s="19"/>
      <c r="L8" s="17"/>
    </row>
    <row r="9" spans="1:12" x14ac:dyDescent="0.25">
      <c r="A9" s="16" t="s">
        <v>17</v>
      </c>
      <c r="B9" s="31" t="s">
        <v>33</v>
      </c>
      <c r="C9" s="28">
        <v>3.0282355258104401</v>
      </c>
      <c r="D9" s="29">
        <v>578</v>
      </c>
      <c r="E9" s="29">
        <f t="shared" si="0"/>
        <v>1750.3201339184343</v>
      </c>
      <c r="F9" s="30" t="s">
        <v>27</v>
      </c>
      <c r="G9" s="30" t="s">
        <v>29</v>
      </c>
      <c r="H9" s="30" t="s">
        <v>25</v>
      </c>
      <c r="I9" s="30">
        <v>2022</v>
      </c>
      <c r="J9" s="30" t="s">
        <v>16</v>
      </c>
      <c r="K9" s="19"/>
      <c r="L9" s="17"/>
    </row>
    <row r="10" spans="1:12" x14ac:dyDescent="0.25">
      <c r="A10" s="16" t="s">
        <v>17</v>
      </c>
      <c r="B10" s="38" t="s">
        <v>49</v>
      </c>
      <c r="C10" s="28">
        <v>7.3</v>
      </c>
      <c r="D10" s="29">
        <v>551</v>
      </c>
      <c r="E10" s="29">
        <f t="shared" ref="E10" si="1">C10*D10</f>
        <v>4022.2999999999997</v>
      </c>
      <c r="F10" s="30" t="s">
        <v>23</v>
      </c>
      <c r="G10" s="30" t="s">
        <v>22</v>
      </c>
      <c r="H10" s="30" t="s">
        <v>20</v>
      </c>
      <c r="I10" s="30">
        <v>2020</v>
      </c>
      <c r="J10" s="30" t="s">
        <v>50</v>
      </c>
      <c r="K10" s="19"/>
      <c r="L10" s="17"/>
    </row>
    <row r="11" spans="1:12" s="15" customFormat="1" x14ac:dyDescent="0.25">
      <c r="A11" s="16" t="s">
        <v>17</v>
      </c>
      <c r="B11" s="18" t="s">
        <v>34</v>
      </c>
      <c r="C11" s="28">
        <v>2.1444411452241399</v>
      </c>
      <c r="D11" s="29">
        <v>425</v>
      </c>
      <c r="E11" s="29">
        <f t="shared" si="0"/>
        <v>911.3874867202594</v>
      </c>
      <c r="F11" s="30" t="s">
        <v>35</v>
      </c>
      <c r="G11" s="30" t="s">
        <v>40</v>
      </c>
      <c r="H11" s="30" t="s">
        <v>25</v>
      </c>
      <c r="I11" s="30">
        <v>2022</v>
      </c>
      <c r="J11" s="30" t="s">
        <v>36</v>
      </c>
      <c r="K11" s="20"/>
      <c r="L11" s="17"/>
    </row>
    <row r="12" spans="1:12" s="15" customFormat="1" x14ac:dyDescent="0.25">
      <c r="A12" s="33" t="s">
        <v>17</v>
      </c>
      <c r="B12" s="33" t="s">
        <v>37</v>
      </c>
      <c r="C12" s="34">
        <v>4.8262875898641804</v>
      </c>
      <c r="D12" s="35">
        <v>125</v>
      </c>
      <c r="E12" s="29">
        <f t="shared" si="0"/>
        <v>603.28594873302256</v>
      </c>
      <c r="F12" s="30" t="s">
        <v>35</v>
      </c>
      <c r="G12" s="30" t="s">
        <v>41</v>
      </c>
      <c r="H12" s="30" t="s">
        <v>25</v>
      </c>
      <c r="I12" s="30">
        <v>2022</v>
      </c>
      <c r="J12" s="30" t="s">
        <v>31</v>
      </c>
      <c r="K12" s="32"/>
      <c r="L12" s="17"/>
    </row>
    <row r="13" spans="1:12" s="15" customFormat="1" x14ac:dyDescent="0.25">
      <c r="A13" s="33" t="s">
        <v>17</v>
      </c>
      <c r="B13" s="33" t="s">
        <v>38</v>
      </c>
      <c r="C13" s="34">
        <v>11.790682606553901</v>
      </c>
      <c r="D13" s="35">
        <v>125</v>
      </c>
      <c r="E13" s="29">
        <f t="shared" si="0"/>
        <v>1473.8353258192376</v>
      </c>
      <c r="F13" s="30" t="s">
        <v>35</v>
      </c>
      <c r="G13" s="30" t="s">
        <v>41</v>
      </c>
      <c r="H13" s="30" t="s">
        <v>25</v>
      </c>
      <c r="I13" s="30">
        <v>2022</v>
      </c>
      <c r="J13" s="30" t="s">
        <v>31</v>
      </c>
      <c r="K13" s="20"/>
      <c r="L13" s="17"/>
    </row>
    <row r="14" spans="1:12" s="15" customFormat="1" x14ac:dyDescent="0.25">
      <c r="A14" s="33" t="s">
        <v>17</v>
      </c>
      <c r="B14" s="33" t="s">
        <v>39</v>
      </c>
      <c r="C14" s="34">
        <v>4.0195037239388203</v>
      </c>
      <c r="D14" s="35">
        <v>125</v>
      </c>
      <c r="E14" s="29">
        <f t="shared" si="0"/>
        <v>502.43796549235253</v>
      </c>
      <c r="F14" s="30" t="s">
        <v>35</v>
      </c>
      <c r="G14" s="30" t="s">
        <v>41</v>
      </c>
      <c r="H14" s="30" t="s">
        <v>25</v>
      </c>
      <c r="I14" s="30">
        <v>2022</v>
      </c>
      <c r="J14" s="30" t="s">
        <v>31</v>
      </c>
      <c r="K14" s="32"/>
      <c r="L14" s="17"/>
    </row>
    <row r="15" spans="1:12" s="15" customFormat="1" x14ac:dyDescent="0.25">
      <c r="A15" s="16" t="s">
        <v>17</v>
      </c>
      <c r="B15" s="18" t="s">
        <v>43</v>
      </c>
      <c r="C15" s="28">
        <v>20.3</v>
      </c>
      <c r="D15" s="29">
        <v>425</v>
      </c>
      <c r="E15" s="29">
        <f t="shared" ref="E15:E16" si="2">C15*D15</f>
        <v>8627.5</v>
      </c>
      <c r="F15" s="30" t="s">
        <v>23</v>
      </c>
      <c r="G15" s="30" t="s">
        <v>22</v>
      </c>
      <c r="H15" s="30" t="s">
        <v>25</v>
      </c>
      <c r="I15" s="30">
        <v>2022</v>
      </c>
      <c r="J15" s="30" t="s">
        <v>31</v>
      </c>
      <c r="K15" s="20"/>
      <c r="L15" s="17"/>
    </row>
    <row r="16" spans="1:12" s="15" customFormat="1" x14ac:dyDescent="0.25">
      <c r="A16" s="16" t="s">
        <v>17</v>
      </c>
      <c r="B16" s="18" t="s">
        <v>44</v>
      </c>
      <c r="C16" s="28">
        <v>28.2</v>
      </c>
      <c r="D16" s="29">
        <v>425</v>
      </c>
      <c r="E16" s="29">
        <f t="shared" si="2"/>
        <v>11985</v>
      </c>
      <c r="F16" s="30" t="s">
        <v>46</v>
      </c>
      <c r="G16" s="30" t="s">
        <v>47</v>
      </c>
      <c r="H16" s="30" t="s">
        <v>25</v>
      </c>
      <c r="I16" s="30">
        <v>2024</v>
      </c>
      <c r="J16" s="30" t="s">
        <v>31</v>
      </c>
      <c r="K16" s="20"/>
      <c r="L16" s="17"/>
    </row>
    <row r="17" spans="1:12" s="15" customFormat="1" x14ac:dyDescent="0.25">
      <c r="A17" s="16" t="s">
        <v>17</v>
      </c>
      <c r="B17" s="18" t="s">
        <v>45</v>
      </c>
      <c r="C17" s="28">
        <v>5.2</v>
      </c>
      <c r="D17" s="29">
        <v>425</v>
      </c>
      <c r="E17" s="29">
        <f t="shared" ref="E17" si="3">C17*D17</f>
        <v>2210</v>
      </c>
      <c r="F17" s="30" t="s">
        <v>46</v>
      </c>
      <c r="G17" s="30" t="s">
        <v>47</v>
      </c>
      <c r="H17" s="30" t="s">
        <v>25</v>
      </c>
      <c r="I17" s="30">
        <v>2024</v>
      </c>
      <c r="J17" s="30" t="s">
        <v>31</v>
      </c>
      <c r="K17" s="20"/>
      <c r="L17" s="17"/>
    </row>
    <row r="18" spans="1:12" s="15" customFormat="1" x14ac:dyDescent="0.25">
      <c r="A18" s="16"/>
      <c r="B18" s="18"/>
      <c r="C18" s="28"/>
      <c r="D18" s="29"/>
      <c r="E18" s="29"/>
      <c r="F18" s="30"/>
      <c r="G18" s="30"/>
      <c r="H18" s="30"/>
      <c r="I18" s="30"/>
      <c r="J18" s="30"/>
      <c r="K18" s="20"/>
      <c r="L18" s="17"/>
    </row>
    <row r="19" spans="1:12" s="15" customFormat="1" ht="15.75" thickBot="1" x14ac:dyDescent="0.3">
      <c r="A19" s="16"/>
      <c r="B19" s="18"/>
      <c r="C19" s="28"/>
      <c r="D19" s="29"/>
      <c r="E19" s="29"/>
      <c r="F19" s="30"/>
      <c r="G19" s="30"/>
      <c r="H19" s="30"/>
      <c r="I19" s="30"/>
      <c r="J19" s="30"/>
      <c r="K19" s="20"/>
      <c r="L19" s="17"/>
    </row>
    <row r="20" spans="1:12" x14ac:dyDescent="0.25">
      <c r="A20" s="21"/>
      <c r="B20" s="21"/>
      <c r="C20" s="7" t="s">
        <v>13</v>
      </c>
      <c r="D20" s="7"/>
      <c r="E20" s="36">
        <f>SUM(E5:E19)</f>
        <v>59906.964634542215</v>
      </c>
      <c r="F20" s="21"/>
      <c r="G20" s="21"/>
      <c r="H20" s="21"/>
      <c r="I20" s="21"/>
      <c r="J20" s="21"/>
      <c r="K20" s="17"/>
      <c r="L20" s="17"/>
    </row>
    <row r="21" spans="1:12" x14ac:dyDescent="0.25">
      <c r="A21" s="22"/>
      <c r="B21" s="22"/>
      <c r="C21" s="9" t="s">
        <v>14</v>
      </c>
      <c r="D21" s="9"/>
      <c r="E21" s="23">
        <v>13052</v>
      </c>
      <c r="F21" s="22"/>
      <c r="G21" s="13">
        <v>2019</v>
      </c>
      <c r="H21" s="27">
        <f t="shared" ref="H21:H28" si="4">SUMIF(I$5:I$19,G21,E$5:E$19)</f>
        <v>0</v>
      </c>
      <c r="I21" s="22"/>
      <c r="J21" s="22"/>
      <c r="K21" s="17"/>
      <c r="L21" s="17"/>
    </row>
    <row r="22" spans="1:12" x14ac:dyDescent="0.25">
      <c r="A22" s="22"/>
      <c r="B22" s="22"/>
      <c r="C22" s="8" t="s">
        <v>12</v>
      </c>
      <c r="D22" s="8"/>
      <c r="E22" s="24">
        <f>E21*5</f>
        <v>65260</v>
      </c>
      <c r="F22" s="22"/>
      <c r="G22" s="13">
        <v>2020</v>
      </c>
      <c r="H22" s="27">
        <f t="shared" si="4"/>
        <v>24042.698902167544</v>
      </c>
      <c r="I22" s="22"/>
      <c r="J22" s="22"/>
      <c r="K22" s="17"/>
      <c r="L22" s="17"/>
    </row>
    <row r="23" spans="1:12" x14ac:dyDescent="0.25">
      <c r="C23" s="8" t="s">
        <v>11</v>
      </c>
      <c r="D23" s="8"/>
      <c r="E23" s="37">
        <f>E20/E21</f>
        <v>4.589868574512888</v>
      </c>
      <c r="G23" s="13">
        <v>2021</v>
      </c>
      <c r="H23" s="27">
        <f t="shared" si="4"/>
        <v>7800.4988716913667</v>
      </c>
    </row>
    <row r="24" spans="1:12" x14ac:dyDescent="0.25">
      <c r="G24" s="13">
        <v>2022</v>
      </c>
      <c r="H24" s="27">
        <f t="shared" si="4"/>
        <v>13868.766860683307</v>
      </c>
    </row>
    <row r="25" spans="1:12" x14ac:dyDescent="0.25">
      <c r="G25" s="13">
        <v>2023</v>
      </c>
      <c r="H25" s="27">
        <f t="shared" si="4"/>
        <v>0</v>
      </c>
    </row>
    <row r="26" spans="1:12" s="2" customFormat="1" x14ac:dyDescent="0.25">
      <c r="F26" s="2" t="s">
        <v>15</v>
      </c>
      <c r="G26" s="13">
        <v>2024</v>
      </c>
      <c r="H26" s="27">
        <f t="shared" si="4"/>
        <v>14195</v>
      </c>
      <c r="K26"/>
      <c r="L26"/>
    </row>
    <row r="27" spans="1:12" s="2" customFormat="1" x14ac:dyDescent="0.25">
      <c r="G27" s="13">
        <v>2025</v>
      </c>
      <c r="H27" s="27">
        <f t="shared" si="4"/>
        <v>0</v>
      </c>
      <c r="K27"/>
      <c r="L27"/>
    </row>
    <row r="28" spans="1:12" s="2" customFormat="1" x14ac:dyDescent="0.25">
      <c r="G28" s="13">
        <v>2026</v>
      </c>
      <c r="H28" s="27">
        <f t="shared" si="4"/>
        <v>0</v>
      </c>
      <c r="K28"/>
      <c r="L28"/>
    </row>
  </sheetData>
  <autoFilter ref="A4:J28" xr:uid="{00000000-0009-0000-0000-000000000000}"/>
  <pageMargins left="0.70866141732283505" right="0.70866141732283505" top="0.74803149606299202" bottom="0.74803149606299202" header="0.31496062992126" footer="0.31496062992126"/>
  <pageSetup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2020-2024</vt:lpstr>
      <vt:lpstr>'2020-2024'!Print_Area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Campbell, Gail FLNR:EX</cp:lastModifiedBy>
  <cp:lastPrinted>2016-12-08T22:26:03Z</cp:lastPrinted>
  <dcterms:created xsi:type="dcterms:W3CDTF">2013-01-23T17:37:04Z</dcterms:created>
  <dcterms:modified xsi:type="dcterms:W3CDTF">2019-11-04T15:57:49Z</dcterms:modified>
</cp:coreProperties>
</file>