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Kitselas Forestry\Cutting Permits\Log Flow, FIVE YEAR PLAN\2021-25 Plan\"/>
    </mc:Choice>
  </mc:AlternateContent>
  <bookViews>
    <workbookView xWindow="0" yWindow="0" windowWidth="28800" windowHeight="13020"/>
  </bookViews>
  <sheets>
    <sheet name="2020-24" sheetId="1" r:id="rId1"/>
  </sheets>
  <definedNames>
    <definedName name="_xlnm._FilterDatabase" localSheetId="0" hidden="1">'2020-24'!$A$4:$M$47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H40" i="1"/>
  <c r="H38" i="1"/>
  <c r="H35" i="1" l="1"/>
  <c r="H36" i="1"/>
  <c r="H37" i="1"/>
  <c r="H41" i="1"/>
  <c r="H32" i="1"/>
  <c r="H33" i="1"/>
  <c r="H34" i="1"/>
  <c r="H31" i="1"/>
  <c r="H30" i="1"/>
  <c r="H29" i="1"/>
  <c r="H28" i="1"/>
  <c r="H27" i="1"/>
  <c r="H16" i="1"/>
  <c r="H5" i="1"/>
  <c r="H6" i="1"/>
  <c r="H7" i="1"/>
  <c r="H8" i="1"/>
  <c r="H9" i="1"/>
  <c r="H10" i="1"/>
  <c r="H11" i="1"/>
  <c r="H12" i="1"/>
  <c r="H13" i="1"/>
  <c r="H14" i="1"/>
  <c r="H15" i="1"/>
  <c r="H17" i="1"/>
  <c r="H18" i="1"/>
  <c r="H19" i="1"/>
  <c r="H26" i="1"/>
  <c r="H25" i="1"/>
  <c r="H24" i="1"/>
  <c r="H23" i="1"/>
  <c r="H22" i="1"/>
  <c r="H21" i="1"/>
  <c r="H20" i="1"/>
  <c r="H47" i="1" l="1"/>
  <c r="L47" i="1" s="1"/>
  <c r="H46" i="1"/>
  <c r="L46" i="1" s="1"/>
  <c r="K45" i="1"/>
  <c r="H45" i="1"/>
  <c r="H44" i="1"/>
  <c r="H43" i="1"/>
  <c r="H42" i="1"/>
  <c r="L45" i="1" l="1"/>
</calcChain>
</file>

<file path=xl/sharedStrings.xml><?xml version="1.0" encoding="utf-8"?>
<sst xmlns="http://schemas.openxmlformats.org/spreadsheetml/2006/main" count="359" uniqueCount="93">
  <si>
    <t>Date of Last Update:</t>
  </si>
  <si>
    <t>Kitselas Forestry LP</t>
  </si>
  <si>
    <t>Updated by:</t>
  </si>
  <si>
    <t>selection logging</t>
  </si>
  <si>
    <t>License</t>
  </si>
  <si>
    <t>TSA/TFL</t>
  </si>
  <si>
    <t>CP</t>
  </si>
  <si>
    <t>"Licencee"</t>
  </si>
  <si>
    <t>Block ID</t>
  </si>
  <si>
    <t>Area (ha)</t>
  </si>
  <si>
    <t>Vol/ha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</si>
  <si>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</si>
  <si>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</si>
  <si>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</si>
  <si>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</si>
  <si>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</si>
  <si>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</si>
  <si>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A90733</t>
  </si>
  <si>
    <t>TSA</t>
  </si>
  <si>
    <t>TBA</t>
  </si>
  <si>
    <t>Kitselas TSA</t>
  </si>
  <si>
    <t>K100</t>
  </si>
  <si>
    <t>Hardscrabb*</t>
  </si>
  <si>
    <t>103I079</t>
  </si>
  <si>
    <t>All</t>
  </si>
  <si>
    <t>R</t>
  </si>
  <si>
    <t>K102</t>
  </si>
  <si>
    <t>Shannon</t>
  </si>
  <si>
    <t>North Copp*</t>
  </si>
  <si>
    <t>103I058</t>
  </si>
  <si>
    <t>K16-3</t>
  </si>
  <si>
    <t>Copper</t>
  </si>
  <si>
    <t>F</t>
  </si>
  <si>
    <t>K17-2</t>
  </si>
  <si>
    <t>A91360</t>
  </si>
  <si>
    <t>TFL</t>
  </si>
  <si>
    <t>Kitselas TFL</t>
  </si>
  <si>
    <t>103I059</t>
  </si>
  <si>
    <t>C</t>
  </si>
  <si>
    <t>K31</t>
  </si>
  <si>
    <t>Williams</t>
  </si>
  <si>
    <t>103I048</t>
  </si>
  <si>
    <t>K48</t>
  </si>
  <si>
    <t>Lakelse</t>
  </si>
  <si>
    <t>103I047</t>
  </si>
  <si>
    <t>P</t>
  </si>
  <si>
    <t>K65</t>
  </si>
  <si>
    <t>East Clore</t>
  </si>
  <si>
    <t>103I050</t>
  </si>
  <si>
    <t>K69</t>
  </si>
  <si>
    <t>Clore</t>
  </si>
  <si>
    <t>93L021</t>
  </si>
  <si>
    <t>K69a</t>
  </si>
  <si>
    <t>93L031</t>
  </si>
  <si>
    <t>K76</t>
  </si>
  <si>
    <t>K81</t>
  </si>
  <si>
    <t>K84</t>
  </si>
  <si>
    <t>K88</t>
  </si>
  <si>
    <t>103I049</t>
  </si>
  <si>
    <t>K91-1</t>
  </si>
  <si>
    <t>K91-2</t>
  </si>
  <si>
    <t>K91-3</t>
  </si>
  <si>
    <t>K91-4</t>
  </si>
  <si>
    <t>K92</t>
  </si>
  <si>
    <t>K93</t>
  </si>
  <si>
    <t>K94</t>
  </si>
  <si>
    <t>K95</t>
  </si>
  <si>
    <t>Total volume identified:</t>
  </si>
  <si>
    <t>Annual Cut</t>
  </si>
  <si>
    <t>Years of supply</t>
  </si>
  <si>
    <t>A73377</t>
  </si>
  <si>
    <t>KFP NRFL</t>
  </si>
  <si>
    <t>A77426</t>
  </si>
  <si>
    <t>KFP FLTC</t>
  </si>
  <si>
    <t>Kitselas TFL(Cas)</t>
  </si>
  <si>
    <t>K109</t>
  </si>
  <si>
    <t>K110</t>
  </si>
  <si>
    <t>K111</t>
  </si>
  <si>
    <t>K112</t>
  </si>
  <si>
    <t>K113</t>
  </si>
  <si>
    <t>K114</t>
  </si>
  <si>
    <t>K115</t>
  </si>
  <si>
    <t>K116</t>
  </si>
  <si>
    <t>K117</t>
  </si>
  <si>
    <t>Kleanza</t>
  </si>
  <si>
    <t>K118</t>
  </si>
  <si>
    <t>K119</t>
  </si>
  <si>
    <t>K120</t>
  </si>
  <si>
    <t>K121</t>
  </si>
  <si>
    <t>K122</t>
  </si>
  <si>
    <t>K123</t>
  </si>
  <si>
    <t>K124</t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</si>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</sst>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5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5" xfId="1" applyNumberFormat="1" applyFont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4" fontId="7" fillId="0" borderId="8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abSelected="1" zoomScaleNormal="100" workbookViewId="0">
      <selection activeCell="C1" sqref="C1"/>
    </sheetView>
  </sheetViews>
  <sheetFormatPr defaultRowHeight="15" x14ac:dyDescent="0.25"/>
  <cols>
    <col min="1" max="3" width="9.140625" style="1"/>
    <col min="4" max="4" width="17.140625" style="1" bestFit="1" customWidth="1"/>
    <col min="5" max="10" width="13.7109375" style="1" customWidth="1"/>
    <col min="11" max="11" width="20.42578125" style="1" bestFit="1" customWidth="1"/>
    <col min="12" max="12" width="13.7109375" style="1" customWidth="1"/>
    <col min="13" max="13" width="22" style="1" customWidth="1"/>
    <col min="14" max="16384" width="9.140625" style="1"/>
  </cols>
  <sheetData>
    <row r="1" spans="1:13" ht="18.75" x14ac:dyDescent="0.25">
      <c r="D1" s="2" t="s">
        <v>0</v>
      </c>
      <c r="E1" s="3">
        <v>44132</v>
      </c>
      <c r="F1" s="3"/>
      <c r="G1" s="4"/>
      <c r="H1" s="5"/>
      <c r="I1" s="6" t="s">
        <v>1</v>
      </c>
      <c r="J1" s="5"/>
      <c r="K1" s="5"/>
      <c r="L1" s="5"/>
      <c r="M1" s="5"/>
    </row>
    <row r="2" spans="1:13" x14ac:dyDescent="0.25">
      <c r="D2" s="2" t="s">
        <v>2</v>
      </c>
      <c r="E2" s="7" t="s">
        <v>92</v>
      </c>
      <c r="F2" s="8"/>
      <c r="G2" s="4"/>
      <c r="H2" s="5"/>
      <c r="I2" s="5"/>
      <c r="J2" s="5"/>
      <c r="K2" s="5"/>
      <c r="L2" s="9" t="s">
        <v>3</v>
      </c>
      <c r="M2" s="5"/>
    </row>
    <row r="3" spans="1:13" ht="15.75" thickBot="1" x14ac:dyDescent="0.3"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72.75" x14ac:dyDescent="0.25">
      <c r="A4" s="11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</row>
    <row r="5" spans="1:13" x14ac:dyDescent="0.25">
      <c r="A5" s="14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6">
        <v>9.5622190000000007</v>
      </c>
      <c r="G5" s="15">
        <v>425</v>
      </c>
      <c r="H5" s="17">
        <f t="shared" ref="H5:H41" si="0">F5*G5</f>
        <v>4063.9430750000001</v>
      </c>
      <c r="I5" s="15" t="s">
        <v>22</v>
      </c>
      <c r="J5" s="15" t="s">
        <v>23</v>
      </c>
      <c r="K5" s="15" t="s">
        <v>24</v>
      </c>
      <c r="L5" s="15">
        <v>2022</v>
      </c>
      <c r="M5" s="18" t="s">
        <v>32</v>
      </c>
    </row>
    <row r="6" spans="1:13" x14ac:dyDescent="0.25">
      <c r="A6" s="14" t="s">
        <v>17</v>
      </c>
      <c r="B6" s="15" t="s">
        <v>18</v>
      </c>
      <c r="C6" s="15" t="s">
        <v>19</v>
      </c>
      <c r="D6" s="15" t="s">
        <v>20</v>
      </c>
      <c r="E6" s="15" t="s">
        <v>26</v>
      </c>
      <c r="F6" s="16">
        <v>3.0876830000000002</v>
      </c>
      <c r="G6" s="15">
        <v>425</v>
      </c>
      <c r="H6" s="17">
        <f t="shared" si="0"/>
        <v>1312.265275</v>
      </c>
      <c r="I6" s="15" t="s">
        <v>27</v>
      </c>
      <c r="J6" s="15" t="s">
        <v>23</v>
      </c>
      <c r="K6" s="15" t="s">
        <v>24</v>
      </c>
      <c r="L6" s="19">
        <v>2024</v>
      </c>
      <c r="M6" s="18" t="s">
        <v>25</v>
      </c>
    </row>
    <row r="7" spans="1:13" x14ac:dyDescent="0.25">
      <c r="A7" s="14" t="s">
        <v>17</v>
      </c>
      <c r="B7" s="15" t="s">
        <v>18</v>
      </c>
      <c r="C7" s="15" t="s">
        <v>19</v>
      </c>
      <c r="D7" s="15" t="s">
        <v>20</v>
      </c>
      <c r="E7" s="15" t="s">
        <v>30</v>
      </c>
      <c r="F7" s="16">
        <v>5.7078559999999996</v>
      </c>
      <c r="G7" s="15">
        <v>425</v>
      </c>
      <c r="H7" s="17">
        <f t="shared" si="0"/>
        <v>2425.8388</v>
      </c>
      <c r="I7" s="15" t="s">
        <v>31</v>
      </c>
      <c r="J7" s="15" t="s">
        <v>29</v>
      </c>
      <c r="K7" s="15" t="s">
        <v>24</v>
      </c>
      <c r="L7" s="15">
        <v>2022</v>
      </c>
      <c r="M7" s="18" t="s">
        <v>32</v>
      </c>
    </row>
    <row r="8" spans="1:13" x14ac:dyDescent="0.25">
      <c r="A8" s="14" t="s">
        <v>17</v>
      </c>
      <c r="B8" s="15" t="s">
        <v>18</v>
      </c>
      <c r="C8" s="15" t="s">
        <v>19</v>
      </c>
      <c r="D8" s="15" t="s">
        <v>20</v>
      </c>
      <c r="E8" s="15" t="s">
        <v>33</v>
      </c>
      <c r="F8" s="16">
        <v>5.3446129999999998</v>
      </c>
      <c r="G8" s="15">
        <v>425</v>
      </c>
      <c r="H8" s="17">
        <f t="shared" si="0"/>
        <v>2271.460525</v>
      </c>
      <c r="I8" s="15" t="s">
        <v>31</v>
      </c>
      <c r="J8" s="15" t="s">
        <v>29</v>
      </c>
      <c r="K8" s="15" t="s">
        <v>24</v>
      </c>
      <c r="L8" s="15">
        <v>2022</v>
      </c>
      <c r="M8" s="18" t="s">
        <v>32</v>
      </c>
    </row>
    <row r="9" spans="1:13" x14ac:dyDescent="0.25">
      <c r="A9" s="14" t="s">
        <v>17</v>
      </c>
      <c r="B9" s="15" t="s">
        <v>18</v>
      </c>
      <c r="C9" s="15" t="s">
        <v>19</v>
      </c>
      <c r="D9" s="15" t="s">
        <v>20</v>
      </c>
      <c r="E9" s="29" t="s">
        <v>39</v>
      </c>
      <c r="F9" s="30">
        <v>7.6890700000000001</v>
      </c>
      <c r="G9" s="29">
        <v>175</v>
      </c>
      <c r="H9" s="17">
        <f t="shared" si="0"/>
        <v>1345.58725</v>
      </c>
      <c r="I9" s="15" t="s">
        <v>28</v>
      </c>
      <c r="J9" s="15" t="s">
        <v>29</v>
      </c>
      <c r="K9" s="15" t="s">
        <v>24</v>
      </c>
      <c r="L9" s="15">
        <v>2022</v>
      </c>
      <c r="M9" s="18" t="s">
        <v>32</v>
      </c>
    </row>
    <row r="10" spans="1:13" x14ac:dyDescent="0.25">
      <c r="A10" s="14" t="s">
        <v>17</v>
      </c>
      <c r="B10" s="15" t="s">
        <v>18</v>
      </c>
      <c r="C10" s="15" t="s">
        <v>19</v>
      </c>
      <c r="D10" s="15" t="s">
        <v>20</v>
      </c>
      <c r="E10" s="29" t="s">
        <v>42</v>
      </c>
      <c r="F10" s="30">
        <v>49.874661000000003</v>
      </c>
      <c r="G10" s="31">
        <v>175</v>
      </c>
      <c r="H10" s="17">
        <f t="shared" si="0"/>
        <v>8728.0656749999998</v>
      </c>
      <c r="I10" s="15" t="s">
        <v>43</v>
      </c>
      <c r="J10" s="15" t="s">
        <v>44</v>
      </c>
      <c r="K10" s="15" t="s">
        <v>24</v>
      </c>
      <c r="L10" s="15">
        <v>2024</v>
      </c>
      <c r="M10" s="18" t="s">
        <v>25</v>
      </c>
    </row>
    <row r="11" spans="1:13" x14ac:dyDescent="0.25">
      <c r="A11" s="14" t="s">
        <v>34</v>
      </c>
      <c r="B11" s="15" t="s">
        <v>35</v>
      </c>
      <c r="C11" s="15">
        <v>112</v>
      </c>
      <c r="D11" s="15" t="s">
        <v>36</v>
      </c>
      <c r="E11" s="15" t="s">
        <v>46</v>
      </c>
      <c r="F11" s="16">
        <v>21.7</v>
      </c>
      <c r="G11" s="15">
        <v>425</v>
      </c>
      <c r="H11" s="17">
        <f t="shared" si="0"/>
        <v>9222.5</v>
      </c>
      <c r="I11" s="15" t="s">
        <v>47</v>
      </c>
      <c r="J11" s="15" t="s">
        <v>48</v>
      </c>
      <c r="K11" s="15" t="s">
        <v>24</v>
      </c>
      <c r="L11" s="15">
        <v>2021</v>
      </c>
      <c r="M11" s="18" t="s">
        <v>32</v>
      </c>
    </row>
    <row r="12" spans="1:13" x14ac:dyDescent="0.25">
      <c r="A12" s="14" t="s">
        <v>34</v>
      </c>
      <c r="B12" s="15" t="s">
        <v>35</v>
      </c>
      <c r="C12" s="15" t="s">
        <v>19</v>
      </c>
      <c r="D12" s="15" t="s">
        <v>36</v>
      </c>
      <c r="E12" s="15" t="s">
        <v>49</v>
      </c>
      <c r="F12" s="16">
        <v>34.306654999999999</v>
      </c>
      <c r="G12" s="15">
        <v>425</v>
      </c>
      <c r="H12" s="17">
        <f t="shared" si="0"/>
        <v>14580.328374999999</v>
      </c>
      <c r="I12" s="15" t="s">
        <v>50</v>
      </c>
      <c r="J12" s="15" t="s">
        <v>51</v>
      </c>
      <c r="K12" s="15" t="s">
        <v>24</v>
      </c>
      <c r="L12" s="15">
        <v>2025</v>
      </c>
      <c r="M12" s="18" t="s">
        <v>25</v>
      </c>
    </row>
    <row r="13" spans="1:13" x14ac:dyDescent="0.25">
      <c r="A13" s="14" t="s">
        <v>34</v>
      </c>
      <c r="B13" s="15" t="s">
        <v>35</v>
      </c>
      <c r="C13" s="15" t="s">
        <v>19</v>
      </c>
      <c r="D13" s="15" t="s">
        <v>36</v>
      </c>
      <c r="E13" s="15" t="s">
        <v>52</v>
      </c>
      <c r="F13" s="16">
        <v>28.517807000000001</v>
      </c>
      <c r="G13" s="15">
        <v>425</v>
      </c>
      <c r="H13" s="17">
        <f t="shared" si="0"/>
        <v>12120.067975</v>
      </c>
      <c r="I13" s="15" t="s">
        <v>50</v>
      </c>
      <c r="J13" s="15" t="s">
        <v>51</v>
      </c>
      <c r="K13" s="15" t="s">
        <v>24</v>
      </c>
      <c r="L13" s="15">
        <v>2025</v>
      </c>
      <c r="M13" s="18" t="s">
        <v>25</v>
      </c>
    </row>
    <row r="14" spans="1:13" x14ac:dyDescent="0.25">
      <c r="A14" s="14" t="s">
        <v>34</v>
      </c>
      <c r="B14" s="15" t="s">
        <v>35</v>
      </c>
      <c r="C14" s="15">
        <v>110</v>
      </c>
      <c r="D14" s="15" t="s">
        <v>36</v>
      </c>
      <c r="E14" s="15" t="s">
        <v>54</v>
      </c>
      <c r="F14" s="16">
        <v>23</v>
      </c>
      <c r="G14" s="17">
        <v>425</v>
      </c>
      <c r="H14" s="17">
        <f t="shared" si="0"/>
        <v>9775</v>
      </c>
      <c r="I14" s="15" t="s">
        <v>50</v>
      </c>
      <c r="J14" s="15" t="s">
        <v>51</v>
      </c>
      <c r="K14" s="15" t="s">
        <v>24</v>
      </c>
      <c r="L14" s="19">
        <v>2021</v>
      </c>
      <c r="M14" s="18" t="s">
        <v>32</v>
      </c>
    </row>
    <row r="15" spans="1:13" x14ac:dyDescent="0.25">
      <c r="A15" s="14" t="s">
        <v>34</v>
      </c>
      <c r="B15" s="15" t="s">
        <v>35</v>
      </c>
      <c r="C15" s="15">
        <v>108</v>
      </c>
      <c r="D15" s="15" t="s">
        <v>36</v>
      </c>
      <c r="E15" s="15" t="s">
        <v>75</v>
      </c>
      <c r="F15" s="16">
        <v>27.4</v>
      </c>
      <c r="G15" s="17">
        <v>425</v>
      </c>
      <c r="H15" s="17">
        <f t="shared" si="0"/>
        <v>11645</v>
      </c>
      <c r="I15" s="15" t="s">
        <v>50</v>
      </c>
      <c r="J15" s="15" t="s">
        <v>51</v>
      </c>
      <c r="K15" s="15" t="s">
        <v>24</v>
      </c>
      <c r="L15" s="19">
        <v>2021</v>
      </c>
      <c r="M15" s="18" t="s">
        <v>32</v>
      </c>
    </row>
    <row r="16" spans="1:13" x14ac:dyDescent="0.25">
      <c r="A16" s="14" t="s">
        <v>34</v>
      </c>
      <c r="B16" s="15" t="s">
        <v>35</v>
      </c>
      <c r="C16" s="15">
        <v>110</v>
      </c>
      <c r="D16" s="15" t="s">
        <v>36</v>
      </c>
      <c r="E16" s="15" t="s">
        <v>76</v>
      </c>
      <c r="F16" s="16">
        <v>19.3</v>
      </c>
      <c r="G16" s="17">
        <v>425</v>
      </c>
      <c r="H16" s="17">
        <f t="shared" si="0"/>
        <v>8202.5</v>
      </c>
      <c r="I16" s="15" t="s">
        <v>50</v>
      </c>
      <c r="J16" s="15" t="s">
        <v>51</v>
      </c>
      <c r="K16" s="15" t="s">
        <v>24</v>
      </c>
      <c r="L16" s="19">
        <v>2021</v>
      </c>
      <c r="M16" s="18" t="s">
        <v>32</v>
      </c>
    </row>
    <row r="17" spans="1:16" x14ac:dyDescent="0.25">
      <c r="A17" s="14" t="s">
        <v>34</v>
      </c>
      <c r="B17" s="15" t="s">
        <v>35</v>
      </c>
      <c r="C17" s="15">
        <v>100</v>
      </c>
      <c r="D17" s="15" t="s">
        <v>36</v>
      </c>
      <c r="E17" s="15" t="s">
        <v>55</v>
      </c>
      <c r="F17" s="16">
        <v>31.766967000000001</v>
      </c>
      <c r="G17" s="15">
        <v>550</v>
      </c>
      <c r="H17" s="17">
        <f t="shared" si="0"/>
        <v>17471.831850000002</v>
      </c>
      <c r="I17" s="15" t="s">
        <v>47</v>
      </c>
      <c r="J17" s="15" t="s">
        <v>48</v>
      </c>
      <c r="K17" s="15" t="s">
        <v>24</v>
      </c>
      <c r="L17" s="15">
        <v>2022</v>
      </c>
      <c r="M17" s="18" t="s">
        <v>38</v>
      </c>
    </row>
    <row r="18" spans="1:16" x14ac:dyDescent="0.25">
      <c r="A18" s="14" t="s">
        <v>34</v>
      </c>
      <c r="B18" s="15" t="s">
        <v>35</v>
      </c>
      <c r="C18" s="15" t="s">
        <v>19</v>
      </c>
      <c r="D18" s="15" t="s">
        <v>36</v>
      </c>
      <c r="E18" s="15" t="s">
        <v>56</v>
      </c>
      <c r="F18" s="16">
        <v>32.570483000000003</v>
      </c>
      <c r="G18" s="15">
        <v>339</v>
      </c>
      <c r="H18" s="17">
        <f t="shared" si="0"/>
        <v>11041.393737</v>
      </c>
      <c r="I18" s="15" t="s">
        <v>50</v>
      </c>
      <c r="J18" s="15" t="s">
        <v>53</v>
      </c>
      <c r="K18" s="15" t="s">
        <v>24</v>
      </c>
      <c r="L18" s="15">
        <v>2022</v>
      </c>
      <c r="M18" s="18" t="s">
        <v>25</v>
      </c>
    </row>
    <row r="19" spans="1:16" x14ac:dyDescent="0.25">
      <c r="A19" s="14" t="s">
        <v>34</v>
      </c>
      <c r="B19" s="15" t="s">
        <v>35</v>
      </c>
      <c r="C19" s="15" t="s">
        <v>19</v>
      </c>
      <c r="D19" s="15" t="s">
        <v>36</v>
      </c>
      <c r="E19" s="15" t="s">
        <v>57</v>
      </c>
      <c r="F19" s="16">
        <v>57.419209000000002</v>
      </c>
      <c r="G19" s="15">
        <v>425</v>
      </c>
      <c r="H19" s="17">
        <f t="shared" si="0"/>
        <v>24403.163825</v>
      </c>
      <c r="I19" s="15" t="s">
        <v>31</v>
      </c>
      <c r="J19" s="15" t="s">
        <v>58</v>
      </c>
      <c r="K19" s="15" t="s">
        <v>24</v>
      </c>
      <c r="L19" s="15">
        <v>2023</v>
      </c>
      <c r="M19" s="18" t="s">
        <v>45</v>
      </c>
    </row>
    <row r="20" spans="1:16" x14ac:dyDescent="0.25">
      <c r="A20" s="14" t="s">
        <v>17</v>
      </c>
      <c r="B20" s="15" t="s">
        <v>18</v>
      </c>
      <c r="C20" s="15" t="s">
        <v>19</v>
      </c>
      <c r="D20" s="15" t="s">
        <v>20</v>
      </c>
      <c r="E20" s="15" t="s">
        <v>59</v>
      </c>
      <c r="F20" s="16">
        <v>1.6957249999999999</v>
      </c>
      <c r="G20" s="15">
        <v>425</v>
      </c>
      <c r="H20" s="17">
        <f t="shared" si="0"/>
        <v>720.68312500000002</v>
      </c>
      <c r="I20" s="15" t="s">
        <v>31</v>
      </c>
      <c r="J20" s="15" t="s">
        <v>29</v>
      </c>
      <c r="K20" s="15" t="s">
        <v>24</v>
      </c>
      <c r="L20" s="19">
        <v>2024</v>
      </c>
      <c r="M20" s="18" t="s">
        <v>25</v>
      </c>
      <c r="N20" s="20"/>
      <c r="O20" s="20"/>
      <c r="P20" s="20"/>
    </row>
    <row r="21" spans="1:16" x14ac:dyDescent="0.25">
      <c r="A21" s="14" t="s">
        <v>17</v>
      </c>
      <c r="B21" s="15" t="s">
        <v>18</v>
      </c>
      <c r="C21" s="15" t="s">
        <v>19</v>
      </c>
      <c r="D21" s="15" t="s">
        <v>20</v>
      </c>
      <c r="E21" s="15" t="s">
        <v>60</v>
      </c>
      <c r="F21" s="16">
        <v>3.7735509999999999</v>
      </c>
      <c r="G21" s="15">
        <v>425</v>
      </c>
      <c r="H21" s="17">
        <f t="shared" si="0"/>
        <v>1603.7591749999999</v>
      </c>
      <c r="I21" s="15" t="s">
        <v>31</v>
      </c>
      <c r="J21" s="15" t="s">
        <v>29</v>
      </c>
      <c r="K21" s="15" t="s">
        <v>24</v>
      </c>
      <c r="L21" s="19">
        <v>2024</v>
      </c>
      <c r="M21" s="18" t="s">
        <v>25</v>
      </c>
    </row>
    <row r="22" spans="1:16" x14ac:dyDescent="0.25">
      <c r="A22" s="14" t="s">
        <v>17</v>
      </c>
      <c r="B22" s="15" t="s">
        <v>18</v>
      </c>
      <c r="C22" s="15" t="s">
        <v>19</v>
      </c>
      <c r="D22" s="15" t="s">
        <v>20</v>
      </c>
      <c r="E22" s="15" t="s">
        <v>61</v>
      </c>
      <c r="F22" s="16">
        <v>1.2275670000000001</v>
      </c>
      <c r="G22" s="15">
        <v>425</v>
      </c>
      <c r="H22" s="17">
        <f t="shared" si="0"/>
        <v>521.71597500000007</v>
      </c>
      <c r="I22" s="15" t="s">
        <v>31</v>
      </c>
      <c r="J22" s="15" t="s">
        <v>29</v>
      </c>
      <c r="K22" s="15" t="s">
        <v>24</v>
      </c>
      <c r="L22" s="19">
        <v>2024</v>
      </c>
      <c r="M22" s="18" t="s">
        <v>25</v>
      </c>
    </row>
    <row r="23" spans="1:16" x14ac:dyDescent="0.25">
      <c r="A23" s="14" t="s">
        <v>17</v>
      </c>
      <c r="B23" s="15" t="s">
        <v>18</v>
      </c>
      <c r="C23" s="15" t="s">
        <v>19</v>
      </c>
      <c r="D23" s="15" t="s">
        <v>20</v>
      </c>
      <c r="E23" s="15" t="s">
        <v>62</v>
      </c>
      <c r="F23" s="16">
        <v>3.0321829999999999</v>
      </c>
      <c r="G23" s="15">
        <v>425</v>
      </c>
      <c r="H23" s="17">
        <f t="shared" si="0"/>
        <v>1288.6777749999999</v>
      </c>
      <c r="I23" s="15" t="s">
        <v>31</v>
      </c>
      <c r="J23" s="15" t="s">
        <v>29</v>
      </c>
      <c r="K23" s="15" t="s">
        <v>24</v>
      </c>
      <c r="L23" s="19">
        <v>2024</v>
      </c>
      <c r="M23" s="18" t="s">
        <v>25</v>
      </c>
    </row>
    <row r="24" spans="1:16" x14ac:dyDescent="0.25">
      <c r="A24" s="15" t="s">
        <v>34</v>
      </c>
      <c r="B24" s="15" t="s">
        <v>35</v>
      </c>
      <c r="C24" s="15" t="s">
        <v>19</v>
      </c>
      <c r="D24" s="15" t="s">
        <v>36</v>
      </c>
      <c r="E24" s="15" t="s">
        <v>63</v>
      </c>
      <c r="F24" s="16">
        <v>25.592420000000001</v>
      </c>
      <c r="G24" s="15">
        <v>425</v>
      </c>
      <c r="H24" s="17">
        <f t="shared" si="0"/>
        <v>10876.7785</v>
      </c>
      <c r="I24" s="15" t="s">
        <v>31</v>
      </c>
      <c r="J24" s="15" t="s">
        <v>58</v>
      </c>
      <c r="K24" s="15" t="s">
        <v>24</v>
      </c>
      <c r="L24" s="19">
        <v>2022</v>
      </c>
      <c r="M24" s="18" t="s">
        <v>45</v>
      </c>
    </row>
    <row r="25" spans="1:16" x14ac:dyDescent="0.25">
      <c r="A25" s="15" t="s">
        <v>17</v>
      </c>
      <c r="B25" s="15" t="s">
        <v>18</v>
      </c>
      <c r="C25" s="15" t="s">
        <v>19</v>
      </c>
      <c r="D25" s="15" t="s">
        <v>20</v>
      </c>
      <c r="E25" s="29" t="s">
        <v>64</v>
      </c>
      <c r="F25" s="30">
        <v>15.254071</v>
      </c>
      <c r="G25" s="29">
        <v>175</v>
      </c>
      <c r="H25" s="17">
        <f t="shared" si="0"/>
        <v>2669.4624250000002</v>
      </c>
      <c r="I25" s="15" t="s">
        <v>40</v>
      </c>
      <c r="J25" s="15" t="s">
        <v>41</v>
      </c>
      <c r="K25" s="15" t="s">
        <v>24</v>
      </c>
      <c r="L25" s="19">
        <v>2024</v>
      </c>
      <c r="M25" s="18" t="s">
        <v>25</v>
      </c>
    </row>
    <row r="26" spans="1:16" x14ac:dyDescent="0.25">
      <c r="A26" s="15" t="s">
        <v>17</v>
      </c>
      <c r="B26" s="15" t="s">
        <v>18</v>
      </c>
      <c r="C26" s="15" t="s">
        <v>19</v>
      </c>
      <c r="D26" s="15" t="s">
        <v>20</v>
      </c>
      <c r="E26" s="29" t="s">
        <v>65</v>
      </c>
      <c r="F26" s="32">
        <v>20.942443000000001</v>
      </c>
      <c r="G26" s="33">
        <v>175</v>
      </c>
      <c r="H26" s="17">
        <f t="shared" si="0"/>
        <v>3664.9275250000001</v>
      </c>
      <c r="I26" s="19" t="s">
        <v>40</v>
      </c>
      <c r="J26" s="15" t="s">
        <v>41</v>
      </c>
      <c r="K26" s="15" t="s">
        <v>24</v>
      </c>
      <c r="L26" s="19">
        <v>2024</v>
      </c>
      <c r="M26" s="18" t="s">
        <v>25</v>
      </c>
    </row>
    <row r="27" spans="1:16" x14ac:dyDescent="0.25">
      <c r="A27" s="15" t="s">
        <v>17</v>
      </c>
      <c r="B27" s="15" t="s">
        <v>18</v>
      </c>
      <c r="C27" s="15" t="s">
        <v>19</v>
      </c>
      <c r="D27" s="15" t="s">
        <v>20</v>
      </c>
      <c r="E27" s="29" t="s">
        <v>66</v>
      </c>
      <c r="F27" s="32">
        <v>12.443796000000001</v>
      </c>
      <c r="G27" s="33">
        <v>175</v>
      </c>
      <c r="H27" s="17">
        <f t="shared" si="0"/>
        <v>2177.6642999999999</v>
      </c>
      <c r="I27" s="19" t="s">
        <v>40</v>
      </c>
      <c r="J27" s="15" t="s">
        <v>41</v>
      </c>
      <c r="K27" s="15" t="s">
        <v>24</v>
      </c>
      <c r="L27" s="19">
        <v>2024</v>
      </c>
      <c r="M27" s="18" t="s">
        <v>25</v>
      </c>
    </row>
    <row r="28" spans="1:16" x14ac:dyDescent="0.25">
      <c r="A28" s="15" t="s">
        <v>17</v>
      </c>
      <c r="B28" s="15" t="s">
        <v>18</v>
      </c>
      <c r="C28" s="15" t="s">
        <v>19</v>
      </c>
      <c r="D28" s="15" t="s">
        <v>20</v>
      </c>
      <c r="E28" s="15" t="s">
        <v>77</v>
      </c>
      <c r="F28" s="38">
        <v>5.9</v>
      </c>
      <c r="G28" s="19">
        <v>425</v>
      </c>
      <c r="H28" s="17">
        <f t="shared" si="0"/>
        <v>2507.5</v>
      </c>
      <c r="I28" s="19" t="s">
        <v>84</v>
      </c>
      <c r="J28" s="15" t="s">
        <v>37</v>
      </c>
      <c r="K28" s="15" t="s">
        <v>24</v>
      </c>
      <c r="L28" s="19">
        <v>2025</v>
      </c>
      <c r="M28" s="18" t="s">
        <v>45</v>
      </c>
    </row>
    <row r="29" spans="1:16" x14ac:dyDescent="0.25">
      <c r="A29" s="15" t="s">
        <v>17</v>
      </c>
      <c r="B29" s="15" t="s">
        <v>18</v>
      </c>
      <c r="C29" s="15" t="s">
        <v>19</v>
      </c>
      <c r="D29" s="15" t="s">
        <v>20</v>
      </c>
      <c r="E29" s="15" t="s">
        <v>78</v>
      </c>
      <c r="F29" s="38">
        <v>11.7</v>
      </c>
      <c r="G29" s="19">
        <v>425</v>
      </c>
      <c r="H29" s="17">
        <f t="shared" si="0"/>
        <v>4972.5</v>
      </c>
      <c r="I29" s="19" t="s">
        <v>84</v>
      </c>
      <c r="J29" s="15" t="s">
        <v>37</v>
      </c>
      <c r="K29" s="15" t="s">
        <v>24</v>
      </c>
      <c r="L29" s="19">
        <v>2025</v>
      </c>
      <c r="M29" s="18" t="s">
        <v>45</v>
      </c>
    </row>
    <row r="30" spans="1:16" x14ac:dyDescent="0.25">
      <c r="A30" s="15" t="s">
        <v>17</v>
      </c>
      <c r="B30" s="15" t="s">
        <v>18</v>
      </c>
      <c r="C30" s="15" t="s">
        <v>19</v>
      </c>
      <c r="D30" s="15" t="s">
        <v>20</v>
      </c>
      <c r="E30" s="15" t="s">
        <v>79</v>
      </c>
      <c r="F30" s="38">
        <v>7.9</v>
      </c>
      <c r="G30" s="19">
        <v>425</v>
      </c>
      <c r="H30" s="17">
        <f t="shared" si="0"/>
        <v>3357.5</v>
      </c>
      <c r="I30" s="19" t="s">
        <v>84</v>
      </c>
      <c r="J30" s="15" t="s">
        <v>37</v>
      </c>
      <c r="K30" s="15" t="s">
        <v>24</v>
      </c>
      <c r="L30" s="19">
        <v>2025</v>
      </c>
      <c r="M30" s="18" t="s">
        <v>45</v>
      </c>
    </row>
    <row r="31" spans="1:16" x14ac:dyDescent="0.25">
      <c r="A31" s="15" t="s">
        <v>17</v>
      </c>
      <c r="B31" s="15" t="s">
        <v>18</v>
      </c>
      <c r="C31" s="15" t="s">
        <v>19</v>
      </c>
      <c r="D31" s="15" t="s">
        <v>20</v>
      </c>
      <c r="E31" s="15" t="s">
        <v>80</v>
      </c>
      <c r="F31" s="38">
        <v>18.5</v>
      </c>
      <c r="G31" s="19">
        <v>425</v>
      </c>
      <c r="H31" s="17">
        <f t="shared" si="0"/>
        <v>7862.5</v>
      </c>
      <c r="I31" s="19" t="s">
        <v>84</v>
      </c>
      <c r="J31" s="15" t="s">
        <v>37</v>
      </c>
      <c r="K31" s="15" t="s">
        <v>24</v>
      </c>
      <c r="L31" s="19">
        <v>2025</v>
      </c>
      <c r="M31" s="18" t="s">
        <v>45</v>
      </c>
    </row>
    <row r="32" spans="1:16" x14ac:dyDescent="0.25">
      <c r="A32" s="15" t="s">
        <v>17</v>
      </c>
      <c r="B32" s="15" t="s">
        <v>18</v>
      </c>
      <c r="C32" s="15" t="s">
        <v>19</v>
      </c>
      <c r="D32" s="15" t="s">
        <v>20</v>
      </c>
      <c r="E32" s="15" t="s">
        <v>81</v>
      </c>
      <c r="F32" s="38">
        <v>11.6</v>
      </c>
      <c r="G32" s="19">
        <v>425</v>
      </c>
      <c r="H32" s="17">
        <f t="shared" si="0"/>
        <v>4930</v>
      </c>
      <c r="I32" s="19" t="s">
        <v>84</v>
      </c>
      <c r="J32" s="15" t="s">
        <v>37</v>
      </c>
      <c r="K32" s="15" t="s">
        <v>24</v>
      </c>
      <c r="L32" s="19">
        <v>2025</v>
      </c>
      <c r="M32" s="18" t="s">
        <v>45</v>
      </c>
    </row>
    <row r="33" spans="1:13" x14ac:dyDescent="0.25">
      <c r="A33" s="15" t="s">
        <v>17</v>
      </c>
      <c r="B33" s="15" t="s">
        <v>18</v>
      </c>
      <c r="C33" s="15" t="s">
        <v>19</v>
      </c>
      <c r="D33" s="15" t="s">
        <v>20</v>
      </c>
      <c r="E33" s="15" t="s">
        <v>82</v>
      </c>
      <c r="F33" s="38">
        <v>5.0999999999999996</v>
      </c>
      <c r="G33" s="19">
        <v>425</v>
      </c>
      <c r="H33" s="17">
        <f t="shared" si="0"/>
        <v>2167.5</v>
      </c>
      <c r="I33" s="19" t="s">
        <v>84</v>
      </c>
      <c r="J33" s="15" t="s">
        <v>37</v>
      </c>
      <c r="K33" s="15" t="s">
        <v>24</v>
      </c>
      <c r="L33" s="19">
        <v>2025</v>
      </c>
      <c r="M33" s="18" t="s">
        <v>45</v>
      </c>
    </row>
    <row r="34" spans="1:13" x14ac:dyDescent="0.25">
      <c r="A34" s="15" t="s">
        <v>17</v>
      </c>
      <c r="B34" s="15" t="s">
        <v>18</v>
      </c>
      <c r="C34" s="15" t="s">
        <v>19</v>
      </c>
      <c r="D34" s="15" t="s">
        <v>20</v>
      </c>
      <c r="E34" s="15" t="s">
        <v>83</v>
      </c>
      <c r="F34" s="38">
        <v>5</v>
      </c>
      <c r="G34" s="19">
        <v>425</v>
      </c>
      <c r="H34" s="17">
        <f t="shared" si="0"/>
        <v>2125</v>
      </c>
      <c r="I34" s="19" t="s">
        <v>84</v>
      </c>
      <c r="J34" s="15" t="s">
        <v>37</v>
      </c>
      <c r="K34" s="15" t="s">
        <v>24</v>
      </c>
      <c r="L34" s="19">
        <v>2025</v>
      </c>
      <c r="M34" s="18" t="s">
        <v>45</v>
      </c>
    </row>
    <row r="35" spans="1:13" x14ac:dyDescent="0.25">
      <c r="A35" s="15" t="s">
        <v>17</v>
      </c>
      <c r="B35" s="15" t="s">
        <v>18</v>
      </c>
      <c r="C35" s="15" t="s">
        <v>19</v>
      </c>
      <c r="D35" s="15" t="s">
        <v>20</v>
      </c>
      <c r="E35" s="15" t="s">
        <v>85</v>
      </c>
      <c r="F35" s="38">
        <v>7.9</v>
      </c>
      <c r="G35" s="19">
        <v>425</v>
      </c>
      <c r="H35" s="17">
        <f t="shared" si="0"/>
        <v>3357.5</v>
      </c>
      <c r="I35" s="19" t="s">
        <v>84</v>
      </c>
      <c r="J35" s="15" t="s">
        <v>37</v>
      </c>
      <c r="K35" s="15" t="s">
        <v>24</v>
      </c>
      <c r="L35" s="19">
        <v>2025</v>
      </c>
      <c r="M35" s="18" t="s">
        <v>45</v>
      </c>
    </row>
    <row r="36" spans="1:13" x14ac:dyDescent="0.25">
      <c r="A36" s="15" t="s">
        <v>17</v>
      </c>
      <c r="B36" s="15" t="s">
        <v>18</v>
      </c>
      <c r="C36" s="15" t="s">
        <v>19</v>
      </c>
      <c r="D36" s="15" t="s">
        <v>20</v>
      </c>
      <c r="E36" s="15" t="s">
        <v>86</v>
      </c>
      <c r="F36" s="38">
        <v>1.3</v>
      </c>
      <c r="G36" s="19">
        <v>425</v>
      </c>
      <c r="H36" s="17">
        <f t="shared" si="0"/>
        <v>552.5</v>
      </c>
      <c r="I36" s="19" t="s">
        <v>84</v>
      </c>
      <c r="J36" s="15" t="s">
        <v>37</v>
      </c>
      <c r="K36" s="15" t="s">
        <v>24</v>
      </c>
      <c r="L36" s="19">
        <v>2025</v>
      </c>
      <c r="M36" s="18" t="s">
        <v>45</v>
      </c>
    </row>
    <row r="37" spans="1:13" x14ac:dyDescent="0.25">
      <c r="A37" s="15" t="s">
        <v>17</v>
      </c>
      <c r="B37" s="15" t="s">
        <v>18</v>
      </c>
      <c r="C37" s="15" t="s">
        <v>19</v>
      </c>
      <c r="D37" s="15" t="s">
        <v>20</v>
      </c>
      <c r="E37" s="15" t="s">
        <v>87</v>
      </c>
      <c r="F37" s="38">
        <v>5</v>
      </c>
      <c r="G37" s="19">
        <v>425</v>
      </c>
      <c r="H37" s="17">
        <f t="shared" si="0"/>
        <v>2125</v>
      </c>
      <c r="I37" s="19" t="s">
        <v>84</v>
      </c>
      <c r="J37" s="15" t="s">
        <v>37</v>
      </c>
      <c r="K37" s="15" t="s">
        <v>24</v>
      </c>
      <c r="L37" s="19">
        <v>2025</v>
      </c>
      <c r="M37" s="18" t="s">
        <v>45</v>
      </c>
    </row>
    <row r="38" spans="1:13" x14ac:dyDescent="0.25">
      <c r="A38" s="15" t="s">
        <v>17</v>
      </c>
      <c r="B38" s="15" t="s">
        <v>18</v>
      </c>
      <c r="C38" s="15" t="s">
        <v>19</v>
      </c>
      <c r="D38" s="15" t="s">
        <v>20</v>
      </c>
      <c r="E38" s="15" t="s">
        <v>88</v>
      </c>
      <c r="F38" s="38">
        <v>3.7</v>
      </c>
      <c r="G38" s="19">
        <v>425</v>
      </c>
      <c r="H38" s="17">
        <f t="shared" ref="H38:H39" si="1">F38*G38</f>
        <v>1572.5</v>
      </c>
      <c r="I38" s="19" t="s">
        <v>84</v>
      </c>
      <c r="J38" s="15" t="s">
        <v>37</v>
      </c>
      <c r="K38" s="15" t="s">
        <v>24</v>
      </c>
      <c r="L38" s="19">
        <v>2025</v>
      </c>
      <c r="M38" s="18" t="s">
        <v>45</v>
      </c>
    </row>
    <row r="39" spans="1:13" x14ac:dyDescent="0.25">
      <c r="A39" s="15" t="s">
        <v>17</v>
      </c>
      <c r="B39" s="15" t="s">
        <v>18</v>
      </c>
      <c r="C39" s="15" t="s">
        <v>19</v>
      </c>
      <c r="D39" s="15" t="s">
        <v>20</v>
      </c>
      <c r="E39" s="15" t="s">
        <v>89</v>
      </c>
      <c r="F39" s="38">
        <v>5.6</v>
      </c>
      <c r="G39" s="19">
        <v>425</v>
      </c>
      <c r="H39" s="17">
        <f t="shared" si="1"/>
        <v>2380</v>
      </c>
      <c r="I39" s="19" t="s">
        <v>84</v>
      </c>
      <c r="J39" s="15" t="s">
        <v>37</v>
      </c>
      <c r="K39" s="15" t="s">
        <v>24</v>
      </c>
      <c r="L39" s="19">
        <v>2025</v>
      </c>
      <c r="M39" s="18" t="s">
        <v>45</v>
      </c>
    </row>
    <row r="40" spans="1:13" x14ac:dyDescent="0.25">
      <c r="A40" s="15" t="s">
        <v>34</v>
      </c>
      <c r="B40" s="15" t="s">
        <v>35</v>
      </c>
      <c r="C40" s="15" t="s">
        <v>19</v>
      </c>
      <c r="D40" s="15" t="s">
        <v>36</v>
      </c>
      <c r="E40" s="15" t="s">
        <v>90</v>
      </c>
      <c r="F40" s="38">
        <v>6.9</v>
      </c>
      <c r="G40" s="19">
        <v>425</v>
      </c>
      <c r="H40" s="17">
        <f t="shared" ref="H40" si="2">F40*G40</f>
        <v>2932.5</v>
      </c>
      <c r="I40" s="19" t="s">
        <v>84</v>
      </c>
      <c r="J40" s="15" t="s">
        <v>58</v>
      </c>
      <c r="K40" s="15" t="s">
        <v>24</v>
      </c>
      <c r="L40" s="19">
        <v>2023</v>
      </c>
      <c r="M40" s="18" t="s">
        <v>45</v>
      </c>
    </row>
    <row r="41" spans="1:13" ht="15.75" thickBot="1" x14ac:dyDescent="0.3">
      <c r="A41" s="15" t="s">
        <v>34</v>
      </c>
      <c r="B41" s="15" t="s">
        <v>35</v>
      </c>
      <c r="C41" s="15" t="s">
        <v>19</v>
      </c>
      <c r="D41" s="15" t="s">
        <v>36</v>
      </c>
      <c r="E41" s="15" t="s">
        <v>91</v>
      </c>
      <c r="F41" s="38">
        <v>12.9</v>
      </c>
      <c r="G41" s="19">
        <v>425</v>
      </c>
      <c r="H41" s="17">
        <f t="shared" si="0"/>
        <v>5482.5</v>
      </c>
      <c r="I41" s="19" t="s">
        <v>84</v>
      </c>
      <c r="J41" s="15" t="s">
        <v>58</v>
      </c>
      <c r="K41" s="15" t="s">
        <v>24</v>
      </c>
      <c r="L41" s="19">
        <v>2023</v>
      </c>
      <c r="M41" s="18" t="s">
        <v>45</v>
      </c>
    </row>
    <row r="42" spans="1:13" x14ac:dyDescent="0.25">
      <c r="A42" s="21"/>
      <c r="B42" s="21"/>
      <c r="C42" s="21"/>
      <c r="D42" s="21"/>
      <c r="E42" s="21"/>
      <c r="F42" s="39" t="s">
        <v>67</v>
      </c>
      <c r="G42" s="40"/>
      <c r="H42" s="22">
        <f>SUM(H5:H41)</f>
        <v>208457.61516200003</v>
      </c>
      <c r="I42" s="21"/>
      <c r="J42" s="21"/>
      <c r="K42" s="21" t="s">
        <v>68</v>
      </c>
      <c r="L42" s="21" t="s">
        <v>69</v>
      </c>
      <c r="M42" s="21"/>
    </row>
    <row r="43" spans="1:13" x14ac:dyDescent="0.25">
      <c r="D43" s="5"/>
      <c r="E43" s="5"/>
      <c r="F43" s="5"/>
      <c r="G43" s="5"/>
      <c r="H43" s="23">
        <f>SUMIF(D5:D41,J43,H5:H41)</f>
        <v>0</v>
      </c>
      <c r="I43" s="5" t="s">
        <v>70</v>
      </c>
      <c r="J43" s="24" t="s">
        <v>71</v>
      </c>
      <c r="K43" s="5"/>
      <c r="L43" s="5"/>
      <c r="M43" s="5"/>
    </row>
    <row r="44" spans="1:13" x14ac:dyDescent="0.25">
      <c r="D44" s="5"/>
      <c r="E44" s="5"/>
      <c r="F44" s="5"/>
      <c r="G44" s="5"/>
      <c r="H44" s="23">
        <f>SUMIF(D5:D41,J44,H5:H41)</f>
        <v>0</v>
      </c>
      <c r="I44" s="5" t="s">
        <v>72</v>
      </c>
      <c r="J44" s="24" t="s">
        <v>73</v>
      </c>
      <c r="K44" s="5"/>
      <c r="L44" s="5"/>
      <c r="M44" s="5"/>
    </row>
    <row r="45" spans="1:13" x14ac:dyDescent="0.25">
      <c r="D45" s="5"/>
      <c r="E45" s="5"/>
      <c r="F45" s="5"/>
      <c r="G45" s="5"/>
      <c r="H45" s="25">
        <f>SUMIF(D5:D41,J45,H5:H41)</f>
        <v>137753.564262</v>
      </c>
      <c r="I45" s="26" t="s">
        <v>34</v>
      </c>
      <c r="J45" s="24" t="s">
        <v>36</v>
      </c>
      <c r="K45" s="5">
        <f>28891-3500+3415</f>
        <v>28806</v>
      </c>
      <c r="L45" s="27">
        <f>H45/K45</f>
        <v>4.7821135965423869</v>
      </c>
    </row>
    <row r="46" spans="1:13" x14ac:dyDescent="0.25">
      <c r="D46" s="5"/>
      <c r="E46" s="5"/>
      <c r="F46" s="5"/>
      <c r="G46" s="5"/>
      <c r="H46" s="25">
        <f>SUMIF(D5:D41,J46,H5:H41)</f>
        <v>0</v>
      </c>
      <c r="I46" s="26" t="s">
        <v>17</v>
      </c>
      <c r="J46" s="24" t="s">
        <v>74</v>
      </c>
      <c r="K46" s="5">
        <v>3500</v>
      </c>
      <c r="L46" s="27">
        <f>H46/K46</f>
        <v>0</v>
      </c>
    </row>
    <row r="47" spans="1:13" x14ac:dyDescent="0.25">
      <c r="D47" s="5"/>
      <c r="E47" s="5"/>
      <c r="F47" s="5"/>
      <c r="G47" s="5"/>
      <c r="H47" s="25">
        <f>SUMIF(D5:D41,J47,H5:H41)</f>
        <v>70704.050900000002</v>
      </c>
      <c r="I47" s="26" t="s">
        <v>17</v>
      </c>
      <c r="J47" s="24" t="s">
        <v>20</v>
      </c>
      <c r="K47" s="5">
        <v>14554</v>
      </c>
      <c r="L47" s="27">
        <f>H47/K47</f>
        <v>4.8580493953552288</v>
      </c>
    </row>
    <row r="48" spans="1:13" x14ac:dyDescent="0.25"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4:13" x14ac:dyDescent="0.25">
      <c r="D49" s="5"/>
      <c r="E49" s="5"/>
      <c r="F49" s="5"/>
      <c r="G49" s="5"/>
      <c r="H49" s="34"/>
      <c r="I49" s="34"/>
      <c r="J49" s="34"/>
      <c r="K49" s="5"/>
      <c r="L49" s="26"/>
      <c r="M49" s="5"/>
    </row>
    <row r="50" spans="4:13" x14ac:dyDescent="0.25">
      <c r="D50" s="5"/>
      <c r="E50" s="5"/>
      <c r="F50" s="5"/>
      <c r="G50" s="5"/>
      <c r="H50" s="35"/>
      <c r="I50" s="35"/>
      <c r="J50" s="35"/>
      <c r="K50" s="36"/>
      <c r="L50" s="28"/>
      <c r="M50" s="37"/>
    </row>
    <row r="51" spans="4:13" x14ac:dyDescent="0.25">
      <c r="D51" s="5"/>
      <c r="E51" s="5"/>
      <c r="F51" s="5"/>
      <c r="G51" s="5"/>
      <c r="H51" s="35"/>
      <c r="I51" s="35"/>
      <c r="J51" s="5"/>
      <c r="K51" s="5"/>
      <c r="L51" s="5"/>
      <c r="M51" s="5"/>
    </row>
    <row r="52" spans="4:13" x14ac:dyDescent="0.25">
      <c r="D52" s="5"/>
      <c r="E52" s="5"/>
      <c r="F52" s="5"/>
      <c r="G52" s="5"/>
      <c r="H52" s="35"/>
      <c r="I52" s="35"/>
      <c r="J52" s="5"/>
      <c r="K52" s="5"/>
      <c r="L52" s="5"/>
      <c r="M52" s="5"/>
    </row>
    <row r="53" spans="4:13" x14ac:dyDescent="0.25">
      <c r="D53" s="5"/>
      <c r="E53" s="5"/>
      <c r="F53" s="5"/>
      <c r="G53" s="5"/>
      <c r="H53" s="35"/>
      <c r="I53" s="35"/>
      <c r="J53" s="5"/>
      <c r="K53" s="5"/>
      <c r="L53" s="5"/>
      <c r="M53" s="37"/>
    </row>
    <row r="54" spans="4:13" x14ac:dyDescent="0.25">
      <c r="D54" s="5"/>
      <c r="E54" s="5"/>
      <c r="F54" s="5"/>
      <c r="G54" s="5"/>
      <c r="H54" s="35"/>
      <c r="I54" s="35"/>
      <c r="J54" s="35"/>
      <c r="K54" s="36"/>
      <c r="L54" s="28"/>
      <c r="M54" s="5"/>
    </row>
    <row r="55" spans="4:13" x14ac:dyDescent="0.25">
      <c r="D55" s="5"/>
      <c r="E55" s="5"/>
      <c r="F55" s="5"/>
      <c r="G55" s="5"/>
      <c r="H55" s="35"/>
      <c r="I55" s="35"/>
      <c r="J55" s="35"/>
      <c r="K55" s="36"/>
      <c r="L55" s="28"/>
      <c r="M55" s="5"/>
    </row>
    <row r="56" spans="4:13" x14ac:dyDescent="0.25">
      <c r="D56" s="5"/>
      <c r="E56" s="5"/>
      <c r="F56" s="5"/>
      <c r="G56" s="5"/>
      <c r="H56" s="35"/>
      <c r="I56" s="35"/>
      <c r="J56" s="35"/>
      <c r="K56" s="36"/>
      <c r="L56" s="28"/>
      <c r="M56" s="5"/>
    </row>
    <row r="57" spans="4:13" x14ac:dyDescent="0.25">
      <c r="D57" s="5"/>
      <c r="E57" s="5"/>
      <c r="F57" s="5"/>
      <c r="G57" s="5"/>
      <c r="H57" s="5"/>
      <c r="I57" s="28"/>
      <c r="J57" s="28"/>
      <c r="K57" s="5"/>
      <c r="L57" s="28"/>
      <c r="M57" s="5"/>
    </row>
  </sheetData>
  <autoFilter ref="A4:M47"/>
  <mergeCells count="1">
    <mergeCell ref="F42:G42"/>
  </mergeCells>
  <pageMargins left="0.7" right="0.7" top="0.75" bottom="0.75" header="0.3" footer="0.3"/>
  <pageSetup paperSize="17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Rick</cp:lastModifiedBy>
  <dcterms:created xsi:type="dcterms:W3CDTF">2019-11-01T18:40:27Z</dcterms:created>
  <dcterms:modified xsi:type="dcterms:W3CDTF">2020-10-29T00:30:40Z</dcterms:modified>
</cp:coreProperties>
</file>