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CTS\COMMON_INFO\Operating Agreements\Nass TSA\Data_Submissions\2022\"/>
    </mc:Choice>
  </mc:AlternateContent>
  <xr:revisionPtr revIDLastSave="0" documentId="13_ncr:1_{E578A114-D3C8-4E04-ABBF-C6A6CBBC02D5}" xr6:coauthVersionLast="47" xr6:coauthVersionMax="47" xr10:uidLastSave="{00000000-0000-0000-0000-000000000000}"/>
  <bookViews>
    <workbookView xWindow="28680" yWindow="-120" windowWidth="29040" windowHeight="15840" xr2:uid="{CEDA4B61-5DBE-477F-A94F-2B54A1F65A08}"/>
  </bookViews>
  <sheets>
    <sheet name="20210205 SSM shared plan" sheetId="1" r:id="rId1"/>
    <sheet name="Sheet1" sheetId="2" r:id="rId2"/>
  </sheets>
  <externalReferences>
    <externalReference r:id="rId3"/>
    <externalReference r:id="rId4"/>
    <externalReference r:id="rId5"/>
  </externalReferences>
  <definedNames>
    <definedName name="_Fill" hidden="1">'[1]TABULAR ROADS'!#REF!</definedName>
    <definedName name="_xlnm._FilterDatabase" localSheetId="0" hidden="1">'20210205 SSM shared plan'!$B$3:$I$74</definedName>
    <definedName name="bank">'[2]New Construction'!$E$218:$E$234</definedName>
    <definedName name="Constant">[3]SurfacingEH!$J$14</definedName>
    <definedName name="ConstantRR">[3]SurfacingRR!$K$7</definedName>
    <definedName name="Cruise">#REF!</definedName>
    <definedName name="Culvert_Subgrade_Cost">[3]SubgradeRR!$K$1</definedName>
    <definedName name="_xlnm.Database">#REF!</definedName>
    <definedName name="DC">#REF!</definedName>
    <definedName name="Haul">#REF!</definedName>
    <definedName name="Immature">#REF!</definedName>
    <definedName name="Isolated">#REF!</definedName>
    <definedName name="Letter">#REF!</definedName>
    <definedName name="Maneuverability_Factor">[3]SubgradeEH!$D$1</definedName>
    <definedName name="MPSdata">#REF!</definedName>
    <definedName name="No_Truck_Rate_Gravel">[3]SurfacingEH!$J$3</definedName>
    <definedName name="No_Truck_Rate_Hard_Rock">[3]SurfacingEH!$J$5</definedName>
    <definedName name="No_Truck_Rate_Soft_Med_Rock">[3]SurfacingEH!$J$4</definedName>
    <definedName name="NTR_Gravel">[3]SurfacingRR!$K$11</definedName>
    <definedName name="NTR_Hard_Rock">[3]SurfacingRR!$K$13</definedName>
    <definedName name="NTR_Small_Med_Rock">[3]SurfacingRR!$K$12</definedName>
    <definedName name="OldGrFir">#REF!</definedName>
    <definedName name="OldGrHemBal">#REF!</definedName>
    <definedName name="SecondGrHem">#REF!</definedName>
    <definedName name="Slope">#REF!</definedName>
    <definedName name="SOR">#REF!</definedName>
    <definedName name="SS">'[2]drop downs'!$E$2:$E$17</definedName>
    <definedName name="TR_Gravel">[3]SurfacingRR!$K$3</definedName>
    <definedName name="TR_Hard_Rock">[3]SurfacingRR!$K$5</definedName>
    <definedName name="TR_Small_Med_Rock">[3]SurfacingRR!$K$4</definedName>
    <definedName name="Truck_Rate_Gravel">[3]SurfacingEH!$J$10</definedName>
    <definedName name="Truck_Rate_Hard_Rock">[3]SurfacingEH!$J$12</definedName>
    <definedName name="Truck_Rate_Soft_Med_Rock">[3]SurfacingEH!$J$11</definedName>
    <definedName name="VPH">#REF!</definedName>
    <definedName name="YesOrNo">[3]StumpageSeeker!$AK$2:$AK$3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4" i="1"/>
  <c r="F77" i="1"/>
  <c r="F78" i="1"/>
  <c r="F79" i="1"/>
  <c r="F80" i="1"/>
  <c r="F81" i="1"/>
  <c r="F82" i="1"/>
  <c r="F83" i="1"/>
  <c r="F84" i="1"/>
  <c r="F85" i="1"/>
  <c r="F76" i="1"/>
  <c r="F86" i="1" s="1"/>
  <c r="D93" i="1" l="1"/>
  <c r="G86" i="1"/>
  <c r="D94" i="1" s="1"/>
  <c r="D92" i="1"/>
  <c r="F93" i="1" l="1"/>
  <c r="D96" i="1"/>
  <c r="F96" i="1" s="1"/>
  <c r="D95" i="1"/>
  <c r="F95" i="1" s="1"/>
</calcChain>
</file>

<file path=xl/sharedStrings.xml><?xml version="1.0" encoding="utf-8"?>
<sst xmlns="http://schemas.openxmlformats.org/spreadsheetml/2006/main" count="348" uniqueCount="134">
  <si>
    <t>Block Name</t>
  </si>
  <si>
    <t>Location</t>
  </si>
  <si>
    <t>Area</t>
  </si>
  <si>
    <t>Volume</t>
  </si>
  <si>
    <t>m3/ha</t>
  </si>
  <si>
    <t>Planned</t>
  </si>
  <si>
    <t>Developed</t>
  </si>
  <si>
    <t>AAC</t>
  </si>
  <si>
    <t>m3</t>
  </si>
  <si>
    <t>5 year AAC</t>
  </si>
  <si>
    <t>Year of harvest</t>
  </si>
  <si>
    <t>Deferrel Volume</t>
  </si>
  <si>
    <t>Total volume</t>
  </si>
  <si>
    <t xml:space="preserve">1.  Entire block deferred </t>
  </si>
  <si>
    <t>2. Partial block deferred</t>
  </si>
  <si>
    <t>5yr Planned volume</t>
  </si>
  <si>
    <t>Plan achievement</t>
  </si>
  <si>
    <t>Deferred vol</t>
  </si>
  <si>
    <t>March 2021 block additions*</t>
  </si>
  <si>
    <t>Deferral Type**</t>
  </si>
  <si>
    <t>** Deferral type</t>
  </si>
  <si>
    <t>* replacement for derred areas only</t>
  </si>
  <si>
    <t>!Planningb_TEwp014</t>
  </si>
  <si>
    <t>!Planningb_TEbr001</t>
  </si>
  <si>
    <t>!Planningb_TEbr002</t>
  </si>
  <si>
    <t>!Planningb_TEbr003</t>
  </si>
  <si>
    <t>!Planningb_TEbr004</t>
  </si>
  <si>
    <t>!Planningb_TEwn102</t>
  </si>
  <si>
    <t>!Planningb_TEwn103</t>
  </si>
  <si>
    <t>!Planningb_TEwn104</t>
  </si>
  <si>
    <t>!Planningb_TEvd016</t>
  </si>
  <si>
    <t>!Planningb_TEvd017</t>
  </si>
  <si>
    <t>White/Paw</t>
  </si>
  <si>
    <t>Brown Bear</t>
  </si>
  <si>
    <t>West Nass</t>
  </si>
  <si>
    <t>VanDyke</t>
  </si>
  <si>
    <t>TA1554_TEwp010</t>
  </si>
  <si>
    <t>A87104_1</t>
  </si>
  <si>
    <t>A87104_2</t>
  </si>
  <si>
    <t>TA1537_1</t>
  </si>
  <si>
    <t>TA1537_2</t>
  </si>
  <si>
    <t>A68149_TEvd003</t>
  </si>
  <si>
    <t>A68149_TEvd010</t>
  </si>
  <si>
    <t>A80513_TEbb009</t>
  </si>
  <si>
    <t>A80513_TEbb010</t>
  </si>
  <si>
    <t>A80513_TEor033</t>
  </si>
  <si>
    <t>A83094_TEor007</t>
  </si>
  <si>
    <t>A83094_TEor019</t>
  </si>
  <si>
    <t>A84150_TEBB002</t>
  </si>
  <si>
    <t>A84150_TEOR022</t>
  </si>
  <si>
    <t>TA0571_TEwn044</t>
  </si>
  <si>
    <t>TA0571_TEwn045</t>
  </si>
  <si>
    <t>TA1626_TEwn046</t>
  </si>
  <si>
    <t>TA1553_TEwn063</t>
  </si>
  <si>
    <t>TA1553_TEwn064</t>
  </si>
  <si>
    <t>TA1553_TEwn066</t>
  </si>
  <si>
    <t>TA1626_TEwn068</t>
  </si>
  <si>
    <t>TA1626_TEwn069</t>
  </si>
  <si>
    <t>TA1626_TEwn070</t>
  </si>
  <si>
    <t>!Planningb_TEkn008</t>
  </si>
  <si>
    <t>!Planningb_TEkn002</t>
  </si>
  <si>
    <t>!Planningb_TEkn011</t>
  </si>
  <si>
    <t>!Planningb_TEkn012</t>
  </si>
  <si>
    <t>!Planningb_TEor052</t>
  </si>
  <si>
    <t>A64122_1</t>
  </si>
  <si>
    <t>A68145_1</t>
  </si>
  <si>
    <t>A68145_2</t>
  </si>
  <si>
    <t>A68364_1</t>
  </si>
  <si>
    <t>A68364_TEwn040</t>
  </si>
  <si>
    <t>A68364_TEwn041</t>
  </si>
  <si>
    <t>A84149_TEOR023</t>
  </si>
  <si>
    <t>A84149_TEOR040</t>
  </si>
  <si>
    <t>TA1292_TEvd011</t>
  </si>
  <si>
    <t>!Planningb_TEor049</t>
  </si>
  <si>
    <t>!Planningb_TEvd014</t>
  </si>
  <si>
    <t>!Planningb_TEvd015</t>
  </si>
  <si>
    <t>!Planningb_TEwn060</t>
  </si>
  <si>
    <t>!Planningb_TEwn075</t>
  </si>
  <si>
    <t>!Planningb_TEwn088</t>
  </si>
  <si>
    <t>A64125_1</t>
  </si>
  <si>
    <t>!Planningb_TEvd013</t>
  </si>
  <si>
    <t>!Planningb_TEwn076</t>
  </si>
  <si>
    <t>!Planningb_TEwn077</t>
  </si>
  <si>
    <t>!Planningb_TEwn078</t>
  </si>
  <si>
    <t>!Planningb_TEwn079</t>
  </si>
  <si>
    <t>!Planningb_TEwn081</t>
  </si>
  <si>
    <t>!Planningb_TEwn083</t>
  </si>
  <si>
    <t>!Planningb_TEwn087</t>
  </si>
  <si>
    <t>!Planningb_TEwn089</t>
  </si>
  <si>
    <t>!Planningb_TEwn090</t>
  </si>
  <si>
    <t>!Planningb_TEbb021</t>
  </si>
  <si>
    <t>!Planningb_TEor055</t>
  </si>
  <si>
    <t>!Planningb_TEwn093</t>
  </si>
  <si>
    <t>!Planningb_TEwn096</t>
  </si>
  <si>
    <t>!Planningb_TEwn097</t>
  </si>
  <si>
    <t>!Planningb_TEwn098</t>
  </si>
  <si>
    <t>!Planningb_TEwn099</t>
  </si>
  <si>
    <t>!Planningb_TEwn100</t>
  </si>
  <si>
    <t>!Planningb_TEwn101</t>
  </si>
  <si>
    <t>!Planningb_TEwp011</t>
  </si>
  <si>
    <t>!Planningb_TEwp012</t>
  </si>
  <si>
    <t>!Planningb_TEor043</t>
  </si>
  <si>
    <t>!Planningb_TEbb022</t>
  </si>
  <si>
    <t>!Planningb_Tekj001</t>
  </si>
  <si>
    <t>!Planningb_TEwp013</t>
  </si>
  <si>
    <t>!Planningb_TEor026</t>
  </si>
  <si>
    <t>!Planningb_TEbb023</t>
  </si>
  <si>
    <t>Orenda</t>
  </si>
  <si>
    <t>Kinskuch</t>
  </si>
  <si>
    <t>Bonney Lakes</t>
  </si>
  <si>
    <t>Brownbear</t>
  </si>
  <si>
    <t xml:space="preserve">Orenda </t>
  </si>
  <si>
    <t>Sold</t>
  </si>
  <si>
    <t>Recce'd</t>
  </si>
  <si>
    <t xml:space="preserve">Planned </t>
  </si>
  <si>
    <t>2021_2022</t>
  </si>
  <si>
    <t>2020_2021</t>
  </si>
  <si>
    <t>2023_2024</t>
  </si>
  <si>
    <t>2022_2023</t>
  </si>
  <si>
    <t>2024_2025</t>
  </si>
  <si>
    <t>Total non-deferred Volume</t>
  </si>
  <si>
    <t xml:space="preserve">BCTS Nass 5 Yr Plan Blocks - Nass Operating Agreement - Last Updated November 1st, 2021 </t>
  </si>
  <si>
    <t>Status</t>
  </si>
  <si>
    <t>2022-2023</t>
  </si>
  <si>
    <t>2025-2026</t>
  </si>
  <si>
    <t>2025-2027</t>
  </si>
  <si>
    <t>2025-2028</t>
  </si>
  <si>
    <t>2025-2029</t>
  </si>
  <si>
    <t>2025-2030</t>
  </si>
  <si>
    <t>2025-2031</t>
  </si>
  <si>
    <t>2025-2032</t>
  </si>
  <si>
    <t>2025-2033</t>
  </si>
  <si>
    <t>2025-2034</t>
  </si>
  <si>
    <t>2025-2035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</si>
</sst>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164" fontId="0" fillId="0" borderId="0" xfId="1" applyNumberFormat="1" applyFont="1" applyFill="1"/>
    <xf numFmtId="165" fontId="0" fillId="0" borderId="0" xfId="1" applyNumberFormat="1" applyFont="1" applyFill="1"/>
    <xf numFmtId="1" fontId="0" fillId="0" borderId="0" xfId="0" applyNumberFormat="1"/>
    <xf numFmtId="164" fontId="0" fillId="0" borderId="0" xfId="1" applyNumberFormat="1" applyFont="1"/>
    <xf numFmtId="165" fontId="0" fillId="0" borderId="0" xfId="1" applyNumberFormat="1" applyFont="1"/>
    <xf numFmtId="165" fontId="0" fillId="0" borderId="0" xfId="1" applyNumberFormat="1" applyFont="1" applyFill="1" applyAlignment="1">
      <alignment horizontal="center"/>
    </xf>
    <xf numFmtId="165" fontId="0" fillId="0" borderId="0" xfId="1" applyNumberFormat="1" applyFont="1" applyAlignment="1">
      <alignment horizontal="center"/>
    </xf>
    <xf numFmtId="165" fontId="0" fillId="0" borderId="0" xfId="1" applyNumberFormat="1" applyFont="1" applyAlignment="1">
      <alignment horizontal="left"/>
    </xf>
    <xf numFmtId="0" fontId="0" fillId="0" borderId="0" xfId="0" applyAlignment="1">
      <alignment horizontal="center"/>
    </xf>
    <xf numFmtId="37" fontId="0" fillId="0" borderId="0" xfId="1" applyNumberFormat="1" applyFont="1" applyFill="1" applyAlignment="1">
      <alignment horizontal="center"/>
    </xf>
    <xf numFmtId="0" fontId="0" fillId="0" borderId="0" xfId="0" applyAlignment="1"/>
    <xf numFmtId="1" fontId="3" fillId="0" borderId="0" xfId="0" applyNumberFormat="1" applyFont="1" applyAlignment="1">
      <alignment wrapText="1"/>
    </xf>
    <xf numFmtId="0" fontId="6" fillId="0" borderId="2" xfId="2" applyFont="1" applyFill="1" applyBorder="1" applyAlignment="1">
      <alignment horizontal="left"/>
    </xf>
    <xf numFmtId="166" fontId="6" fillId="0" borderId="2" xfId="2" applyNumberFormat="1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6" fillId="0" borderId="2" xfId="2" applyFont="1" applyFill="1" applyBorder="1" applyAlignment="1">
      <alignment horizontal="center"/>
    </xf>
    <xf numFmtId="1" fontId="6" fillId="0" borderId="2" xfId="2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6" fillId="0" borderId="2" xfId="3" applyFont="1" applyFill="1" applyBorder="1" applyAlignment="1">
      <alignment horizontal="right"/>
    </xf>
    <xf numFmtId="0" fontId="6" fillId="0" borderId="2" xfId="2" applyFont="1" applyFill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6" fillId="0" borderId="2" xfId="3" applyFont="1" applyFill="1" applyBorder="1" applyAlignment="1">
      <alignment horizontal="center"/>
    </xf>
    <xf numFmtId="166" fontId="7" fillId="0" borderId="2" xfId="0" applyNumberFormat="1" applyFont="1" applyBorder="1" applyAlignment="1">
      <alignment horizontal="center"/>
    </xf>
    <xf numFmtId="166" fontId="6" fillId="0" borderId="2" xfId="3" applyNumberFormat="1" applyFont="1" applyFill="1" applyBorder="1" applyAlignment="1">
      <alignment horizontal="center"/>
    </xf>
    <xf numFmtId="166" fontId="6" fillId="0" borderId="2" xfId="2" applyNumberFormat="1" applyFont="1" applyFill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1" fontId="6" fillId="0" borderId="2" xfId="3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7" fillId="0" borderId="6" xfId="0" applyFont="1" applyBorder="1" applyAlignment="1">
      <alignment horizontal="right"/>
    </xf>
    <xf numFmtId="0" fontId="7" fillId="0" borderId="6" xfId="0" applyFont="1" applyBorder="1" applyAlignment="1">
      <alignment horizontal="center"/>
    </xf>
    <xf numFmtId="166" fontId="7" fillId="0" borderId="6" xfId="0" applyNumberFormat="1" applyFon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7" fillId="0" borderId="6" xfId="0" applyNumberFormat="1" applyFont="1" applyBorder="1" applyAlignment="1">
      <alignment horizontal="center"/>
    </xf>
    <xf numFmtId="1" fontId="0" fillId="0" borderId="2" xfId="1" applyNumberFormat="1" applyFont="1" applyFill="1" applyBorder="1" applyAlignment="1">
      <alignment horizontal="center"/>
    </xf>
    <xf numFmtId="1" fontId="0" fillId="0" borderId="6" xfId="1" applyNumberFormat="1" applyFont="1" applyFill="1" applyBorder="1" applyAlignment="1">
      <alignment horizontal="center"/>
    </xf>
    <xf numFmtId="37" fontId="0" fillId="0" borderId="2" xfId="1" applyNumberFormat="1" applyFont="1" applyFill="1" applyBorder="1" applyAlignment="1">
      <alignment horizontal="center"/>
    </xf>
    <xf numFmtId="165" fontId="0" fillId="0" borderId="6" xfId="1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165" fontId="0" fillId="0" borderId="2" xfId="1" applyNumberFormat="1" applyFont="1" applyFill="1" applyBorder="1"/>
    <xf numFmtId="0" fontId="0" fillId="0" borderId="2" xfId="0" applyBorder="1" applyAlignment="1"/>
    <xf numFmtId="165" fontId="3" fillId="0" borderId="4" xfId="1" applyNumberFormat="1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164" fontId="3" fillId="0" borderId="4" xfId="1" applyNumberFormat="1" applyFont="1" applyFill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0" fillId="0" borderId="2" xfId="1" applyNumberFormat="1" applyFont="1" applyFill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165" fontId="3" fillId="0" borderId="7" xfId="1" applyNumberFormat="1" applyFont="1" applyFill="1" applyBorder="1" applyAlignment="1">
      <alignment horizontal="center" wrapText="1"/>
    </xf>
    <xf numFmtId="0" fontId="3" fillId="0" borderId="0" xfId="0" applyFont="1"/>
    <xf numFmtId="165" fontId="3" fillId="0" borderId="0" xfId="1" applyNumberFormat="1" applyFont="1"/>
    <xf numFmtId="165" fontId="3" fillId="0" borderId="0" xfId="1" applyNumberFormat="1" applyFont="1" applyAlignment="1">
      <alignment horizontal="center"/>
    </xf>
    <xf numFmtId="0" fontId="3" fillId="0" borderId="0" xfId="0" applyFont="1" applyAlignment="1">
      <alignment horizontal="center"/>
    </xf>
    <xf numFmtId="9" fontId="3" fillId="0" borderId="0" xfId="1" applyNumberFormat="1" applyFont="1"/>
    <xf numFmtId="0" fontId="3" fillId="0" borderId="1" xfId="0" applyFont="1" applyBorder="1"/>
    <xf numFmtId="164" fontId="3" fillId="0" borderId="1" xfId="1" applyNumberFormat="1" applyFont="1" applyBorder="1"/>
    <xf numFmtId="0" fontId="3" fillId="0" borderId="1" xfId="0" applyFont="1" applyBorder="1" applyAlignment="1">
      <alignment horizontal="center"/>
    </xf>
    <xf numFmtId="165" fontId="3" fillId="0" borderId="1" xfId="1" applyNumberFormat="1" applyFont="1" applyBorder="1"/>
    <xf numFmtId="164" fontId="3" fillId="0" borderId="0" xfId="1" applyNumberFormat="1" applyFont="1"/>
    <xf numFmtId="9" fontId="3" fillId="0" borderId="0" xfId="4" applyNumberFormat="1" applyFont="1"/>
    <xf numFmtId="0" fontId="0" fillId="4" borderId="0" xfId="0" applyFill="1" applyAlignment="1">
      <alignment horizontal="left"/>
    </xf>
  </cellXfs>
  <cellStyles count="5">
    <cellStyle name="Bad" xfId="2" builtinId="27"/>
    <cellStyle name="Comma" xfId="1" builtinId="3"/>
    <cellStyle name="Neutral" xfId="3" builtinId="28"/>
    <cellStyle name="Normal" xfId="0" builtinId="0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e\s63062\Volumes\Data\Users\echoi\Documents\KETCHUP\TYSMILLE$\PROFILE\Desktop\Roads%20%20March2007%20(2)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ew\Downloads\Attachment%201%20-%20Interdependency%20Table%20Harrison%20North%20-%20FIN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lients\Infinity-Pacific\BCTS_Hida%20Gwaii\Rennell%20Sound\Block%20evaluations\TCH_Block_Plan_Workbook_06_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ULAR ROAD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erdependancy Table"/>
      <sheetName val="Passes"/>
      <sheetName val="Block Summary"/>
      <sheetName val="Road Summary "/>
      <sheetName val="New Construction"/>
      <sheetName val="Case 1"/>
      <sheetName val="Case 2"/>
      <sheetName val="Case 3"/>
      <sheetName val="End Haul"/>
      <sheetName val="Culverts"/>
      <sheetName val="Bridge Structures"/>
      <sheetName val="drop downs"/>
      <sheetName val="Cam Tables"/>
    </sheetNames>
    <sheetDataSet>
      <sheetData sheetId="0"/>
      <sheetData sheetId="1"/>
      <sheetData sheetId="2"/>
      <sheetData sheetId="3"/>
      <sheetData sheetId="4">
        <row r="218">
          <cell r="E218">
            <v>0</v>
          </cell>
        </row>
        <row r="219">
          <cell r="E219" t="str">
            <v>OMLB - Soft/Medium</v>
          </cell>
        </row>
        <row r="220">
          <cell r="E220" t="str">
            <v>OMLB - Hard</v>
          </cell>
        </row>
        <row r="221">
          <cell r="E221" t="str">
            <v>OMPR - Soft/Medium</v>
          </cell>
        </row>
        <row r="222">
          <cell r="E222" t="str">
            <v>OMPR- Hard</v>
          </cell>
        </row>
        <row r="223">
          <cell r="E223" t="str">
            <v>OMRB - Soft/Medium</v>
          </cell>
        </row>
        <row r="224">
          <cell r="E224" t="str">
            <v>OMRB- Hard</v>
          </cell>
        </row>
        <row r="225">
          <cell r="E225" t="str">
            <v>TOE- Soft/Medium</v>
          </cell>
        </row>
        <row r="226">
          <cell r="E226" t="str">
            <v>TOE- Hard</v>
          </cell>
        </row>
        <row r="227">
          <cell r="E227" t="str">
            <v>MRK- Soft/Medium</v>
          </cell>
        </row>
        <row r="228">
          <cell r="E228" t="str">
            <v>MRK - Hard</v>
          </cell>
        </row>
        <row r="229">
          <cell r="E229" t="str">
            <v>HRK- Soft/Medium</v>
          </cell>
        </row>
        <row r="230">
          <cell r="E230" t="str">
            <v>HRK-Hard</v>
          </cell>
        </row>
        <row r="231">
          <cell r="E231" t="str">
            <v>XRK- Soft/Medium</v>
          </cell>
        </row>
        <row r="232">
          <cell r="E232" t="str">
            <v>XRK-Hard</v>
          </cell>
        </row>
        <row r="233">
          <cell r="E233" t="str">
            <v>XXRK-Soft/Medium</v>
          </cell>
        </row>
        <row r="234">
          <cell r="E234" t="str">
            <v>XXRK - Hard</v>
          </cell>
        </row>
      </sheetData>
      <sheetData sheetId="5"/>
      <sheetData sheetId="6"/>
      <sheetData sheetId="7"/>
      <sheetData sheetId="8"/>
      <sheetData sheetId="9"/>
      <sheetData sheetId="10"/>
      <sheetData sheetId="11">
        <row r="2">
          <cell r="E2" t="str">
            <v>0-4</v>
          </cell>
        </row>
        <row r="3">
          <cell r="E3" t="str">
            <v>5-14</v>
          </cell>
        </row>
        <row r="4">
          <cell r="E4" t="str">
            <v>15-24</v>
          </cell>
        </row>
        <row r="5">
          <cell r="E5" t="str">
            <v>25-34</v>
          </cell>
        </row>
        <row r="6">
          <cell r="E6" t="str">
            <v>35-44</v>
          </cell>
        </row>
        <row r="7">
          <cell r="E7" t="str">
            <v>45-54</v>
          </cell>
        </row>
        <row r="8">
          <cell r="E8" t="str">
            <v>55-64</v>
          </cell>
        </row>
        <row r="9">
          <cell r="E9" t="str">
            <v>65-74</v>
          </cell>
        </row>
        <row r="10">
          <cell r="E10" t="str">
            <v>75-84</v>
          </cell>
        </row>
        <row r="11">
          <cell r="E11" t="str">
            <v>85-94</v>
          </cell>
        </row>
        <row r="12">
          <cell r="E12" t="str">
            <v>95-104</v>
          </cell>
        </row>
        <row r="13">
          <cell r="E13" t="str">
            <v>105-114</v>
          </cell>
        </row>
        <row r="14">
          <cell r="E14" t="str">
            <v>115-124</v>
          </cell>
        </row>
        <row r="15">
          <cell r="E15" t="str">
            <v>125-134</v>
          </cell>
        </row>
        <row r="16">
          <cell r="E16" t="str">
            <v>135-144</v>
          </cell>
        </row>
        <row r="17">
          <cell r="E17" t="str">
            <v>145-150</v>
          </cell>
        </row>
      </sheetData>
      <sheetData sheetId="12">
        <row r="2">
          <cell r="A2" t="str">
            <v>Slope %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P Report"/>
      <sheetName val="Temp"/>
      <sheetName val="Valuation"/>
      <sheetName val="Sort Summary"/>
      <sheetName val="Sort Screenshots"/>
      <sheetName val="StumpageSeeker"/>
      <sheetName val="New Construction"/>
      <sheetName val="Reconstruction"/>
      <sheetName val="EndHaul"/>
      <sheetName val="Culverts+Bridges"/>
      <sheetName val="Arch Potential"/>
      <sheetName val="Crown Mod"/>
      <sheetName val="Lake Tow"/>
      <sheetName val="OG Grade to Sort Converter"/>
      <sheetName val="Fir"/>
      <sheetName val="Cedar"/>
      <sheetName val="Hemlock"/>
      <sheetName val="Balsam"/>
      <sheetName val="Spruce"/>
      <sheetName val="Cypress"/>
      <sheetName val="Pine"/>
      <sheetName val="Deciduous"/>
      <sheetName val="2G Grade to Sort Converter"/>
      <sheetName val="Fir 2G"/>
      <sheetName val="Cedar 2G"/>
      <sheetName val="Hemlock 2G"/>
      <sheetName val="Balsam 2G"/>
      <sheetName val="Spruce 2G"/>
      <sheetName val="Grade Calculator"/>
      <sheetName val="DCK Appraisal"/>
      <sheetName val="DCK Transport"/>
      <sheetName val="DCK_DSQ Piecesize"/>
      <sheetName val="DSQ Appraisal"/>
      <sheetName val="DSQ Transport"/>
      <sheetName val="DQC Appraisal"/>
      <sheetName val="DQC Transport"/>
      <sheetName val="DQC Piecesize"/>
      <sheetName val="SubgradeRR"/>
      <sheetName val="SurfacingRR"/>
      <sheetName val="SubgradeEH"/>
      <sheetName val="SurfacingEH"/>
      <sheetName val="Jan 1"/>
      <sheetName val="Feb 1"/>
      <sheetName val="Mar 1"/>
      <sheetName val="Apr 1"/>
      <sheetName val="May 1"/>
      <sheetName val="June 1"/>
      <sheetName val="July 1"/>
      <sheetName val="Aug 1"/>
      <sheetName val="Sept 1"/>
      <sheetName val="Oct 1"/>
      <sheetName val="Nov 1"/>
      <sheetName val="Dec 1"/>
      <sheetName val="Parameters"/>
      <sheetName val="Sort Parameter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AK2" t="str">
            <v>Y</v>
          </cell>
        </row>
        <row r="3">
          <cell r="AK3" t="str">
            <v>N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1">
          <cell r="K1">
            <v>3789</v>
          </cell>
        </row>
      </sheetData>
      <sheetData sheetId="39">
        <row r="3">
          <cell r="K3">
            <v>7.74</v>
          </cell>
        </row>
        <row r="4">
          <cell r="K4">
            <v>11.11</v>
          </cell>
        </row>
        <row r="5">
          <cell r="K5">
            <v>13.94</v>
          </cell>
        </row>
        <row r="7">
          <cell r="K7">
            <v>0.61599999999999999</v>
          </cell>
        </row>
        <row r="11">
          <cell r="K11">
            <v>5.65</v>
          </cell>
        </row>
        <row r="12">
          <cell r="K12">
            <v>9.0299999999999994</v>
          </cell>
        </row>
        <row r="13">
          <cell r="K13">
            <v>11.86</v>
          </cell>
        </row>
      </sheetData>
      <sheetData sheetId="40">
        <row r="1">
          <cell r="D1">
            <v>1.3</v>
          </cell>
        </row>
      </sheetData>
      <sheetData sheetId="41">
        <row r="3">
          <cell r="J3">
            <v>5.65</v>
          </cell>
        </row>
        <row r="4">
          <cell r="J4">
            <v>9.0299999999999994</v>
          </cell>
        </row>
        <row r="5">
          <cell r="J5">
            <v>11.86</v>
          </cell>
        </row>
        <row r="10">
          <cell r="J10">
            <v>7.74</v>
          </cell>
        </row>
        <row r="11">
          <cell r="J11">
            <v>11.11</v>
          </cell>
        </row>
        <row r="12">
          <cell r="J12">
            <v>13.94</v>
          </cell>
        </row>
        <row r="14">
          <cell r="J14">
            <v>0.61599999999999999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BC80A-D76B-4DAE-A0F3-50342BC7BCD9}">
  <sheetPr>
    <pageSetUpPr fitToPage="1"/>
  </sheetPr>
  <dimension ref="B1:J97"/>
  <sheetViews>
    <sheetView tabSelected="1" topLeftCell="A60" zoomScale="90" zoomScaleNormal="90" workbookViewId="0">
      <selection activeCell="Q86" sqref="Q86"/>
    </sheetView>
  </sheetViews>
  <sheetFormatPr defaultRowHeight="15" x14ac:dyDescent="0.25"/>
  <cols>
    <col min="2" max="2" width="20.28515625" customWidth="1"/>
    <col min="3" max="3" width="25.7109375" customWidth="1"/>
    <col min="4" max="4" width="14.7109375" style="4" customWidth="1"/>
    <col min="5" max="5" width="8.85546875" style="9"/>
    <col min="6" max="6" width="16.5703125" style="5" customWidth="1"/>
    <col min="7" max="7" width="11.28515625" style="5" customWidth="1"/>
    <col min="8" max="8" width="10.5703125" style="7" customWidth="1"/>
    <col min="9" max="9" width="17.42578125" bestFit="1" customWidth="1"/>
    <col min="10" max="10" width="13.5703125" style="11" customWidth="1"/>
  </cols>
  <sheetData>
    <row r="1" spans="2:10" x14ac:dyDescent="0.25">
      <c r="B1" s="60" t="s">
        <v>121</v>
      </c>
      <c r="C1" s="60"/>
      <c r="D1" s="60"/>
      <c r="E1" s="60"/>
      <c r="F1" s="60"/>
      <c r="G1" s="60"/>
    </row>
    <row r="2" spans="2:10" ht="15.75" thickBot="1" x14ac:dyDescent="0.3"/>
    <row r="3" spans="2:10" ht="30.75" thickBot="1" x14ac:dyDescent="0.3">
      <c r="B3" s="43" t="s">
        <v>0</v>
      </c>
      <c r="C3" s="47" t="s">
        <v>1</v>
      </c>
      <c r="D3" s="44" t="s">
        <v>2</v>
      </c>
      <c r="E3" s="47" t="s">
        <v>4</v>
      </c>
      <c r="F3" s="42" t="s">
        <v>3</v>
      </c>
      <c r="G3" s="48" t="s">
        <v>11</v>
      </c>
      <c r="H3" s="42" t="s">
        <v>19</v>
      </c>
      <c r="I3" s="47" t="s">
        <v>122</v>
      </c>
      <c r="J3" s="45" t="s">
        <v>10</v>
      </c>
    </row>
    <row r="4" spans="2:10" x14ac:dyDescent="0.25">
      <c r="B4" s="30" t="s">
        <v>36</v>
      </c>
      <c r="C4" s="31" t="s">
        <v>32</v>
      </c>
      <c r="D4" s="32">
        <v>85.6</v>
      </c>
      <c r="E4" s="33">
        <f>F4/D4</f>
        <v>322.8621495327103</v>
      </c>
      <c r="F4" s="34">
        <v>27637</v>
      </c>
      <c r="G4" s="36">
        <v>0</v>
      </c>
      <c r="H4" s="38"/>
      <c r="I4" s="22" t="s">
        <v>112</v>
      </c>
      <c r="J4" s="22" t="s">
        <v>115</v>
      </c>
    </row>
    <row r="5" spans="2:10" x14ac:dyDescent="0.25">
      <c r="B5" s="18" t="s">
        <v>37</v>
      </c>
      <c r="C5" s="22" t="s">
        <v>32</v>
      </c>
      <c r="D5" s="24">
        <v>82.799999999999898</v>
      </c>
      <c r="E5" s="29">
        <f t="shared" ref="E5:E68" si="0">F5/D5</f>
        <v>244.82294685990368</v>
      </c>
      <c r="F5" s="27">
        <v>20271.34</v>
      </c>
      <c r="G5" s="35">
        <v>0.34000000000014552</v>
      </c>
      <c r="H5" s="37"/>
      <c r="I5" s="22" t="s">
        <v>112</v>
      </c>
      <c r="J5" s="22" t="s">
        <v>116</v>
      </c>
    </row>
    <row r="6" spans="2:10" x14ac:dyDescent="0.25">
      <c r="B6" s="18" t="s">
        <v>38</v>
      </c>
      <c r="C6" s="22" t="s">
        <v>32</v>
      </c>
      <c r="D6" s="24">
        <v>37.229658000000001</v>
      </c>
      <c r="E6" s="29">
        <f t="shared" si="0"/>
        <v>258.87430929395026</v>
      </c>
      <c r="F6" s="27">
        <v>9637.8019999999906</v>
      </c>
      <c r="G6" s="35">
        <v>-0.19800000000941509</v>
      </c>
      <c r="H6" s="37"/>
      <c r="I6" s="22" t="s">
        <v>112</v>
      </c>
      <c r="J6" s="22" t="s">
        <v>116</v>
      </c>
    </row>
    <row r="7" spans="2:10" x14ac:dyDescent="0.25">
      <c r="B7" s="18" t="s">
        <v>39</v>
      </c>
      <c r="C7" s="22" t="s">
        <v>32</v>
      </c>
      <c r="D7" s="24">
        <v>53.119999999999898</v>
      </c>
      <c r="E7" s="29">
        <f t="shared" si="0"/>
        <v>265.19201807228967</v>
      </c>
      <c r="F7" s="27">
        <v>14087</v>
      </c>
      <c r="G7" s="35">
        <v>0</v>
      </c>
      <c r="H7" s="37"/>
      <c r="I7" s="22" t="s">
        <v>112</v>
      </c>
      <c r="J7" s="22" t="s">
        <v>116</v>
      </c>
    </row>
    <row r="8" spans="2:10" x14ac:dyDescent="0.25">
      <c r="B8" s="19" t="s">
        <v>40</v>
      </c>
      <c r="C8" s="23" t="s">
        <v>32</v>
      </c>
      <c r="D8" s="25">
        <v>93.219999999999899</v>
      </c>
      <c r="E8" s="29">
        <f t="shared" si="0"/>
        <v>267.31388114138628</v>
      </c>
      <c r="F8" s="28">
        <v>24919</v>
      </c>
      <c r="G8" s="35">
        <v>4485</v>
      </c>
      <c r="H8" s="37">
        <v>2</v>
      </c>
      <c r="I8" s="23" t="s">
        <v>112</v>
      </c>
      <c r="J8" s="23" t="s">
        <v>116</v>
      </c>
    </row>
    <row r="9" spans="2:10" x14ac:dyDescent="0.25">
      <c r="B9" s="18" t="s">
        <v>41</v>
      </c>
      <c r="C9" s="22" t="s">
        <v>107</v>
      </c>
      <c r="D9" s="24">
        <v>42.091138000000001</v>
      </c>
      <c r="E9" s="29">
        <f t="shared" si="0"/>
        <v>270.00954001290961</v>
      </c>
      <c r="F9" s="27">
        <v>11365.008809999899</v>
      </c>
      <c r="G9" s="35">
        <v>8.8099998993129702E-3</v>
      </c>
      <c r="H9" s="37"/>
      <c r="I9" s="22" t="s">
        <v>6</v>
      </c>
      <c r="J9" s="22" t="s">
        <v>123</v>
      </c>
    </row>
    <row r="10" spans="2:10" x14ac:dyDescent="0.25">
      <c r="B10" s="18" t="s">
        <v>42</v>
      </c>
      <c r="C10" s="22" t="s">
        <v>35</v>
      </c>
      <c r="D10" s="24">
        <v>85.360696000000004</v>
      </c>
      <c r="E10" s="29">
        <f t="shared" si="0"/>
        <v>314.76596090547343</v>
      </c>
      <c r="F10" s="27">
        <v>26868.641500000002</v>
      </c>
      <c r="G10" s="35">
        <v>-0.3584999999984575</v>
      </c>
      <c r="H10" s="37"/>
      <c r="I10" s="22" t="s">
        <v>6</v>
      </c>
      <c r="J10" s="22" t="s">
        <v>123</v>
      </c>
    </row>
    <row r="11" spans="2:10" x14ac:dyDescent="0.25">
      <c r="B11" s="19" t="s">
        <v>43</v>
      </c>
      <c r="C11" s="23" t="s">
        <v>33</v>
      </c>
      <c r="D11" s="25">
        <v>70.369781000000003</v>
      </c>
      <c r="E11" s="29">
        <f t="shared" si="0"/>
        <v>167.91273075014826</v>
      </c>
      <c r="F11" s="28">
        <v>11815.982089999899</v>
      </c>
      <c r="G11" s="35">
        <v>353.98208999989947</v>
      </c>
      <c r="H11" s="37">
        <v>2</v>
      </c>
      <c r="I11" s="23" t="s">
        <v>6</v>
      </c>
      <c r="J11" s="22" t="s">
        <v>123</v>
      </c>
    </row>
    <row r="12" spans="2:10" x14ac:dyDescent="0.25">
      <c r="B12" s="19" t="s">
        <v>44</v>
      </c>
      <c r="C12" s="23" t="s">
        <v>33</v>
      </c>
      <c r="D12" s="25">
        <v>42.218404999999898</v>
      </c>
      <c r="E12" s="29">
        <f t="shared" si="0"/>
        <v>170.14987491829706</v>
      </c>
      <c r="F12" s="28">
        <v>7183.45632999999</v>
      </c>
      <c r="G12" s="35">
        <v>3879.45632999999</v>
      </c>
      <c r="H12" s="37">
        <v>2</v>
      </c>
      <c r="I12" s="23" t="s">
        <v>6</v>
      </c>
      <c r="J12" s="22" t="s">
        <v>123</v>
      </c>
    </row>
    <row r="13" spans="2:10" x14ac:dyDescent="0.25">
      <c r="B13" s="19" t="s">
        <v>45</v>
      </c>
      <c r="C13" s="23" t="s">
        <v>107</v>
      </c>
      <c r="D13" s="25">
        <v>38.955849000000001</v>
      </c>
      <c r="E13" s="29">
        <f t="shared" si="0"/>
        <v>364.43487600539783</v>
      </c>
      <c r="F13" s="28">
        <v>14196.87</v>
      </c>
      <c r="G13" s="35">
        <v>9085.9500000000007</v>
      </c>
      <c r="H13" s="37">
        <v>2</v>
      </c>
      <c r="I13" s="23" t="s">
        <v>6</v>
      </c>
      <c r="J13" s="22" t="s">
        <v>123</v>
      </c>
    </row>
    <row r="14" spans="2:10" x14ac:dyDescent="0.25">
      <c r="B14" s="19" t="s">
        <v>46</v>
      </c>
      <c r="C14" s="23" t="s">
        <v>107</v>
      </c>
      <c r="D14" s="25">
        <v>95.453092999999896</v>
      </c>
      <c r="E14" s="29">
        <f t="shared" si="0"/>
        <v>242.73702686617003</v>
      </c>
      <c r="F14" s="28">
        <v>23170</v>
      </c>
      <c r="G14" s="35">
        <v>5792.5</v>
      </c>
      <c r="H14" s="37">
        <v>2</v>
      </c>
      <c r="I14" s="23" t="s">
        <v>6</v>
      </c>
      <c r="J14" s="22" t="s">
        <v>123</v>
      </c>
    </row>
    <row r="15" spans="2:10" x14ac:dyDescent="0.25">
      <c r="B15" s="19" t="s">
        <v>47</v>
      </c>
      <c r="C15" s="23" t="s">
        <v>107</v>
      </c>
      <c r="D15" s="25">
        <v>38.321651000000003</v>
      </c>
      <c r="E15" s="29">
        <f t="shared" si="0"/>
        <v>236.9939645867554</v>
      </c>
      <c r="F15" s="28">
        <v>9082</v>
      </c>
      <c r="G15" s="35">
        <v>1612</v>
      </c>
      <c r="H15" s="37">
        <v>2</v>
      </c>
      <c r="I15" s="23" t="s">
        <v>6</v>
      </c>
      <c r="J15" s="22" t="s">
        <v>123</v>
      </c>
    </row>
    <row r="16" spans="2:10" x14ac:dyDescent="0.25">
      <c r="B16" s="18" t="s">
        <v>48</v>
      </c>
      <c r="C16" s="22" t="s">
        <v>33</v>
      </c>
      <c r="D16" s="24">
        <v>83.2042</v>
      </c>
      <c r="E16" s="29">
        <f t="shared" si="0"/>
        <v>332.03683948646704</v>
      </c>
      <c r="F16" s="27">
        <v>27626.859599999902</v>
      </c>
      <c r="G16" s="35">
        <v>-0.14040000009845244</v>
      </c>
      <c r="H16" s="37"/>
      <c r="I16" s="22" t="s">
        <v>6</v>
      </c>
      <c r="J16" s="22" t="s">
        <v>123</v>
      </c>
    </row>
    <row r="17" spans="2:10" x14ac:dyDescent="0.25">
      <c r="B17" s="18" t="s">
        <v>49</v>
      </c>
      <c r="C17" s="22" t="s">
        <v>107</v>
      </c>
      <c r="D17" s="24">
        <v>66.707700000000003</v>
      </c>
      <c r="E17" s="29">
        <f t="shared" si="0"/>
        <v>351.76515754552923</v>
      </c>
      <c r="F17" s="27">
        <v>23465.444599999901</v>
      </c>
      <c r="G17" s="35">
        <v>0.44459999990067445</v>
      </c>
      <c r="H17" s="37"/>
      <c r="I17" s="22" t="s">
        <v>6</v>
      </c>
      <c r="J17" s="22" t="s">
        <v>123</v>
      </c>
    </row>
    <row r="18" spans="2:10" x14ac:dyDescent="0.25">
      <c r="B18" s="19" t="s">
        <v>50</v>
      </c>
      <c r="C18" s="23" t="s">
        <v>34</v>
      </c>
      <c r="D18" s="25">
        <v>32.226528000000002</v>
      </c>
      <c r="E18" s="29">
        <f t="shared" si="0"/>
        <v>191.68629546440712</v>
      </c>
      <c r="F18" s="28">
        <v>6177.3837679999897</v>
      </c>
      <c r="G18" s="35">
        <v>1111.3837679999897</v>
      </c>
      <c r="H18" s="37">
        <v>2</v>
      </c>
      <c r="I18" s="23" t="s">
        <v>6</v>
      </c>
      <c r="J18" s="22" t="s">
        <v>123</v>
      </c>
    </row>
    <row r="19" spans="2:10" x14ac:dyDescent="0.25">
      <c r="B19" s="19" t="s">
        <v>51</v>
      </c>
      <c r="C19" s="23" t="s">
        <v>34</v>
      </c>
      <c r="D19" s="25">
        <v>31.96217</v>
      </c>
      <c r="E19" s="29">
        <f t="shared" si="0"/>
        <v>195.72373277534035</v>
      </c>
      <c r="F19" s="28">
        <v>6255.75522</v>
      </c>
      <c r="G19" s="35">
        <v>3522.75522</v>
      </c>
      <c r="H19" s="37">
        <v>2</v>
      </c>
      <c r="I19" s="23" t="s">
        <v>6</v>
      </c>
      <c r="J19" s="22" t="s">
        <v>123</v>
      </c>
    </row>
    <row r="20" spans="2:10" x14ac:dyDescent="0.25">
      <c r="B20" s="18" t="s">
        <v>52</v>
      </c>
      <c r="C20" s="22" t="s">
        <v>34</v>
      </c>
      <c r="D20" s="24">
        <v>34.779055</v>
      </c>
      <c r="E20" s="29">
        <f t="shared" si="0"/>
        <v>192.06462254365451</v>
      </c>
      <c r="F20" s="27">
        <v>6679.8260710000004</v>
      </c>
      <c r="G20" s="35">
        <v>-0.173928999999589</v>
      </c>
      <c r="H20" s="37"/>
      <c r="I20" s="22" t="s">
        <v>6</v>
      </c>
      <c r="J20" s="22" t="s">
        <v>123</v>
      </c>
    </row>
    <row r="21" spans="2:10" x14ac:dyDescent="0.25">
      <c r="B21" s="19" t="s">
        <v>53</v>
      </c>
      <c r="C21" s="23" t="s">
        <v>34</v>
      </c>
      <c r="D21" s="25">
        <v>45.642977000000002</v>
      </c>
      <c r="E21" s="29">
        <f t="shared" si="0"/>
        <v>464.83592864680799</v>
      </c>
      <c r="F21" s="28">
        <v>21216.4955999999</v>
      </c>
      <c r="G21" s="35">
        <v>7301.4955999999002</v>
      </c>
      <c r="H21" s="37">
        <v>2</v>
      </c>
      <c r="I21" s="23" t="s">
        <v>6</v>
      </c>
      <c r="J21" s="22" t="s">
        <v>123</v>
      </c>
    </row>
    <row r="22" spans="2:10" x14ac:dyDescent="0.25">
      <c r="B22" s="19" t="s">
        <v>54</v>
      </c>
      <c r="C22" s="23" t="s">
        <v>34</v>
      </c>
      <c r="D22" s="25">
        <v>43.283451999999897</v>
      </c>
      <c r="E22" s="29">
        <f t="shared" si="0"/>
        <v>424.34140881369501</v>
      </c>
      <c r="F22" s="28">
        <v>18366.960999999901</v>
      </c>
      <c r="G22" s="35">
        <v>-3.9000000098894816E-2</v>
      </c>
      <c r="H22" s="37"/>
      <c r="I22" s="23" t="s">
        <v>6</v>
      </c>
      <c r="J22" s="22" t="s">
        <v>123</v>
      </c>
    </row>
    <row r="23" spans="2:10" x14ac:dyDescent="0.25">
      <c r="B23" s="18" t="s">
        <v>55</v>
      </c>
      <c r="C23" s="22" t="s">
        <v>34</v>
      </c>
      <c r="D23" s="24">
        <v>41.966830000000002</v>
      </c>
      <c r="E23" s="29">
        <f t="shared" si="0"/>
        <v>583.52797435498223</v>
      </c>
      <c r="F23" s="27">
        <v>24488.819299999901</v>
      </c>
      <c r="G23" s="35">
        <v>-0.18070000009902287</v>
      </c>
      <c r="H23" s="37"/>
      <c r="I23" s="22" t="s">
        <v>6</v>
      </c>
      <c r="J23" s="22" t="s">
        <v>123</v>
      </c>
    </row>
    <row r="24" spans="2:10" x14ac:dyDescent="0.25">
      <c r="B24" s="18" t="s">
        <v>56</v>
      </c>
      <c r="C24" s="22" t="s">
        <v>34</v>
      </c>
      <c r="D24" s="24">
        <v>58.957155999999898</v>
      </c>
      <c r="E24" s="29">
        <f t="shared" si="0"/>
        <v>264.29571942038768</v>
      </c>
      <c r="F24" s="27">
        <v>15582.123960000001</v>
      </c>
      <c r="G24" s="35">
        <v>1189.1239600000008</v>
      </c>
      <c r="H24" s="37">
        <v>2</v>
      </c>
      <c r="I24" s="22" t="s">
        <v>6</v>
      </c>
      <c r="J24" s="22" t="s">
        <v>123</v>
      </c>
    </row>
    <row r="25" spans="2:10" x14ac:dyDescent="0.25">
      <c r="B25" s="18" t="s">
        <v>57</v>
      </c>
      <c r="C25" s="22" t="s">
        <v>34</v>
      </c>
      <c r="D25" s="24">
        <v>27.7848019999999</v>
      </c>
      <c r="E25" s="29">
        <f t="shared" si="0"/>
        <v>311.7137480411061</v>
      </c>
      <c r="F25" s="27">
        <v>8660.9047699999901</v>
      </c>
      <c r="G25" s="35">
        <v>-9.523000000990578E-2</v>
      </c>
      <c r="H25" s="37"/>
      <c r="I25" s="22" t="s">
        <v>6</v>
      </c>
      <c r="J25" s="22" t="s">
        <v>123</v>
      </c>
    </row>
    <row r="26" spans="2:10" x14ac:dyDescent="0.25">
      <c r="B26" s="18" t="s">
        <v>58</v>
      </c>
      <c r="C26" s="22" t="s">
        <v>34</v>
      </c>
      <c r="D26" s="24">
        <v>21.359794999999899</v>
      </c>
      <c r="E26" s="29">
        <f t="shared" si="0"/>
        <v>242.60048844101851</v>
      </c>
      <c r="F26" s="27">
        <v>5181.8967000000002</v>
      </c>
      <c r="G26" s="35">
        <v>-0.1032999999997628</v>
      </c>
      <c r="H26" s="37"/>
      <c r="I26" s="22" t="s">
        <v>6</v>
      </c>
      <c r="J26" s="22" t="s">
        <v>123</v>
      </c>
    </row>
    <row r="27" spans="2:10" x14ac:dyDescent="0.25">
      <c r="B27" s="20" t="s">
        <v>59</v>
      </c>
      <c r="C27" s="16" t="s">
        <v>108</v>
      </c>
      <c r="D27" s="26">
        <v>34.361373</v>
      </c>
      <c r="E27" s="29">
        <f t="shared" si="0"/>
        <v>350.3934490627019</v>
      </c>
      <c r="F27" s="17">
        <v>12040</v>
      </c>
      <c r="G27" s="35">
        <v>10512</v>
      </c>
      <c r="H27" s="37">
        <v>2</v>
      </c>
      <c r="I27" s="16" t="s">
        <v>113</v>
      </c>
      <c r="J27" s="16" t="s">
        <v>117</v>
      </c>
    </row>
    <row r="28" spans="2:10" x14ac:dyDescent="0.25">
      <c r="B28" s="19" t="s">
        <v>60</v>
      </c>
      <c r="C28" s="23" t="s">
        <v>108</v>
      </c>
      <c r="D28" s="25">
        <v>59.527794999999898</v>
      </c>
      <c r="E28" s="29">
        <f t="shared" si="0"/>
        <v>419.29992535419871</v>
      </c>
      <c r="F28" s="28">
        <v>24960</v>
      </c>
      <c r="G28" s="35">
        <v>7967</v>
      </c>
      <c r="H28" s="37">
        <v>2</v>
      </c>
      <c r="I28" s="23" t="s">
        <v>113</v>
      </c>
      <c r="J28" s="23" t="s">
        <v>117</v>
      </c>
    </row>
    <row r="29" spans="2:10" x14ac:dyDescent="0.25">
      <c r="B29" s="19" t="s">
        <v>61</v>
      </c>
      <c r="C29" s="23" t="s">
        <v>108</v>
      </c>
      <c r="D29" s="25">
        <v>60.609363000000002</v>
      </c>
      <c r="E29" s="29">
        <f t="shared" si="0"/>
        <v>365.99955686714605</v>
      </c>
      <c r="F29" s="28">
        <v>22183</v>
      </c>
      <c r="G29" s="35">
        <v>11552</v>
      </c>
      <c r="H29" s="37">
        <v>2</v>
      </c>
      <c r="I29" s="23" t="s">
        <v>113</v>
      </c>
      <c r="J29" s="23" t="s">
        <v>117</v>
      </c>
    </row>
    <row r="30" spans="2:10" x14ac:dyDescent="0.25">
      <c r="B30" s="19" t="s">
        <v>62</v>
      </c>
      <c r="C30" s="23" t="s">
        <v>108</v>
      </c>
      <c r="D30" s="25">
        <v>74.432882000000006</v>
      </c>
      <c r="E30" s="29">
        <f t="shared" si="0"/>
        <v>300.96913350741943</v>
      </c>
      <c r="F30" s="28">
        <v>22402</v>
      </c>
      <c r="G30" s="35">
        <v>1806</v>
      </c>
      <c r="H30" s="37">
        <v>2</v>
      </c>
      <c r="I30" s="23" t="s">
        <v>113</v>
      </c>
      <c r="J30" s="23" t="s">
        <v>117</v>
      </c>
    </row>
    <row r="31" spans="2:10" x14ac:dyDescent="0.25">
      <c r="B31" s="19" t="s">
        <v>63</v>
      </c>
      <c r="C31" s="23" t="s">
        <v>107</v>
      </c>
      <c r="D31" s="25">
        <v>68.599999999999994</v>
      </c>
      <c r="E31" s="29">
        <f t="shared" si="0"/>
        <v>333.86297376093296</v>
      </c>
      <c r="F31" s="28">
        <v>22903</v>
      </c>
      <c r="G31" s="35">
        <v>1502</v>
      </c>
      <c r="H31" s="37">
        <v>2</v>
      </c>
      <c r="I31" s="23" t="s">
        <v>113</v>
      </c>
      <c r="J31" s="23" t="s">
        <v>115</v>
      </c>
    </row>
    <row r="32" spans="2:10" x14ac:dyDescent="0.25">
      <c r="B32" s="18" t="s">
        <v>64</v>
      </c>
      <c r="C32" s="22" t="s">
        <v>109</v>
      </c>
      <c r="D32" s="24">
        <v>55.299999999999898</v>
      </c>
      <c r="E32" s="29">
        <f t="shared" si="0"/>
        <v>163.39963833634749</v>
      </c>
      <c r="F32" s="27">
        <v>9036</v>
      </c>
      <c r="G32" s="35">
        <v>0</v>
      </c>
      <c r="H32" s="37"/>
      <c r="I32" s="22" t="s">
        <v>6</v>
      </c>
      <c r="J32" s="22" t="s">
        <v>118</v>
      </c>
    </row>
    <row r="33" spans="2:10" x14ac:dyDescent="0.25">
      <c r="B33" s="19" t="s">
        <v>65</v>
      </c>
      <c r="C33" s="23" t="s">
        <v>35</v>
      </c>
      <c r="D33" s="25">
        <v>39.025354</v>
      </c>
      <c r="E33" s="29">
        <f t="shared" si="0"/>
        <v>316.2815640314243</v>
      </c>
      <c r="F33" s="28">
        <v>12343</v>
      </c>
      <c r="G33" s="35">
        <v>633</v>
      </c>
      <c r="H33" s="37">
        <v>2</v>
      </c>
      <c r="I33" s="23" t="s">
        <v>6</v>
      </c>
      <c r="J33" s="23" t="s">
        <v>118</v>
      </c>
    </row>
    <row r="34" spans="2:10" x14ac:dyDescent="0.25">
      <c r="B34" s="18" t="s">
        <v>66</v>
      </c>
      <c r="C34" s="22" t="s">
        <v>35</v>
      </c>
      <c r="D34" s="24">
        <v>29.925982000000001</v>
      </c>
      <c r="E34" s="29">
        <f t="shared" si="0"/>
        <v>218.50577869090478</v>
      </c>
      <c r="F34" s="27">
        <v>6539</v>
      </c>
      <c r="G34" s="35">
        <v>0</v>
      </c>
      <c r="H34" s="37"/>
      <c r="I34" s="22" t="s">
        <v>6</v>
      </c>
      <c r="J34" s="22" t="s">
        <v>118</v>
      </c>
    </row>
    <row r="35" spans="2:10" x14ac:dyDescent="0.25">
      <c r="B35" s="18" t="s">
        <v>67</v>
      </c>
      <c r="C35" s="22" t="s">
        <v>34</v>
      </c>
      <c r="D35" s="24">
        <v>18.017654</v>
      </c>
      <c r="E35" s="29">
        <f t="shared" si="0"/>
        <v>364.97537359747281</v>
      </c>
      <c r="F35" s="27">
        <v>6576</v>
      </c>
      <c r="G35" s="35">
        <v>0</v>
      </c>
      <c r="H35" s="37"/>
      <c r="I35" s="22" t="s">
        <v>6</v>
      </c>
      <c r="J35" s="22" t="s">
        <v>118</v>
      </c>
    </row>
    <row r="36" spans="2:10" x14ac:dyDescent="0.25">
      <c r="B36" s="18" t="s">
        <v>68</v>
      </c>
      <c r="C36" s="22" t="s">
        <v>34</v>
      </c>
      <c r="D36" s="24">
        <v>43.181545</v>
      </c>
      <c r="E36" s="29">
        <f t="shared" si="0"/>
        <v>274.39963067555829</v>
      </c>
      <c r="F36" s="27">
        <v>11849</v>
      </c>
      <c r="G36" s="35">
        <v>0</v>
      </c>
      <c r="H36" s="37"/>
      <c r="I36" s="22" t="s">
        <v>6</v>
      </c>
      <c r="J36" s="22" t="s">
        <v>118</v>
      </c>
    </row>
    <row r="37" spans="2:10" x14ac:dyDescent="0.25">
      <c r="B37" s="18" t="s">
        <v>69</v>
      </c>
      <c r="C37" s="22" t="s">
        <v>34</v>
      </c>
      <c r="D37" s="24">
        <v>47.230994000000003</v>
      </c>
      <c r="E37" s="29">
        <f t="shared" si="0"/>
        <v>359.65789752381664</v>
      </c>
      <c r="F37" s="27">
        <v>16987</v>
      </c>
      <c r="G37" s="35">
        <v>0</v>
      </c>
      <c r="H37" s="37"/>
      <c r="I37" s="22" t="s">
        <v>6</v>
      </c>
      <c r="J37" s="22" t="s">
        <v>118</v>
      </c>
    </row>
    <row r="38" spans="2:10" x14ac:dyDescent="0.25">
      <c r="B38" s="19" t="s">
        <v>70</v>
      </c>
      <c r="C38" s="23" t="s">
        <v>107</v>
      </c>
      <c r="D38" s="25">
        <v>85.197706999999895</v>
      </c>
      <c r="E38" s="29">
        <f t="shared" si="0"/>
        <v>291.92174855128474</v>
      </c>
      <c r="F38" s="28">
        <v>24871.063600000001</v>
      </c>
      <c r="G38" s="35">
        <v>1606.0636000000013</v>
      </c>
      <c r="H38" s="37">
        <v>2</v>
      </c>
      <c r="I38" s="23" t="s">
        <v>6</v>
      </c>
      <c r="J38" s="23" t="s">
        <v>118</v>
      </c>
    </row>
    <row r="39" spans="2:10" x14ac:dyDescent="0.25">
      <c r="B39" s="18" t="s">
        <v>71</v>
      </c>
      <c r="C39" s="22" t="s">
        <v>107</v>
      </c>
      <c r="D39" s="24">
        <v>26.0107</v>
      </c>
      <c r="E39" s="29">
        <f t="shared" si="0"/>
        <v>174.00531319803005</v>
      </c>
      <c r="F39" s="27">
        <v>4526</v>
      </c>
      <c r="G39" s="35">
        <v>0</v>
      </c>
      <c r="H39" s="37"/>
      <c r="I39" s="22" t="s">
        <v>6</v>
      </c>
      <c r="J39" s="22" t="s">
        <v>118</v>
      </c>
    </row>
    <row r="40" spans="2:10" x14ac:dyDescent="0.25">
      <c r="B40" s="19" t="s">
        <v>72</v>
      </c>
      <c r="C40" s="23" t="s">
        <v>35</v>
      </c>
      <c r="D40" s="25">
        <v>105.942767</v>
      </c>
      <c r="E40" s="29">
        <f t="shared" si="0"/>
        <v>440.89843339659041</v>
      </c>
      <c r="F40" s="28">
        <v>46710</v>
      </c>
      <c r="G40" s="35">
        <v>3615</v>
      </c>
      <c r="H40" s="37">
        <v>2</v>
      </c>
      <c r="I40" s="23" t="s">
        <v>6</v>
      </c>
      <c r="J40" s="23" t="s">
        <v>118</v>
      </c>
    </row>
    <row r="41" spans="2:10" x14ac:dyDescent="0.25">
      <c r="B41" s="20" t="s">
        <v>73</v>
      </c>
      <c r="C41" s="16" t="s">
        <v>107</v>
      </c>
      <c r="D41" s="26">
        <v>52</v>
      </c>
      <c r="E41" s="29">
        <f t="shared" si="0"/>
        <v>502.03846153846155</v>
      </c>
      <c r="F41" s="17">
        <v>26106</v>
      </c>
      <c r="G41" s="35">
        <v>26106</v>
      </c>
      <c r="H41" s="37">
        <v>1</v>
      </c>
      <c r="I41" s="16" t="s">
        <v>113</v>
      </c>
      <c r="J41" s="16" t="s">
        <v>118</v>
      </c>
    </row>
    <row r="42" spans="2:10" x14ac:dyDescent="0.25">
      <c r="B42" s="18" t="s">
        <v>74</v>
      </c>
      <c r="C42" s="22" t="s">
        <v>35</v>
      </c>
      <c r="D42" s="24">
        <v>78.202999000000005</v>
      </c>
      <c r="E42" s="29">
        <f t="shared" si="0"/>
        <v>333.69564254179051</v>
      </c>
      <c r="F42" s="27">
        <v>26096</v>
      </c>
      <c r="G42" s="35">
        <v>0</v>
      </c>
      <c r="H42" s="37"/>
      <c r="I42" s="22" t="s">
        <v>6</v>
      </c>
      <c r="J42" s="22" t="s">
        <v>118</v>
      </c>
    </row>
    <row r="43" spans="2:10" x14ac:dyDescent="0.25">
      <c r="B43" s="18" t="s">
        <v>75</v>
      </c>
      <c r="C43" s="22" t="s">
        <v>35</v>
      </c>
      <c r="D43" s="24">
        <v>79.333669999999898</v>
      </c>
      <c r="E43" s="29">
        <f t="shared" si="0"/>
        <v>393.8932864192472</v>
      </c>
      <c r="F43" s="27">
        <v>31249</v>
      </c>
      <c r="G43" s="35">
        <v>0</v>
      </c>
      <c r="H43" s="37"/>
      <c r="I43" s="22" t="s">
        <v>6</v>
      </c>
      <c r="J43" s="22" t="s">
        <v>118</v>
      </c>
    </row>
    <row r="44" spans="2:10" x14ac:dyDescent="0.25">
      <c r="B44" s="18" t="s">
        <v>76</v>
      </c>
      <c r="C44" s="22" t="s">
        <v>34</v>
      </c>
      <c r="D44" s="24">
        <v>112.544642999999</v>
      </c>
      <c r="E44" s="29">
        <f t="shared" si="0"/>
        <v>389.34771866485363</v>
      </c>
      <c r="F44" s="27">
        <v>43819</v>
      </c>
      <c r="G44" s="35">
        <v>0</v>
      </c>
      <c r="H44" s="37"/>
      <c r="I44" s="22" t="s">
        <v>6</v>
      </c>
      <c r="J44" s="22" t="s">
        <v>118</v>
      </c>
    </row>
    <row r="45" spans="2:10" x14ac:dyDescent="0.25">
      <c r="B45" s="19" t="s">
        <v>77</v>
      </c>
      <c r="C45" s="23" t="s">
        <v>34</v>
      </c>
      <c r="D45" s="25">
        <v>32.627707000000001</v>
      </c>
      <c r="E45" s="29">
        <f t="shared" si="0"/>
        <v>398.28112959332384</v>
      </c>
      <c r="F45" s="28">
        <v>12995</v>
      </c>
      <c r="G45" s="35">
        <v>9957</v>
      </c>
      <c r="H45" s="37">
        <v>2</v>
      </c>
      <c r="I45" s="23" t="s">
        <v>6</v>
      </c>
      <c r="J45" s="23" t="s">
        <v>118</v>
      </c>
    </row>
    <row r="46" spans="2:10" x14ac:dyDescent="0.25">
      <c r="B46" s="19" t="s">
        <v>78</v>
      </c>
      <c r="C46" s="23" t="s">
        <v>34</v>
      </c>
      <c r="D46" s="25">
        <v>58.259169999999898</v>
      </c>
      <c r="E46" s="29">
        <f t="shared" si="0"/>
        <v>396.09215167329091</v>
      </c>
      <c r="F46" s="28">
        <v>23076</v>
      </c>
      <c r="G46" s="35">
        <v>12477</v>
      </c>
      <c r="H46" s="37">
        <v>2</v>
      </c>
      <c r="I46" s="23" t="s">
        <v>113</v>
      </c>
      <c r="J46" s="23" t="s">
        <v>118</v>
      </c>
    </row>
    <row r="47" spans="2:10" x14ac:dyDescent="0.25">
      <c r="B47" s="20" t="s">
        <v>79</v>
      </c>
      <c r="C47" s="16" t="s">
        <v>33</v>
      </c>
      <c r="D47" s="26">
        <v>75.5</v>
      </c>
      <c r="E47" s="29">
        <f t="shared" si="0"/>
        <v>302</v>
      </c>
      <c r="F47" s="17">
        <v>22801</v>
      </c>
      <c r="G47" s="35">
        <v>22801</v>
      </c>
      <c r="H47" s="37">
        <v>1</v>
      </c>
      <c r="I47" s="16" t="s">
        <v>6</v>
      </c>
      <c r="J47" s="16" t="s">
        <v>117</v>
      </c>
    </row>
    <row r="48" spans="2:10" x14ac:dyDescent="0.25">
      <c r="B48" s="19" t="s">
        <v>80</v>
      </c>
      <c r="C48" s="23" t="s">
        <v>35</v>
      </c>
      <c r="D48" s="25">
        <v>52.944839000000002</v>
      </c>
      <c r="E48" s="29">
        <f t="shared" si="0"/>
        <v>272.09450953283658</v>
      </c>
      <c r="F48" s="28">
        <v>14406</v>
      </c>
      <c r="G48" s="35">
        <v>680</v>
      </c>
      <c r="H48" s="37">
        <v>2</v>
      </c>
      <c r="I48" s="23" t="s">
        <v>113</v>
      </c>
      <c r="J48" s="23" t="s">
        <v>117</v>
      </c>
    </row>
    <row r="49" spans="2:10" x14ac:dyDescent="0.25">
      <c r="B49" s="19" t="s">
        <v>81</v>
      </c>
      <c r="C49" s="23" t="s">
        <v>34</v>
      </c>
      <c r="D49" s="25">
        <v>24.585730000000002</v>
      </c>
      <c r="E49" s="29">
        <f t="shared" si="0"/>
        <v>277.80342499490558</v>
      </c>
      <c r="F49" s="28">
        <v>6830</v>
      </c>
      <c r="G49" s="35">
        <v>556</v>
      </c>
      <c r="H49" s="37">
        <v>2</v>
      </c>
      <c r="I49" s="23" t="s">
        <v>113</v>
      </c>
      <c r="J49" s="23" t="s">
        <v>117</v>
      </c>
    </row>
    <row r="50" spans="2:10" x14ac:dyDescent="0.25">
      <c r="B50" s="19" t="s">
        <v>82</v>
      </c>
      <c r="C50" s="23" t="s">
        <v>34</v>
      </c>
      <c r="D50" s="25">
        <v>42.930810999999899</v>
      </c>
      <c r="E50" s="29">
        <f t="shared" si="0"/>
        <v>331.97602533061939</v>
      </c>
      <c r="F50" s="28">
        <v>14252</v>
      </c>
      <c r="G50" s="35">
        <v>465</v>
      </c>
      <c r="H50" s="37">
        <v>2</v>
      </c>
      <c r="I50" s="23" t="s">
        <v>113</v>
      </c>
      <c r="J50" s="23" t="s">
        <v>117</v>
      </c>
    </row>
    <row r="51" spans="2:10" x14ac:dyDescent="0.25">
      <c r="B51" s="18" t="s">
        <v>83</v>
      </c>
      <c r="C51" s="22" t="s">
        <v>34</v>
      </c>
      <c r="D51" s="24">
        <v>11.728897</v>
      </c>
      <c r="E51" s="29">
        <f t="shared" si="0"/>
        <v>326.54391968827076</v>
      </c>
      <c r="F51" s="27">
        <v>3830</v>
      </c>
      <c r="G51" s="35">
        <v>0</v>
      </c>
      <c r="H51" s="37"/>
      <c r="I51" s="22" t="s">
        <v>113</v>
      </c>
      <c r="J51" s="22" t="s">
        <v>117</v>
      </c>
    </row>
    <row r="52" spans="2:10" x14ac:dyDescent="0.25">
      <c r="B52" s="20" t="s">
        <v>84</v>
      </c>
      <c r="C52" s="16" t="s">
        <v>34</v>
      </c>
      <c r="D52" s="26">
        <v>18.123840999999899</v>
      </c>
      <c r="E52" s="29">
        <f t="shared" si="0"/>
        <v>251.87817527200914</v>
      </c>
      <c r="F52" s="17">
        <v>4565</v>
      </c>
      <c r="G52" s="35">
        <v>2771</v>
      </c>
      <c r="H52" s="37">
        <v>2</v>
      </c>
      <c r="I52" s="16" t="s">
        <v>113</v>
      </c>
      <c r="J52" s="16" t="s">
        <v>117</v>
      </c>
    </row>
    <row r="53" spans="2:10" x14ac:dyDescent="0.25">
      <c r="B53" s="18" t="s">
        <v>85</v>
      </c>
      <c r="C53" s="22" t="s">
        <v>34</v>
      </c>
      <c r="D53" s="24">
        <v>22.344282</v>
      </c>
      <c r="E53" s="29">
        <f t="shared" si="0"/>
        <v>316.77008014846933</v>
      </c>
      <c r="F53" s="27">
        <v>7078</v>
      </c>
      <c r="G53" s="35">
        <v>0</v>
      </c>
      <c r="H53" s="37"/>
      <c r="I53" s="22" t="s">
        <v>113</v>
      </c>
      <c r="J53" s="22" t="s">
        <v>117</v>
      </c>
    </row>
    <row r="54" spans="2:10" x14ac:dyDescent="0.25">
      <c r="B54" s="18" t="s">
        <v>86</v>
      </c>
      <c r="C54" s="22" t="s">
        <v>34</v>
      </c>
      <c r="D54" s="24">
        <v>30.738651999999899</v>
      </c>
      <c r="E54" s="29">
        <f t="shared" si="0"/>
        <v>278.15142967232356</v>
      </c>
      <c r="F54" s="27">
        <v>8550</v>
      </c>
      <c r="G54" s="35">
        <v>0</v>
      </c>
      <c r="H54" s="37"/>
      <c r="I54" s="22" t="s">
        <v>113</v>
      </c>
      <c r="J54" s="22" t="s">
        <v>117</v>
      </c>
    </row>
    <row r="55" spans="2:10" x14ac:dyDescent="0.25">
      <c r="B55" s="18" t="s">
        <v>87</v>
      </c>
      <c r="C55" s="22" t="s">
        <v>34</v>
      </c>
      <c r="D55" s="24">
        <v>46.140216000000002</v>
      </c>
      <c r="E55" s="29">
        <f t="shared" si="0"/>
        <v>212.85119254751646</v>
      </c>
      <c r="F55" s="27">
        <v>9821</v>
      </c>
      <c r="G55" s="35">
        <v>0</v>
      </c>
      <c r="H55" s="37"/>
      <c r="I55" s="22" t="s">
        <v>113</v>
      </c>
      <c r="J55" s="22" t="s">
        <v>117</v>
      </c>
    </row>
    <row r="56" spans="2:10" x14ac:dyDescent="0.25">
      <c r="B56" s="18" t="s">
        <v>88</v>
      </c>
      <c r="C56" s="22" t="s">
        <v>34</v>
      </c>
      <c r="D56" s="24">
        <v>35.559327000000003</v>
      </c>
      <c r="E56" s="29">
        <f t="shared" si="0"/>
        <v>511.42700197897443</v>
      </c>
      <c r="F56" s="27">
        <v>18186</v>
      </c>
      <c r="G56" s="35">
        <v>0</v>
      </c>
      <c r="H56" s="37"/>
      <c r="I56" s="22" t="s">
        <v>113</v>
      </c>
      <c r="J56" s="22" t="s">
        <v>117</v>
      </c>
    </row>
    <row r="57" spans="2:10" x14ac:dyDescent="0.25">
      <c r="B57" s="18" t="s">
        <v>89</v>
      </c>
      <c r="C57" s="22" t="s">
        <v>34</v>
      </c>
      <c r="D57" s="24">
        <v>50.694318000000003</v>
      </c>
      <c r="E57" s="29">
        <f t="shared" si="0"/>
        <v>488.89108242860669</v>
      </c>
      <c r="F57" s="27">
        <v>24784</v>
      </c>
      <c r="G57" s="35">
        <v>0</v>
      </c>
      <c r="H57" s="37"/>
      <c r="I57" s="22" t="s">
        <v>113</v>
      </c>
      <c r="J57" s="22" t="s">
        <v>117</v>
      </c>
    </row>
    <row r="58" spans="2:10" x14ac:dyDescent="0.25">
      <c r="B58" s="19" t="s">
        <v>90</v>
      </c>
      <c r="C58" s="23" t="s">
        <v>110</v>
      </c>
      <c r="D58" s="25">
        <v>38</v>
      </c>
      <c r="E58" s="29">
        <f t="shared" si="0"/>
        <v>198.65789473684211</v>
      </c>
      <c r="F58" s="28">
        <v>7549</v>
      </c>
      <c r="G58" s="35">
        <v>1093</v>
      </c>
      <c r="H58" s="37">
        <v>2</v>
      </c>
      <c r="I58" s="23" t="s">
        <v>113</v>
      </c>
      <c r="J58" s="23" t="s">
        <v>117</v>
      </c>
    </row>
    <row r="59" spans="2:10" x14ac:dyDescent="0.25">
      <c r="B59" s="20" t="s">
        <v>91</v>
      </c>
      <c r="C59" s="16" t="s">
        <v>107</v>
      </c>
      <c r="D59" s="26">
        <v>168</v>
      </c>
      <c r="E59" s="29">
        <f t="shared" si="0"/>
        <v>262.03035714285716</v>
      </c>
      <c r="F59" s="17">
        <v>44021.1</v>
      </c>
      <c r="G59" s="35">
        <v>25626.1</v>
      </c>
      <c r="H59" s="37">
        <v>2</v>
      </c>
      <c r="I59" s="16" t="s">
        <v>113</v>
      </c>
      <c r="J59" s="16" t="s">
        <v>119</v>
      </c>
    </row>
    <row r="60" spans="2:10" x14ac:dyDescent="0.25">
      <c r="B60" s="19" t="s">
        <v>92</v>
      </c>
      <c r="C60" s="23" t="s">
        <v>34</v>
      </c>
      <c r="D60" s="25">
        <v>50.7</v>
      </c>
      <c r="E60" s="29">
        <f t="shared" si="0"/>
        <v>350.69033530571988</v>
      </c>
      <c r="F60" s="28">
        <v>17780</v>
      </c>
      <c r="G60" s="35">
        <v>0</v>
      </c>
      <c r="H60" s="37"/>
      <c r="I60" s="23" t="s">
        <v>113</v>
      </c>
      <c r="J60" s="23" t="s">
        <v>119</v>
      </c>
    </row>
    <row r="61" spans="2:10" x14ac:dyDescent="0.25">
      <c r="B61" s="19" t="s">
        <v>93</v>
      </c>
      <c r="C61" s="23" t="s">
        <v>34</v>
      </c>
      <c r="D61" s="25">
        <v>27.2</v>
      </c>
      <c r="E61" s="29">
        <f t="shared" si="0"/>
        <v>244.99264705882354</v>
      </c>
      <c r="F61" s="28">
        <v>6663.8</v>
      </c>
      <c r="G61" s="35">
        <v>3503.8</v>
      </c>
      <c r="H61" s="37">
        <v>2</v>
      </c>
      <c r="I61" s="23" t="s">
        <v>113</v>
      </c>
      <c r="J61" s="23" t="s">
        <v>119</v>
      </c>
    </row>
    <row r="62" spans="2:10" x14ac:dyDescent="0.25">
      <c r="B62" s="18" t="s">
        <v>94</v>
      </c>
      <c r="C62" s="22" t="s">
        <v>34</v>
      </c>
      <c r="D62" s="24">
        <v>27.6</v>
      </c>
      <c r="E62" s="29">
        <f t="shared" si="0"/>
        <v>150</v>
      </c>
      <c r="F62" s="27">
        <v>4140</v>
      </c>
      <c r="G62" s="35">
        <v>0</v>
      </c>
      <c r="H62" s="37"/>
      <c r="I62" s="22" t="s">
        <v>113</v>
      </c>
      <c r="J62" s="22" t="s">
        <v>119</v>
      </c>
    </row>
    <row r="63" spans="2:10" x14ac:dyDescent="0.25">
      <c r="B63" s="18" t="s">
        <v>95</v>
      </c>
      <c r="C63" s="22" t="s">
        <v>34</v>
      </c>
      <c r="D63" s="24">
        <v>129.5</v>
      </c>
      <c r="E63" s="29">
        <f t="shared" si="0"/>
        <v>274.20540540540537</v>
      </c>
      <c r="F63" s="27">
        <v>35509.599999999999</v>
      </c>
      <c r="G63" s="35">
        <v>-0.40000000000145519</v>
      </c>
      <c r="H63" s="37"/>
      <c r="I63" s="22" t="s">
        <v>113</v>
      </c>
      <c r="J63" s="22" t="s">
        <v>119</v>
      </c>
    </row>
    <row r="64" spans="2:10" x14ac:dyDescent="0.25">
      <c r="B64" s="18" t="s">
        <v>96</v>
      </c>
      <c r="C64" s="22" t="s">
        <v>34</v>
      </c>
      <c r="D64" s="24">
        <v>127.099999999999</v>
      </c>
      <c r="E64" s="29">
        <f t="shared" si="0"/>
        <v>201.66797797010386</v>
      </c>
      <c r="F64" s="27">
        <v>25632</v>
      </c>
      <c r="G64" s="35">
        <v>0</v>
      </c>
      <c r="H64" s="37"/>
      <c r="I64" s="22" t="s">
        <v>113</v>
      </c>
      <c r="J64" s="22" t="s">
        <v>119</v>
      </c>
    </row>
    <row r="65" spans="2:10" x14ac:dyDescent="0.25">
      <c r="B65" s="18" t="s">
        <v>97</v>
      </c>
      <c r="C65" s="22" t="s">
        <v>34</v>
      </c>
      <c r="D65" s="24">
        <v>139.599999999999</v>
      </c>
      <c r="E65" s="29">
        <f t="shared" si="0"/>
        <v>175.50143266475771</v>
      </c>
      <c r="F65" s="27">
        <v>24500</v>
      </c>
      <c r="G65" s="35">
        <v>0</v>
      </c>
      <c r="H65" s="37"/>
      <c r="I65" s="22" t="s">
        <v>113</v>
      </c>
      <c r="J65" s="22" t="s">
        <v>119</v>
      </c>
    </row>
    <row r="66" spans="2:10" x14ac:dyDescent="0.25">
      <c r="B66" s="18" t="s">
        <v>98</v>
      </c>
      <c r="C66" s="22" t="s">
        <v>34</v>
      </c>
      <c r="D66" s="24">
        <v>156.69999999999999</v>
      </c>
      <c r="E66" s="29">
        <f t="shared" si="0"/>
        <v>163.6196553924697</v>
      </c>
      <c r="F66" s="27">
        <v>25639.200000000001</v>
      </c>
      <c r="G66" s="35">
        <v>0.2000000000007276</v>
      </c>
      <c r="H66" s="37"/>
      <c r="I66" s="22" t="s">
        <v>113</v>
      </c>
      <c r="J66" s="22" t="s">
        <v>119</v>
      </c>
    </row>
    <row r="67" spans="2:10" x14ac:dyDescent="0.25">
      <c r="B67" s="18" t="s">
        <v>99</v>
      </c>
      <c r="C67" s="22" t="s">
        <v>32</v>
      </c>
      <c r="D67" s="24">
        <v>77</v>
      </c>
      <c r="E67" s="29">
        <f t="shared" si="0"/>
        <v>174.67532467532467</v>
      </c>
      <c r="F67" s="27">
        <v>13450</v>
      </c>
      <c r="G67" s="35">
        <v>0</v>
      </c>
      <c r="H67" s="37"/>
      <c r="I67" s="22" t="s">
        <v>113</v>
      </c>
      <c r="J67" s="22" t="s">
        <v>119</v>
      </c>
    </row>
    <row r="68" spans="2:10" x14ac:dyDescent="0.25">
      <c r="B68" s="19" t="s">
        <v>100</v>
      </c>
      <c r="C68" s="23" t="s">
        <v>32</v>
      </c>
      <c r="D68" s="25">
        <v>102.9</v>
      </c>
      <c r="E68" s="29">
        <f t="shared" si="0"/>
        <v>252.67249757045673</v>
      </c>
      <c r="F68" s="28">
        <v>26000</v>
      </c>
      <c r="G68" s="35">
        <v>430</v>
      </c>
      <c r="H68" s="37">
        <v>2</v>
      </c>
      <c r="I68" s="23" t="s">
        <v>113</v>
      </c>
      <c r="J68" s="23" t="s">
        <v>119</v>
      </c>
    </row>
    <row r="69" spans="2:10" x14ac:dyDescent="0.25">
      <c r="B69" s="13" t="s">
        <v>101</v>
      </c>
      <c r="C69" s="16" t="s">
        <v>107</v>
      </c>
      <c r="D69" s="26">
        <v>17.100000000000001</v>
      </c>
      <c r="E69" s="29">
        <f t="shared" ref="E69:E74" si="1">F69/D69</f>
        <v>473.68421052631572</v>
      </c>
      <c r="F69" s="17">
        <v>8100</v>
      </c>
      <c r="G69" s="35">
        <v>4737</v>
      </c>
      <c r="H69" s="37">
        <v>2</v>
      </c>
      <c r="I69" s="16" t="s">
        <v>5</v>
      </c>
      <c r="J69" s="16" t="s">
        <v>119</v>
      </c>
    </row>
    <row r="70" spans="2:10" x14ac:dyDescent="0.25">
      <c r="B70" s="21" t="s">
        <v>102</v>
      </c>
      <c r="C70" s="22" t="s">
        <v>33</v>
      </c>
      <c r="D70" s="24">
        <v>18</v>
      </c>
      <c r="E70" s="29">
        <f t="shared" si="1"/>
        <v>350</v>
      </c>
      <c r="F70" s="27">
        <v>6300</v>
      </c>
      <c r="G70" s="35">
        <v>0</v>
      </c>
      <c r="H70" s="37"/>
      <c r="I70" s="22" t="s">
        <v>5</v>
      </c>
      <c r="J70" s="22" t="s">
        <v>119</v>
      </c>
    </row>
    <row r="71" spans="2:10" x14ac:dyDescent="0.25">
      <c r="B71" s="13" t="s">
        <v>103</v>
      </c>
      <c r="C71" s="16" t="s">
        <v>108</v>
      </c>
      <c r="D71" s="26">
        <v>70</v>
      </c>
      <c r="E71" s="29">
        <f t="shared" si="1"/>
        <v>350</v>
      </c>
      <c r="F71" s="17">
        <v>24500</v>
      </c>
      <c r="G71" s="35">
        <v>11200</v>
      </c>
      <c r="H71" s="37">
        <v>2</v>
      </c>
      <c r="I71" s="16" t="s">
        <v>5</v>
      </c>
      <c r="J71" s="16" t="s">
        <v>119</v>
      </c>
    </row>
    <row r="72" spans="2:10" x14ac:dyDescent="0.25">
      <c r="B72" s="21" t="s">
        <v>104</v>
      </c>
      <c r="C72" s="22" t="s">
        <v>32</v>
      </c>
      <c r="D72" s="24">
        <v>78.7</v>
      </c>
      <c r="E72" s="29">
        <f t="shared" si="1"/>
        <v>350</v>
      </c>
      <c r="F72" s="27">
        <v>27545</v>
      </c>
      <c r="G72" s="35">
        <v>0</v>
      </c>
      <c r="H72" s="37"/>
      <c r="I72" s="22" t="s">
        <v>5</v>
      </c>
      <c r="J72" s="22" t="s">
        <v>119</v>
      </c>
    </row>
    <row r="73" spans="2:10" x14ac:dyDescent="0.25">
      <c r="B73" s="13" t="s">
        <v>105</v>
      </c>
      <c r="C73" s="16" t="s">
        <v>111</v>
      </c>
      <c r="D73" s="26">
        <v>29</v>
      </c>
      <c r="E73" s="29">
        <f t="shared" si="1"/>
        <v>34.482758620689658</v>
      </c>
      <c r="F73" s="17">
        <v>1000</v>
      </c>
      <c r="G73" s="35">
        <v>55</v>
      </c>
      <c r="H73" s="37">
        <v>2</v>
      </c>
      <c r="I73" s="16" t="s">
        <v>5</v>
      </c>
      <c r="J73" s="16" t="s">
        <v>119</v>
      </c>
    </row>
    <row r="74" spans="2:10" x14ac:dyDescent="0.25">
      <c r="B74" s="13" t="s">
        <v>106</v>
      </c>
      <c r="C74" s="16" t="s">
        <v>33</v>
      </c>
      <c r="D74" s="26">
        <v>27.9</v>
      </c>
      <c r="E74" s="29">
        <f t="shared" si="1"/>
        <v>350</v>
      </c>
      <c r="F74" s="17">
        <v>9765</v>
      </c>
      <c r="G74" s="35">
        <v>4060</v>
      </c>
      <c r="H74" s="37">
        <v>2</v>
      </c>
      <c r="I74" s="16" t="s">
        <v>114</v>
      </c>
      <c r="J74" s="16" t="s">
        <v>119</v>
      </c>
    </row>
    <row r="75" spans="2:10" ht="30" x14ac:dyDescent="0.25">
      <c r="B75" s="12" t="s">
        <v>18</v>
      </c>
      <c r="D75" s="1"/>
      <c r="F75" s="2"/>
      <c r="G75" s="2"/>
      <c r="H75" s="10"/>
    </row>
    <row r="76" spans="2:10" x14ac:dyDescent="0.25">
      <c r="B76" s="13" t="s">
        <v>22</v>
      </c>
      <c r="C76" s="16" t="s">
        <v>32</v>
      </c>
      <c r="D76" s="14">
        <v>47.8</v>
      </c>
      <c r="E76" s="39">
        <v>350</v>
      </c>
      <c r="F76" s="40">
        <f>E76*D76</f>
        <v>16730</v>
      </c>
      <c r="G76" s="46">
        <v>0</v>
      </c>
      <c r="H76" s="37"/>
      <c r="I76" s="16" t="s">
        <v>5</v>
      </c>
      <c r="J76" s="41" t="s">
        <v>124</v>
      </c>
    </row>
    <row r="77" spans="2:10" x14ac:dyDescent="0.25">
      <c r="B77" s="13" t="s">
        <v>23</v>
      </c>
      <c r="C77" s="16" t="s">
        <v>33</v>
      </c>
      <c r="D77" s="14">
        <v>34</v>
      </c>
      <c r="E77" s="39">
        <v>350</v>
      </c>
      <c r="F77" s="40">
        <f t="shared" ref="F77:F85" si="2">E77*D77</f>
        <v>11900</v>
      </c>
      <c r="G77" s="46">
        <v>0</v>
      </c>
      <c r="H77" s="37"/>
      <c r="I77" s="16" t="s">
        <v>5</v>
      </c>
      <c r="J77" s="41" t="s">
        <v>125</v>
      </c>
    </row>
    <row r="78" spans="2:10" x14ac:dyDescent="0.25">
      <c r="B78" s="13" t="s">
        <v>24</v>
      </c>
      <c r="C78" s="16" t="s">
        <v>33</v>
      </c>
      <c r="D78" s="15">
        <v>53.4</v>
      </c>
      <c r="E78" s="39">
        <v>350</v>
      </c>
      <c r="F78" s="40">
        <f t="shared" si="2"/>
        <v>18690</v>
      </c>
      <c r="G78" s="46">
        <v>0</v>
      </c>
      <c r="H78" s="37"/>
      <c r="I78" s="16" t="s">
        <v>5</v>
      </c>
      <c r="J78" s="41" t="s">
        <v>126</v>
      </c>
    </row>
    <row r="79" spans="2:10" x14ac:dyDescent="0.25">
      <c r="B79" s="13" t="s">
        <v>25</v>
      </c>
      <c r="C79" s="16" t="s">
        <v>33</v>
      </c>
      <c r="D79" s="15">
        <v>44.2</v>
      </c>
      <c r="E79" s="39">
        <v>350</v>
      </c>
      <c r="F79" s="40">
        <f t="shared" si="2"/>
        <v>15470.000000000002</v>
      </c>
      <c r="G79" s="46">
        <v>0</v>
      </c>
      <c r="H79" s="37"/>
      <c r="I79" s="16" t="s">
        <v>5</v>
      </c>
      <c r="J79" s="41" t="s">
        <v>127</v>
      </c>
    </row>
    <row r="80" spans="2:10" x14ac:dyDescent="0.25">
      <c r="B80" s="13" t="s">
        <v>26</v>
      </c>
      <c r="C80" s="16" t="s">
        <v>33</v>
      </c>
      <c r="D80" s="15">
        <v>51.5</v>
      </c>
      <c r="E80" s="39">
        <v>350</v>
      </c>
      <c r="F80" s="40">
        <f t="shared" si="2"/>
        <v>18025</v>
      </c>
      <c r="G80" s="46">
        <v>0</v>
      </c>
      <c r="H80" s="37"/>
      <c r="I80" s="16" t="s">
        <v>5</v>
      </c>
      <c r="J80" s="41" t="s">
        <v>128</v>
      </c>
    </row>
    <row r="81" spans="2:10" x14ac:dyDescent="0.25">
      <c r="B81" s="13" t="s">
        <v>27</v>
      </c>
      <c r="C81" s="16" t="s">
        <v>34</v>
      </c>
      <c r="D81" s="14">
        <v>23.4</v>
      </c>
      <c r="E81" s="39">
        <v>350</v>
      </c>
      <c r="F81" s="40">
        <f t="shared" si="2"/>
        <v>8189.9999999999991</v>
      </c>
      <c r="G81" s="46">
        <v>0</v>
      </c>
      <c r="H81" s="37"/>
      <c r="I81" s="16" t="s">
        <v>5</v>
      </c>
      <c r="J81" s="41" t="s">
        <v>129</v>
      </c>
    </row>
    <row r="82" spans="2:10" x14ac:dyDescent="0.25">
      <c r="B82" s="13" t="s">
        <v>28</v>
      </c>
      <c r="C82" s="16" t="s">
        <v>34</v>
      </c>
      <c r="D82" s="14">
        <v>33.200000000000003</v>
      </c>
      <c r="E82" s="39">
        <v>350</v>
      </c>
      <c r="F82" s="40">
        <f t="shared" si="2"/>
        <v>11620.000000000002</v>
      </c>
      <c r="G82" s="46">
        <v>0</v>
      </c>
      <c r="H82" s="37"/>
      <c r="I82" s="16" t="s">
        <v>5</v>
      </c>
      <c r="J82" s="41" t="s">
        <v>130</v>
      </c>
    </row>
    <row r="83" spans="2:10" x14ac:dyDescent="0.25">
      <c r="B83" s="13" t="s">
        <v>29</v>
      </c>
      <c r="C83" s="16" t="s">
        <v>34</v>
      </c>
      <c r="D83" s="14">
        <v>33.1</v>
      </c>
      <c r="E83" s="39">
        <v>350</v>
      </c>
      <c r="F83" s="40">
        <f t="shared" si="2"/>
        <v>11585</v>
      </c>
      <c r="G83" s="46">
        <v>0</v>
      </c>
      <c r="H83" s="37"/>
      <c r="I83" s="16" t="s">
        <v>5</v>
      </c>
      <c r="J83" s="41" t="s">
        <v>131</v>
      </c>
    </row>
    <row r="84" spans="2:10" x14ac:dyDescent="0.25">
      <c r="B84" s="13" t="s">
        <v>30</v>
      </c>
      <c r="C84" s="16" t="s">
        <v>35</v>
      </c>
      <c r="D84" s="14">
        <v>79.099999999999994</v>
      </c>
      <c r="E84" s="39">
        <v>350</v>
      </c>
      <c r="F84" s="40">
        <f t="shared" si="2"/>
        <v>27684.999999999996</v>
      </c>
      <c r="G84" s="46">
        <v>0</v>
      </c>
      <c r="H84" s="37"/>
      <c r="I84" s="16" t="s">
        <v>5</v>
      </c>
      <c r="J84" s="41" t="s">
        <v>132</v>
      </c>
    </row>
    <row r="85" spans="2:10" x14ac:dyDescent="0.25">
      <c r="B85" s="13" t="s">
        <v>31</v>
      </c>
      <c r="C85" s="16" t="s">
        <v>35</v>
      </c>
      <c r="D85" s="14">
        <v>44.5</v>
      </c>
      <c r="E85" s="39">
        <v>350</v>
      </c>
      <c r="F85" s="40">
        <f t="shared" si="2"/>
        <v>15575</v>
      </c>
      <c r="G85" s="46">
        <v>0</v>
      </c>
      <c r="H85" s="37"/>
      <c r="I85" s="16" t="s">
        <v>5</v>
      </c>
      <c r="J85" s="41" t="s">
        <v>133</v>
      </c>
    </row>
    <row r="86" spans="2:10" x14ac:dyDescent="0.25">
      <c r="B86" s="3" t="s">
        <v>21</v>
      </c>
      <c r="D86" s="1"/>
      <c r="F86" s="2">
        <f>SUM(F4:F85)</f>
        <v>1369870.3349189993</v>
      </c>
      <c r="G86" s="2">
        <f>SUM(G5:G85)</f>
        <v>204043.91491899927</v>
      </c>
      <c r="H86" s="6"/>
    </row>
    <row r="87" spans="2:10" x14ac:dyDescent="0.25">
      <c r="B87" s="3" t="s">
        <v>20</v>
      </c>
      <c r="C87" t="s">
        <v>13</v>
      </c>
    </row>
    <row r="88" spans="2:10" x14ac:dyDescent="0.25">
      <c r="B88" s="3"/>
      <c r="C88" t="s">
        <v>14</v>
      </c>
    </row>
    <row r="89" spans="2:10" x14ac:dyDescent="0.25">
      <c r="B89" s="3"/>
    </row>
    <row r="90" spans="2:10" x14ac:dyDescent="0.25">
      <c r="B90" s="3"/>
      <c r="F90" s="8" t="s">
        <v>16</v>
      </c>
    </row>
    <row r="91" spans="2:10" x14ac:dyDescent="0.25">
      <c r="C91" s="49" t="s">
        <v>7</v>
      </c>
      <c r="D91" s="50">
        <v>238511</v>
      </c>
      <c r="E91" s="51" t="s">
        <v>8</v>
      </c>
      <c r="F91" s="50"/>
    </row>
    <row r="92" spans="2:10" x14ac:dyDescent="0.25">
      <c r="C92" s="49" t="s">
        <v>9</v>
      </c>
      <c r="D92" s="50">
        <f>5*D91</f>
        <v>1192555</v>
      </c>
      <c r="E92" s="51" t="s">
        <v>8</v>
      </c>
      <c r="F92" s="50"/>
    </row>
    <row r="93" spans="2:10" x14ac:dyDescent="0.25">
      <c r="C93" s="49" t="s">
        <v>15</v>
      </c>
      <c r="D93" s="50">
        <f>F86</f>
        <v>1369870.3349189993</v>
      </c>
      <c r="E93" s="52"/>
      <c r="F93" s="53">
        <f>D93/D92</f>
        <v>1.1486852471533802</v>
      </c>
    </row>
    <row r="94" spans="2:10" x14ac:dyDescent="0.25">
      <c r="C94" s="54" t="s">
        <v>17</v>
      </c>
      <c r="D94" s="55">
        <f>G86</f>
        <v>204043.91491899927</v>
      </c>
      <c r="E94" s="56"/>
      <c r="F94" s="57"/>
    </row>
    <row r="95" spans="2:10" x14ac:dyDescent="0.25">
      <c r="C95" s="49" t="s">
        <v>12</v>
      </c>
      <c r="D95" s="58">
        <f>SUM(D93:D94)</f>
        <v>1573914.2498379985</v>
      </c>
      <c r="E95" s="52"/>
      <c r="F95" s="53">
        <f>D95/D93</f>
        <v>1.1489512618222106</v>
      </c>
    </row>
    <row r="96" spans="2:10" x14ac:dyDescent="0.25">
      <c r="C96" s="49" t="s">
        <v>120</v>
      </c>
      <c r="D96" s="58">
        <f>D93-D94</f>
        <v>1165826.4200000002</v>
      </c>
      <c r="E96" s="52"/>
      <c r="F96" s="59">
        <f>((D96/D92))</f>
        <v>0.97758713015332643</v>
      </c>
    </row>
    <row r="97" ht="22.15" customHeight="1" x14ac:dyDescent="0.25"/>
  </sheetData>
  <mergeCells count="1">
    <mergeCell ref="B1:G1"/>
  </mergeCells>
  <phoneticPr fontId="2" type="noConversion"/>
  <pageMargins left="0.7" right="0.7" top="0.75" bottom="0.75" header="0.3" footer="0.3"/>
  <pageSetup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47CF8-7520-4DF9-8843-B49D1304AE36}">
  <dimension ref="A1"/>
  <sheetViews>
    <sheetView topLeftCell="A4" workbookViewId="0">
      <selection activeCell="D27" sqref="D27:D2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20210205 SSM shared plan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Deltombe</dc:creator>
  <cp:lastModifiedBy>Marlow, Mairi FLNR:EX</cp:lastModifiedBy>
  <cp:lastPrinted>2022-03-14T18:55:20Z</cp:lastPrinted>
  <dcterms:created xsi:type="dcterms:W3CDTF">2021-02-06T02:26:09Z</dcterms:created>
  <dcterms:modified xsi:type="dcterms:W3CDTF">2022-03-14T19:38:45Z</dcterms:modified>
</cp:coreProperties>
</file>